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MC\UserData\Operations\Settlements\Implementation\2019-2020\Compliance\Oct 2019\"/>
    </mc:Choice>
  </mc:AlternateContent>
  <bookViews>
    <workbookView xWindow="120" yWindow="60" windowWidth="7455" windowHeight="6855" tabRatio="895"/>
  </bookViews>
  <sheets>
    <sheet name="Index" sheetId="1" r:id="rId1"/>
    <sheet name="EDACBF" sheetId="2" r:id="rId2"/>
    <sheet name="EDBPDF" sheetId="3" r:id="rId3"/>
    <sheet name="EDCDOF" sheetId="4" r:id="rId4"/>
    <sheet name="EDGSEC" sheetId="5" r:id="rId5"/>
    <sheet name="EDONTF" sheetId="6" r:id="rId6"/>
    <sheet name="EDSTIF" sheetId="7" r:id="rId7"/>
    <sheet name="EDTREF" sheetId="8" r:id="rId8"/>
    <sheet name="EEARBF" sheetId="9" r:id="rId9"/>
    <sheet name="EEARFD" sheetId="10" r:id="rId10"/>
    <sheet name="EEDGEF" sheetId="11" r:id="rId11"/>
    <sheet name="EEECRF" sheetId="12" r:id="rId12"/>
    <sheet name="EEELSS" sheetId="13" r:id="rId13"/>
    <sheet name="EEEQTF" sheetId="14" r:id="rId14"/>
    <sheet name="EEESCF" sheetId="15" r:id="rId15"/>
    <sheet name="EEESSF" sheetId="16" r:id="rId16"/>
    <sheet name="EEMOF1" sheetId="17" r:id="rId17"/>
    <sheet name="EENF50" sheetId="18" r:id="rId18"/>
    <sheet name="EENFBA" sheetId="19" r:id="rId19"/>
    <sheet name="EENQ30" sheetId="20" r:id="rId20"/>
    <sheet name="EEPRUA" sheetId="21" r:id="rId21"/>
    <sheet name="EESMCF" sheetId="22" r:id="rId22"/>
    <sheet name="EETAXF" sheetId="23" r:id="rId23"/>
    <sheet name="EFMS41" sheetId="24" r:id="rId24"/>
    <sheet name="EFMS49" sheetId="25" r:id="rId25"/>
    <sheet name="EFMS55" sheetId="26" r:id="rId26"/>
    <sheet name="ELLIQF" sheetId="27" r:id="rId27"/>
    <sheet name="EOASEF" sheetId="28" r:id="rId28"/>
    <sheet name="EOCHIF" sheetId="29" r:id="rId29"/>
    <sheet name="EOEDOF" sheetId="30" r:id="rId30"/>
    <sheet name="EOEMOP" sheetId="31" r:id="rId31"/>
    <sheet name="EOUSEF" sheetId="32" r:id="rId32"/>
  </sheets>
  <definedNames>
    <definedName name="_xlnm._FilterDatabase" localSheetId="1" hidden="1">EDACBF!$A$7:$P$50</definedName>
    <definedName name="_xlnm._FilterDatabase" localSheetId="2" hidden="1">EDBPDF!$A$7:$P$44</definedName>
    <definedName name="_xlnm._FilterDatabase" localSheetId="3" hidden="1">EDCDOF!$A$7:$P$45</definedName>
    <definedName name="_xlnm._FilterDatabase" localSheetId="4" hidden="1">EDGSEC!$A$7:$P$42</definedName>
    <definedName name="_xlnm._FilterDatabase" localSheetId="5" hidden="1">EDONTF!$A$7:$P$18</definedName>
    <definedName name="_xlnm._FilterDatabase" localSheetId="6" hidden="1">EDSTIF!$A$7:$P$37</definedName>
    <definedName name="_xlnm._FilterDatabase" localSheetId="7" hidden="1">EDTREF!$A$7:$P$51</definedName>
    <definedName name="_xlnm._FilterDatabase" localSheetId="8" hidden="1">EEARBF!$A$7:$P$277</definedName>
    <definedName name="_xlnm._FilterDatabase" localSheetId="9" hidden="1">EEARFD!$A$7:$P$138</definedName>
    <definedName name="_xlnm._FilterDatabase" localSheetId="10" hidden="1">EEDGEF!$A$7:$P$97</definedName>
    <definedName name="_xlnm._FilterDatabase" localSheetId="11" hidden="1">EEECRF!$A$7:$P$86</definedName>
    <definedName name="_xlnm._FilterDatabase" localSheetId="12" hidden="1">EEELSS!$A$7:$P$90</definedName>
    <definedName name="_xlnm._FilterDatabase" localSheetId="13" hidden="1">EEEQTF!$A$7:$P$91</definedName>
    <definedName name="_xlnm._FilterDatabase" localSheetId="14" hidden="1">EEESCF!$A$7:$P$97</definedName>
    <definedName name="_xlnm._FilterDatabase" localSheetId="15" hidden="1">EEESSF!$A$7:$P$126</definedName>
    <definedName name="_xlnm._FilterDatabase" localSheetId="16" hidden="1">EEMOF1!$A$7:$P$77</definedName>
    <definedName name="_xlnm._FilterDatabase" localSheetId="17" hidden="1">EENF50!$A$7:$P$85</definedName>
    <definedName name="_xlnm._FilterDatabase" localSheetId="18" hidden="1">EENFBA!$A$7:$P$35</definedName>
    <definedName name="_xlnm._FilterDatabase" localSheetId="19" hidden="1">EENQ30!$A$7:$P$65</definedName>
    <definedName name="_xlnm._FilterDatabase" localSheetId="20" hidden="1">EEPRUA!$A$7:$P$77</definedName>
    <definedName name="_xlnm._FilterDatabase" localSheetId="21" hidden="1">EESMCF!$A$7:$P$101</definedName>
    <definedName name="_xlnm._FilterDatabase" localSheetId="22" hidden="1">EETAXF!$A$7:$P$71</definedName>
    <definedName name="_xlnm._FilterDatabase" localSheetId="23" hidden="1">EFMS41!$A$7:$P$41</definedName>
    <definedName name="_xlnm._FilterDatabase" localSheetId="24" hidden="1">EFMS49!$A$7:$P$44</definedName>
    <definedName name="_xlnm._FilterDatabase" localSheetId="25" hidden="1">EFMS55!$A$7:$P$45</definedName>
    <definedName name="_xlnm._FilterDatabase" localSheetId="26" hidden="1">ELLIQF!$A$7:$P$59</definedName>
    <definedName name="_xlnm._FilterDatabase" localSheetId="27" hidden="1">EOASEF!$A$7:$P$22</definedName>
    <definedName name="_xlnm._FilterDatabase" localSheetId="28" hidden="1">EOCHIF!$A$7:$P$22</definedName>
    <definedName name="_xlnm._FilterDatabase" localSheetId="29" hidden="1">EOEDOF!$A$7:$P$22</definedName>
    <definedName name="_xlnm._FilterDatabase" localSheetId="30" hidden="1">EOEMOP!$A$7:$P$22</definedName>
    <definedName name="_xlnm._FilterDatabase" localSheetId="31" hidden="1">EOUSEF!$A$7:$P$22</definedName>
    <definedName name="Hedging_Positions_through_Futures_AS_ON_MMMM_DD__YYYY___NIL" localSheetId="2">EDBPDF!#REF!</definedName>
    <definedName name="Hedging_Positions_through_Futures_AS_ON_MMMM_DD__YYYY___NIL" localSheetId="3">EDCDOF!#REF!</definedName>
    <definedName name="Hedging_Positions_through_Futures_AS_ON_MMMM_DD__YYYY___NIL" localSheetId="4">EDGSEC!#REF!</definedName>
    <definedName name="Hedging_Positions_through_Futures_AS_ON_MMMM_DD__YYYY___NIL" localSheetId="5">EDONTF!#REF!</definedName>
    <definedName name="Hedging_Positions_through_Futures_AS_ON_MMMM_DD__YYYY___NIL" localSheetId="6">EDSTIF!#REF!</definedName>
    <definedName name="Hedging_Positions_through_Futures_AS_ON_MMMM_DD__YYYY___NIL" localSheetId="7">EDTREF!#REF!</definedName>
    <definedName name="Hedging_Positions_through_Futures_AS_ON_MMMM_DD__YYYY___NIL" localSheetId="8">EEARBF!#REF!</definedName>
    <definedName name="Hedging_Positions_through_Futures_AS_ON_MMMM_DD__YYYY___NIL" localSheetId="9">EEARFD!#REF!</definedName>
    <definedName name="Hedging_Positions_through_Futures_AS_ON_MMMM_DD__YYYY___NIL" localSheetId="10">EEDGEF!#REF!</definedName>
    <definedName name="Hedging_Positions_through_Futures_AS_ON_MMMM_DD__YYYY___NIL" localSheetId="11">EEECRF!#REF!</definedName>
    <definedName name="Hedging_Positions_through_Futures_AS_ON_MMMM_DD__YYYY___NIL" localSheetId="12">EEELSS!#REF!</definedName>
    <definedName name="Hedging_Positions_through_Futures_AS_ON_MMMM_DD__YYYY___NIL" localSheetId="13">EEEQTF!#REF!</definedName>
    <definedName name="Hedging_Positions_through_Futures_AS_ON_MMMM_DD__YYYY___NIL" localSheetId="14">EEESCF!#REF!</definedName>
    <definedName name="Hedging_Positions_through_Futures_AS_ON_MMMM_DD__YYYY___NIL" localSheetId="15">EEESSF!#REF!</definedName>
    <definedName name="Hedging_Positions_through_Futures_AS_ON_MMMM_DD__YYYY___NIL" localSheetId="16">EEMOF1!#REF!</definedName>
    <definedName name="Hedging_Positions_through_Futures_AS_ON_MMMM_DD__YYYY___NIL" localSheetId="17">EENF50!#REF!</definedName>
    <definedName name="Hedging_Positions_through_Futures_AS_ON_MMMM_DD__YYYY___NIL" localSheetId="18">EENFBA!#REF!</definedName>
    <definedName name="Hedging_Positions_through_Futures_AS_ON_MMMM_DD__YYYY___NIL" localSheetId="19">EENQ30!#REF!</definedName>
    <definedName name="Hedging_Positions_through_Futures_AS_ON_MMMM_DD__YYYY___NIL" localSheetId="20">EEPRUA!#REF!</definedName>
    <definedName name="Hedging_Positions_through_Futures_AS_ON_MMMM_DD__YYYY___NIL" localSheetId="21">EESMCF!#REF!</definedName>
    <definedName name="Hedging_Positions_through_Futures_AS_ON_MMMM_DD__YYYY___NIL" localSheetId="22">EETAXF!#REF!</definedName>
    <definedName name="Hedging_Positions_through_Futures_AS_ON_MMMM_DD__YYYY___NIL" localSheetId="23">EFMS41!#REF!</definedName>
    <definedName name="Hedging_Positions_through_Futures_AS_ON_MMMM_DD__YYYY___NIL" localSheetId="24">EFMS49!#REF!</definedName>
    <definedName name="Hedging_Positions_through_Futures_AS_ON_MMMM_DD__YYYY___NIL" localSheetId="25">EFMS55!#REF!</definedName>
    <definedName name="Hedging_Positions_through_Futures_AS_ON_MMMM_DD__YYYY___NIL" localSheetId="26">ELLIQF!#REF!</definedName>
    <definedName name="Hedging_Positions_through_Futures_AS_ON_MMMM_DD__YYYY___NIL" localSheetId="27">EOASEF!#REF!</definedName>
    <definedName name="Hedging_Positions_through_Futures_AS_ON_MMMM_DD__YYYY___NIL" localSheetId="28">EOCHIF!#REF!</definedName>
    <definedName name="Hedging_Positions_through_Futures_AS_ON_MMMM_DD__YYYY___NIL" localSheetId="29">EOEDOF!#REF!</definedName>
    <definedName name="Hedging_Positions_through_Futures_AS_ON_MMMM_DD__YYYY___NIL" localSheetId="30">EOEMOP!#REF!</definedName>
    <definedName name="Hedging_Positions_through_Futures_AS_ON_MMMM_DD__YYYY___NIL" localSheetId="31">EOUSEF!#REF!</definedName>
    <definedName name="Hedging_Positions_through_Futures_AS_ON_MMMM_DD__YYYY___NIL">EDACBF!#REF!</definedName>
    <definedName name="JPM_Footer_disp" localSheetId="2">EDBPDF!#REF!</definedName>
    <definedName name="JPM_Footer_disp" localSheetId="3">EDCDOF!#REF!</definedName>
    <definedName name="JPM_Footer_disp" localSheetId="4">EDGSEC!#REF!</definedName>
    <definedName name="JPM_Footer_disp" localSheetId="5">EDONTF!#REF!</definedName>
    <definedName name="JPM_Footer_disp" localSheetId="6">EDSTIF!#REF!</definedName>
    <definedName name="JPM_Footer_disp" localSheetId="7">EDTREF!#REF!</definedName>
    <definedName name="JPM_Footer_disp" localSheetId="8">EEARBF!#REF!</definedName>
    <definedName name="JPM_Footer_disp" localSheetId="9">EEARFD!#REF!</definedName>
    <definedName name="JPM_Footer_disp" localSheetId="10">EEDGEF!#REF!</definedName>
    <definedName name="JPM_Footer_disp" localSheetId="11">EEECRF!#REF!</definedName>
    <definedName name="JPM_Footer_disp" localSheetId="12">EEELSS!#REF!</definedName>
    <definedName name="JPM_Footer_disp" localSheetId="13">EEEQTF!#REF!</definedName>
    <definedName name="JPM_Footer_disp" localSheetId="14">EEESCF!#REF!</definedName>
    <definedName name="JPM_Footer_disp" localSheetId="15">EEESSF!#REF!</definedName>
    <definedName name="JPM_Footer_disp" localSheetId="16">EEMOF1!#REF!</definedName>
    <definedName name="JPM_Footer_disp" localSheetId="17">EENF50!#REF!</definedName>
    <definedName name="JPM_Footer_disp" localSheetId="18">EENFBA!#REF!</definedName>
    <definedName name="JPM_Footer_disp" localSheetId="19">EENQ30!#REF!</definedName>
    <definedName name="JPM_Footer_disp" localSheetId="20">EEPRUA!#REF!</definedName>
    <definedName name="JPM_Footer_disp" localSheetId="21">EESMCF!#REF!</definedName>
    <definedName name="JPM_Footer_disp" localSheetId="22">EETAXF!#REF!</definedName>
    <definedName name="JPM_Footer_disp" localSheetId="23">EFMS41!#REF!</definedName>
    <definedName name="JPM_Footer_disp" localSheetId="24">EFMS49!#REF!</definedName>
    <definedName name="JPM_Footer_disp" localSheetId="25">EFMS55!#REF!</definedName>
    <definedName name="JPM_Footer_disp" localSheetId="26">ELLIQF!#REF!</definedName>
    <definedName name="JPM_Footer_disp" localSheetId="27">EOASEF!#REF!</definedName>
    <definedName name="JPM_Footer_disp" localSheetId="28">EOCHIF!#REF!</definedName>
    <definedName name="JPM_Footer_disp" localSheetId="29">EOEDOF!#REF!</definedName>
    <definedName name="JPM_Footer_disp" localSheetId="30">EOEMOP!#REF!</definedName>
    <definedName name="JPM_Footer_disp" localSheetId="31">EOUSEF!#REF!</definedName>
    <definedName name="JPM_Footer_disp">EDACBF!#REF!</definedName>
    <definedName name="JPM_Footer_disp12" localSheetId="2">EDBPDF!#REF!</definedName>
    <definedName name="JPM_Footer_disp12" localSheetId="3">EDCDOF!#REF!</definedName>
    <definedName name="JPM_Footer_disp12" localSheetId="4">EDGSEC!#REF!</definedName>
    <definedName name="JPM_Footer_disp12" localSheetId="5">EDONTF!#REF!</definedName>
    <definedName name="JPM_Footer_disp12" localSheetId="6">EDSTIF!#REF!</definedName>
    <definedName name="JPM_Footer_disp12" localSheetId="7">EDTREF!#REF!</definedName>
    <definedName name="JPM_Footer_disp12" localSheetId="8">EEARBF!#REF!</definedName>
    <definedName name="JPM_Footer_disp12" localSheetId="9">EEARFD!#REF!</definedName>
    <definedName name="JPM_Footer_disp12" localSheetId="10">EEDGEF!#REF!</definedName>
    <definedName name="JPM_Footer_disp12" localSheetId="11">EEECRF!#REF!</definedName>
    <definedName name="JPM_Footer_disp12" localSheetId="12">EEELSS!#REF!</definedName>
    <definedName name="JPM_Footer_disp12" localSheetId="13">EEEQTF!#REF!</definedName>
    <definedName name="JPM_Footer_disp12" localSheetId="14">EEESCF!#REF!</definedName>
    <definedName name="JPM_Footer_disp12" localSheetId="15">EEESSF!#REF!</definedName>
    <definedName name="JPM_Footer_disp12" localSheetId="16">EEMOF1!#REF!</definedName>
    <definedName name="JPM_Footer_disp12" localSheetId="17">EENF50!#REF!</definedName>
    <definedName name="JPM_Footer_disp12" localSheetId="18">EENFBA!#REF!</definedName>
    <definedName name="JPM_Footer_disp12" localSheetId="19">EENQ30!#REF!</definedName>
    <definedName name="JPM_Footer_disp12" localSheetId="20">EEPRUA!$A$91:$E$91</definedName>
    <definedName name="JPM_Footer_disp12" localSheetId="21">EESMCF!#REF!</definedName>
    <definedName name="JPM_Footer_disp12" localSheetId="22">EETAXF!#REF!</definedName>
    <definedName name="JPM_Footer_disp12" localSheetId="23">EFMS41!#REF!</definedName>
    <definedName name="JPM_Footer_disp12" localSheetId="24">EFMS49!#REF!</definedName>
    <definedName name="JPM_Footer_disp12" localSheetId="25">EFMS55!#REF!</definedName>
    <definedName name="JPM_Footer_disp12" localSheetId="26">ELLIQF!#REF!</definedName>
    <definedName name="JPM_Footer_disp12" localSheetId="27">EOASEF!#REF!</definedName>
    <definedName name="JPM_Footer_disp12" localSheetId="28">EOCHIF!#REF!</definedName>
    <definedName name="JPM_Footer_disp12" localSheetId="29">EOEDOF!#REF!</definedName>
    <definedName name="JPM_Footer_disp12" localSheetId="30">EOEMOP!#REF!</definedName>
    <definedName name="JPM_Footer_disp12" localSheetId="31">EOUSEF!#REF!</definedName>
    <definedName name="JPM_Footer_disp12">EDACBF!#REF!</definedName>
    <definedName name="Z_17AE8E2D_C060_4E13_ABDC_15C1673B1288_.wvu.FilterData" localSheetId="8" hidden="1">EEARBF!$A$7:$P$277</definedName>
    <definedName name="Z_17AE8E2D_C060_4E13_ABDC_15C1673B1288_.wvu.FilterData" localSheetId="9" hidden="1">EEARFD!$A$7:$P$138</definedName>
    <definedName name="Z_17AE8E2D_C060_4E13_ABDC_15C1673B1288_.wvu.FilterData" localSheetId="10" hidden="1">EEDGEF!$A$7:$P$97</definedName>
    <definedName name="Z_17AE8E2D_C060_4E13_ABDC_15C1673B1288_.wvu.FilterData" localSheetId="15" hidden="1">EEESSF!$A$7:$P$126</definedName>
    <definedName name="Z_17AE8E2D_C060_4E13_ABDC_15C1673B1288_.wvu.FilterData" localSheetId="16" hidden="1">EEMOF1!$A$7:$P$77</definedName>
    <definedName name="Z_17AE8E2D_C060_4E13_ABDC_15C1673B1288_.wvu.FilterData" localSheetId="20" hidden="1">EEPRUA!$A$7:$P$77</definedName>
    <definedName name="Z_2694D217_0DE2_4D38_B2A8_3341025A77B0_.wvu.FilterData" localSheetId="1" hidden="1">EDACBF!$A$7:$P$50</definedName>
    <definedName name="Z_2694D217_0DE2_4D38_B2A8_3341025A77B0_.wvu.FilterData" localSheetId="2" hidden="1">EDBPDF!$A$7:$P$44</definedName>
    <definedName name="Z_2694D217_0DE2_4D38_B2A8_3341025A77B0_.wvu.FilterData" localSheetId="3" hidden="1">EDCDOF!$A$7:$P$45</definedName>
    <definedName name="Z_2694D217_0DE2_4D38_B2A8_3341025A77B0_.wvu.FilterData" localSheetId="4" hidden="1">EDGSEC!$A$7:$P$42</definedName>
    <definedName name="Z_2694D217_0DE2_4D38_B2A8_3341025A77B0_.wvu.FilterData" localSheetId="5" hidden="1">EDONTF!$A$7:$P$18</definedName>
    <definedName name="Z_2694D217_0DE2_4D38_B2A8_3341025A77B0_.wvu.FilterData" localSheetId="6" hidden="1">EDSTIF!$A$7:$P$37</definedName>
    <definedName name="Z_2694D217_0DE2_4D38_B2A8_3341025A77B0_.wvu.FilterData" localSheetId="7" hidden="1">EDTREF!$A$7:$P$51</definedName>
    <definedName name="Z_2694D217_0DE2_4D38_B2A8_3341025A77B0_.wvu.FilterData" localSheetId="8" hidden="1">EEARBF!$A$7:$P$277</definedName>
    <definedName name="Z_2694D217_0DE2_4D38_B2A8_3341025A77B0_.wvu.FilterData" localSheetId="9" hidden="1">EEARFD!$A$7:$P$138</definedName>
    <definedName name="Z_2694D217_0DE2_4D38_B2A8_3341025A77B0_.wvu.FilterData" localSheetId="10" hidden="1">EEDGEF!$A$7:$P$97</definedName>
    <definedName name="Z_2694D217_0DE2_4D38_B2A8_3341025A77B0_.wvu.FilterData" localSheetId="11" hidden="1">EEECRF!$A$7:$P$86</definedName>
    <definedName name="Z_2694D217_0DE2_4D38_B2A8_3341025A77B0_.wvu.FilterData" localSheetId="12" hidden="1">EEELSS!$A$7:$P$90</definedName>
    <definedName name="Z_2694D217_0DE2_4D38_B2A8_3341025A77B0_.wvu.FilterData" localSheetId="13" hidden="1">EEEQTF!$A$7:$P$91</definedName>
    <definedName name="Z_2694D217_0DE2_4D38_B2A8_3341025A77B0_.wvu.FilterData" localSheetId="14" hidden="1">EEESCF!$A$7:$P$97</definedName>
    <definedName name="Z_2694D217_0DE2_4D38_B2A8_3341025A77B0_.wvu.FilterData" localSheetId="15" hidden="1">EEESSF!$A$7:$P$126</definedName>
    <definedName name="Z_2694D217_0DE2_4D38_B2A8_3341025A77B0_.wvu.FilterData" localSheetId="16" hidden="1">EEMOF1!$A$7:$P$77</definedName>
    <definedName name="Z_2694D217_0DE2_4D38_B2A8_3341025A77B0_.wvu.FilterData" localSheetId="17" hidden="1">EENF50!$A$7:$P$85</definedName>
    <definedName name="Z_2694D217_0DE2_4D38_B2A8_3341025A77B0_.wvu.FilterData" localSheetId="18" hidden="1">EENFBA!$A$7:$P$35</definedName>
    <definedName name="Z_2694D217_0DE2_4D38_B2A8_3341025A77B0_.wvu.FilterData" localSheetId="19" hidden="1">EENQ30!$A$7:$P$65</definedName>
    <definedName name="Z_2694D217_0DE2_4D38_B2A8_3341025A77B0_.wvu.FilterData" localSheetId="20" hidden="1">EEPRUA!$A$7:$P$77</definedName>
    <definedName name="Z_2694D217_0DE2_4D38_B2A8_3341025A77B0_.wvu.FilterData" localSheetId="21" hidden="1">EESMCF!$A$7:$P$101</definedName>
    <definedName name="Z_2694D217_0DE2_4D38_B2A8_3341025A77B0_.wvu.FilterData" localSheetId="22" hidden="1">EETAXF!$A$7:$P$71</definedName>
    <definedName name="Z_2694D217_0DE2_4D38_B2A8_3341025A77B0_.wvu.FilterData" localSheetId="23" hidden="1">EFMS41!$A$7:$P$41</definedName>
    <definedName name="Z_2694D217_0DE2_4D38_B2A8_3341025A77B0_.wvu.FilterData" localSheetId="24" hidden="1">EFMS49!$A$7:$P$44</definedName>
    <definedName name="Z_2694D217_0DE2_4D38_B2A8_3341025A77B0_.wvu.FilterData" localSheetId="25" hidden="1">EFMS55!$A$7:$P$45</definedName>
    <definedName name="Z_2694D217_0DE2_4D38_B2A8_3341025A77B0_.wvu.FilterData" localSheetId="26" hidden="1">ELLIQF!$A$7:$P$59</definedName>
    <definedName name="Z_2694D217_0DE2_4D38_B2A8_3341025A77B0_.wvu.FilterData" localSheetId="27" hidden="1">EOASEF!$A$7:$P$22</definedName>
    <definedName name="Z_2694D217_0DE2_4D38_B2A8_3341025A77B0_.wvu.FilterData" localSheetId="28" hidden="1">EOCHIF!$A$7:$P$22</definedName>
    <definedName name="Z_2694D217_0DE2_4D38_B2A8_3341025A77B0_.wvu.FilterData" localSheetId="29" hidden="1">EOEDOF!$A$7:$P$22</definedName>
    <definedName name="Z_2694D217_0DE2_4D38_B2A8_3341025A77B0_.wvu.FilterData" localSheetId="30" hidden="1">EOEMOP!$A$7:$P$22</definedName>
    <definedName name="Z_2694D217_0DE2_4D38_B2A8_3341025A77B0_.wvu.FilterData" localSheetId="31" hidden="1">EOUSEF!$A$7:$P$22</definedName>
    <definedName name="Z_32D041C2_6D4F_4C1E_A92B_B81D9F62CDEA_.wvu.FilterData" localSheetId="3" hidden="1">EDCDOF!$A$7:$P$45</definedName>
    <definedName name="Z_32D041C2_6D4F_4C1E_A92B_B81D9F62CDEA_.wvu.FilterData" localSheetId="4" hidden="1">EDGSEC!$A$7:$P$42</definedName>
    <definedName name="Z_53D4CC9F_88DA_4526_B4FC_E4C8BA668221_.wvu.FilterData" localSheetId="9" hidden="1">EEARFD!$A$7:$P$138</definedName>
    <definedName name="Z_53D4CC9F_88DA_4526_B4FC_E4C8BA668221_.wvu.FilterData" localSheetId="10" hidden="1">EEDGEF!$A$7:$P$97</definedName>
    <definedName name="Z_53D4CC9F_88DA_4526_B4FC_E4C8BA668221_.wvu.FilterData" localSheetId="11" hidden="1">EEECRF!$A$7:$P$86</definedName>
    <definedName name="Z_53D4CC9F_88DA_4526_B4FC_E4C8BA668221_.wvu.FilterData" localSheetId="12" hidden="1">EEELSS!$A$7:$P$90</definedName>
    <definedName name="Z_53D4CC9F_88DA_4526_B4FC_E4C8BA668221_.wvu.FilterData" localSheetId="13" hidden="1">EEEQTF!$A$7:$P$91</definedName>
    <definedName name="Z_53D4CC9F_88DA_4526_B4FC_E4C8BA668221_.wvu.FilterData" localSheetId="14" hidden="1">EEESCF!$A$7:$P$97</definedName>
    <definedName name="Z_53D4CC9F_88DA_4526_B4FC_E4C8BA668221_.wvu.FilterData" localSheetId="15" hidden="1">EEESSF!$A$7:$P$126</definedName>
    <definedName name="Z_53D4CC9F_88DA_4526_B4FC_E4C8BA668221_.wvu.FilterData" localSheetId="21" hidden="1">EESMCF!$A$7:$P$101</definedName>
    <definedName name="Z_59975B6B_3403_4C81_9380_22E11DC9D70E_.wvu.FilterData" localSheetId="1" hidden="1">EDACBF!$A$7:$P$50</definedName>
    <definedName name="Z_59975B6B_3403_4C81_9380_22E11DC9D70E_.wvu.FilterData" localSheetId="2" hidden="1">EDBPDF!$A$7:$P$44</definedName>
    <definedName name="Z_59975B6B_3403_4C81_9380_22E11DC9D70E_.wvu.FilterData" localSheetId="3" hidden="1">EDCDOF!$A$7:$P$45</definedName>
    <definedName name="Z_59975B6B_3403_4C81_9380_22E11DC9D70E_.wvu.FilterData" localSheetId="4" hidden="1">EDGSEC!$A$7:$P$42</definedName>
    <definedName name="Z_59975B6B_3403_4C81_9380_22E11DC9D70E_.wvu.FilterData" localSheetId="5" hidden="1">EDONTF!$A$7:$P$18</definedName>
    <definedName name="Z_59975B6B_3403_4C81_9380_22E11DC9D70E_.wvu.FilterData" localSheetId="6" hidden="1">EDSTIF!$A$7:$P$37</definedName>
    <definedName name="Z_59975B6B_3403_4C81_9380_22E11DC9D70E_.wvu.FilterData" localSheetId="7" hidden="1">EDTREF!$A$7:$P$51</definedName>
    <definedName name="Z_59975B6B_3403_4C81_9380_22E11DC9D70E_.wvu.FilterData" localSheetId="8" hidden="1">EEARBF!$A$7:$P$277</definedName>
    <definedName name="Z_59975B6B_3403_4C81_9380_22E11DC9D70E_.wvu.FilterData" localSheetId="9" hidden="1">EEARFD!$A$7:$P$138</definedName>
    <definedName name="Z_59975B6B_3403_4C81_9380_22E11DC9D70E_.wvu.FilterData" localSheetId="10" hidden="1">EEDGEF!$A$7:$P$97</definedName>
    <definedName name="Z_59975B6B_3403_4C81_9380_22E11DC9D70E_.wvu.FilterData" localSheetId="11" hidden="1">EEECRF!$A$7:$P$86</definedName>
    <definedName name="Z_59975B6B_3403_4C81_9380_22E11DC9D70E_.wvu.FilterData" localSheetId="12" hidden="1">EEELSS!$A$7:$P$90</definedName>
    <definedName name="Z_59975B6B_3403_4C81_9380_22E11DC9D70E_.wvu.FilterData" localSheetId="13" hidden="1">EEEQTF!$A$7:$P$91</definedName>
    <definedName name="Z_59975B6B_3403_4C81_9380_22E11DC9D70E_.wvu.FilterData" localSheetId="14" hidden="1">EEESCF!$A$7:$P$97</definedName>
    <definedName name="Z_59975B6B_3403_4C81_9380_22E11DC9D70E_.wvu.FilterData" localSheetId="15" hidden="1">EEESSF!$A$7:$P$126</definedName>
    <definedName name="Z_59975B6B_3403_4C81_9380_22E11DC9D70E_.wvu.FilterData" localSheetId="16" hidden="1">EEMOF1!$A$7:$P$77</definedName>
    <definedName name="Z_59975B6B_3403_4C81_9380_22E11DC9D70E_.wvu.FilterData" localSheetId="17" hidden="1">EENF50!$A$7:$P$85</definedName>
    <definedName name="Z_59975B6B_3403_4C81_9380_22E11DC9D70E_.wvu.FilterData" localSheetId="18" hidden="1">EENFBA!$A$7:$P$35</definedName>
    <definedName name="Z_59975B6B_3403_4C81_9380_22E11DC9D70E_.wvu.FilterData" localSheetId="19" hidden="1">EENQ30!$A$7:$P$65</definedName>
    <definedName name="Z_59975B6B_3403_4C81_9380_22E11DC9D70E_.wvu.FilterData" localSheetId="20" hidden="1">EEPRUA!$A$7:$P$77</definedName>
    <definedName name="Z_59975B6B_3403_4C81_9380_22E11DC9D70E_.wvu.FilterData" localSheetId="21" hidden="1">EESMCF!$A$7:$P$101</definedName>
    <definedName name="Z_59975B6B_3403_4C81_9380_22E11DC9D70E_.wvu.FilterData" localSheetId="22" hidden="1">EETAXF!$A$7:$P$71</definedName>
    <definedName name="Z_59975B6B_3403_4C81_9380_22E11DC9D70E_.wvu.FilterData" localSheetId="23" hidden="1">EFMS41!$A$7:$P$41</definedName>
    <definedName name="Z_59975B6B_3403_4C81_9380_22E11DC9D70E_.wvu.FilterData" localSheetId="24" hidden="1">EFMS49!$A$7:$P$44</definedName>
    <definedName name="Z_59975B6B_3403_4C81_9380_22E11DC9D70E_.wvu.FilterData" localSheetId="25" hidden="1">EFMS55!$A$7:$P$45</definedName>
    <definedName name="Z_59975B6B_3403_4C81_9380_22E11DC9D70E_.wvu.FilterData" localSheetId="26" hidden="1">ELLIQF!$A$7:$P$59</definedName>
    <definedName name="Z_59975B6B_3403_4C81_9380_22E11DC9D70E_.wvu.FilterData" localSheetId="27" hidden="1">EOASEF!$A$7:$P$22</definedName>
    <definedName name="Z_59975B6B_3403_4C81_9380_22E11DC9D70E_.wvu.FilterData" localSheetId="28" hidden="1">EOCHIF!$A$7:$P$22</definedName>
    <definedName name="Z_59975B6B_3403_4C81_9380_22E11DC9D70E_.wvu.FilterData" localSheetId="29" hidden="1">EOEDOF!$A$7:$P$22</definedName>
    <definedName name="Z_59975B6B_3403_4C81_9380_22E11DC9D70E_.wvu.FilterData" localSheetId="30" hidden="1">EOEMOP!$A$7:$P$22</definedName>
    <definedName name="Z_59975B6B_3403_4C81_9380_22E11DC9D70E_.wvu.FilterData" localSheetId="31" hidden="1">EOUSEF!$A$7:$P$22</definedName>
    <definedName name="Z_6091CA9C_40F9_4AC9_B323_B0636C7ADA80_.wvu.FilterData" localSheetId="9" hidden="1">EEARFD!$A$7:$P$138</definedName>
    <definedName name="Z_6091CA9C_40F9_4AC9_B323_B0636C7ADA80_.wvu.FilterData" localSheetId="10" hidden="1">EEDGEF!$A$7:$P$97</definedName>
    <definedName name="Z_6091CA9C_40F9_4AC9_B323_B0636C7ADA80_.wvu.FilterData" localSheetId="11" hidden="1">EEECRF!$A$7:$P$86</definedName>
    <definedName name="Z_6091CA9C_40F9_4AC9_B323_B0636C7ADA80_.wvu.FilterData" localSheetId="12" hidden="1">EEELSS!$A$7:$P$90</definedName>
    <definedName name="Z_6091CA9C_40F9_4AC9_B323_B0636C7ADA80_.wvu.FilterData" localSheetId="13" hidden="1">EEEQTF!$A$7:$P$91</definedName>
    <definedName name="Z_6B71CD37_EF55_484C_B8EC_4A59453FD1EF_.wvu.FilterData" localSheetId="15" hidden="1">EEESSF!$A$7:$P$126</definedName>
    <definedName name="Z_6B71CD37_EF55_484C_B8EC_4A59453FD1EF_.wvu.FilterData" localSheetId="16" hidden="1">EEMOF1!$A$7:$P$77</definedName>
    <definedName name="Z_6B71CD37_EF55_484C_B8EC_4A59453FD1EF_.wvu.FilterData" localSheetId="17" hidden="1">EENF50!$A$7:$P$85</definedName>
    <definedName name="Z_6B71CD37_EF55_484C_B8EC_4A59453FD1EF_.wvu.FilterData" localSheetId="18" hidden="1">EENFBA!$A$7:$P$35</definedName>
    <definedName name="Z_6B71CD37_EF55_484C_B8EC_4A59453FD1EF_.wvu.FilterData" localSheetId="19" hidden="1">EENQ30!$A$7:$P$65</definedName>
    <definedName name="Z_6B71CD37_EF55_484C_B8EC_4A59453FD1EF_.wvu.FilterData" localSheetId="20" hidden="1">EEPRUA!$A$7:$P$77</definedName>
    <definedName name="Z_6B71CD37_EF55_484C_B8EC_4A59453FD1EF_.wvu.FilterData" localSheetId="21" hidden="1">EESMCF!$A$7:$P$101</definedName>
    <definedName name="Z_6B71CD37_EF55_484C_B8EC_4A59453FD1EF_.wvu.FilterData" localSheetId="22" hidden="1">EETAXF!$A$7:$P$71</definedName>
    <definedName name="Z_82FC9ADF_69D5_491E_B58A_B76D1862A59C_.wvu.FilterData" localSheetId="1" hidden="1">EDACBF!$A$7:$P$50</definedName>
    <definedName name="Z_82FC9ADF_69D5_491E_B58A_B76D1862A59C_.wvu.FilterData" localSheetId="2" hidden="1">EDBPDF!$A$7:$P$44</definedName>
    <definedName name="Z_82FC9ADF_69D5_491E_B58A_B76D1862A59C_.wvu.FilterData" localSheetId="3" hidden="1">EDCDOF!$A$7:$P$45</definedName>
    <definedName name="Z_82FC9ADF_69D5_491E_B58A_B76D1862A59C_.wvu.FilterData" localSheetId="4" hidden="1">EDGSEC!$A$7:$P$42</definedName>
    <definedName name="Z_82FC9ADF_69D5_491E_B58A_B76D1862A59C_.wvu.FilterData" localSheetId="5" hidden="1">EDONTF!$A$7:$P$18</definedName>
    <definedName name="Z_82FC9ADF_69D5_491E_B58A_B76D1862A59C_.wvu.FilterData" localSheetId="6" hidden="1">EDSTIF!$A$7:$P$37</definedName>
    <definedName name="Z_82FC9ADF_69D5_491E_B58A_B76D1862A59C_.wvu.FilterData" localSheetId="7" hidden="1">EDTREF!$A$7:$P$51</definedName>
    <definedName name="Z_82FC9ADF_69D5_491E_B58A_B76D1862A59C_.wvu.FilterData" localSheetId="8" hidden="1">EEARBF!$A$7:$P$277</definedName>
    <definedName name="Z_82FC9ADF_69D5_491E_B58A_B76D1862A59C_.wvu.FilterData" localSheetId="9" hidden="1">EEARFD!$A$7:$P$138</definedName>
    <definedName name="Z_82FC9ADF_69D5_491E_B58A_B76D1862A59C_.wvu.FilterData" localSheetId="10" hidden="1">EEDGEF!$A$7:$P$97</definedName>
    <definedName name="Z_82FC9ADF_69D5_491E_B58A_B76D1862A59C_.wvu.FilterData" localSheetId="11" hidden="1">EEECRF!$A$7:$P$86</definedName>
    <definedName name="Z_82FC9ADF_69D5_491E_B58A_B76D1862A59C_.wvu.FilterData" localSheetId="12" hidden="1">EEELSS!$A$7:$P$90</definedName>
    <definedName name="Z_82FC9ADF_69D5_491E_B58A_B76D1862A59C_.wvu.FilterData" localSheetId="13" hidden="1">EEEQTF!$A$7:$P$91</definedName>
    <definedName name="Z_82FC9ADF_69D5_491E_B58A_B76D1862A59C_.wvu.FilterData" localSheetId="14" hidden="1">EEESCF!$A$7:$P$97</definedName>
    <definedName name="Z_82FC9ADF_69D5_491E_B58A_B76D1862A59C_.wvu.FilterData" localSheetId="15" hidden="1">EEESSF!$A$7:$P$126</definedName>
    <definedName name="Z_82FC9ADF_69D5_491E_B58A_B76D1862A59C_.wvu.FilterData" localSheetId="16" hidden="1">EEMOF1!$A$7:$P$77</definedName>
    <definedName name="Z_82FC9ADF_69D5_491E_B58A_B76D1862A59C_.wvu.FilterData" localSheetId="17" hidden="1">EENF50!$A$7:$P$85</definedName>
    <definedName name="Z_82FC9ADF_69D5_491E_B58A_B76D1862A59C_.wvu.FilterData" localSheetId="18" hidden="1">EENFBA!$A$7:$P$35</definedName>
    <definedName name="Z_82FC9ADF_69D5_491E_B58A_B76D1862A59C_.wvu.FilterData" localSheetId="19" hidden="1">EENQ30!$A$7:$P$65</definedName>
    <definedName name="Z_82FC9ADF_69D5_491E_B58A_B76D1862A59C_.wvu.FilterData" localSheetId="20" hidden="1">EEPRUA!$A$7:$P$77</definedName>
    <definedName name="Z_82FC9ADF_69D5_491E_B58A_B76D1862A59C_.wvu.FilterData" localSheetId="21" hidden="1">EESMCF!$A$7:$P$101</definedName>
    <definedName name="Z_82FC9ADF_69D5_491E_B58A_B76D1862A59C_.wvu.FilterData" localSheetId="22" hidden="1">EETAXF!$A$7:$P$71</definedName>
    <definedName name="Z_82FC9ADF_69D5_491E_B58A_B76D1862A59C_.wvu.FilterData" localSheetId="23" hidden="1">EFMS41!$A$7:$P$41</definedName>
    <definedName name="Z_82FC9ADF_69D5_491E_B58A_B76D1862A59C_.wvu.FilterData" localSheetId="24" hidden="1">EFMS49!$A$7:$P$44</definedName>
    <definedName name="Z_82FC9ADF_69D5_491E_B58A_B76D1862A59C_.wvu.FilterData" localSheetId="25" hidden="1">EFMS55!$A$7:$P$45</definedName>
    <definedName name="Z_82FC9ADF_69D5_491E_B58A_B76D1862A59C_.wvu.FilterData" localSheetId="26" hidden="1">ELLIQF!$A$7:$P$59</definedName>
    <definedName name="Z_82FC9ADF_69D5_491E_B58A_B76D1862A59C_.wvu.FilterData" localSheetId="27" hidden="1">EOASEF!$A$7:$P$22</definedName>
    <definedName name="Z_82FC9ADF_69D5_491E_B58A_B76D1862A59C_.wvu.FilterData" localSheetId="28" hidden="1">EOCHIF!$A$7:$P$22</definedName>
    <definedName name="Z_82FC9ADF_69D5_491E_B58A_B76D1862A59C_.wvu.FilterData" localSheetId="29" hidden="1">EOEDOF!$A$7:$P$22</definedName>
    <definedName name="Z_82FC9ADF_69D5_491E_B58A_B76D1862A59C_.wvu.FilterData" localSheetId="30" hidden="1">EOEMOP!$A$7:$P$22</definedName>
    <definedName name="Z_82FC9ADF_69D5_491E_B58A_B76D1862A59C_.wvu.FilterData" localSheetId="31" hidden="1">EOUSEF!$A$7:$P$22</definedName>
    <definedName name="Z_A49629F0_4BB4_44D6_8E8F_162AE9707781_.wvu.FilterData" localSheetId="1" hidden="1">EDACBF!$A$7:$P$50</definedName>
    <definedName name="Z_A49629F0_4BB4_44D6_8E8F_162AE9707781_.wvu.FilterData" localSheetId="2" hidden="1">EDBPDF!$A$7:$P$44</definedName>
    <definedName name="Z_AA202421_1EC0_4A61_9C72_5C8D7EF9A886_.wvu.FilterData" localSheetId="14" hidden="1">EEESCF!$A$7:$P$97</definedName>
    <definedName name="Z_AA202421_1EC0_4A61_9C72_5C8D7EF9A886_.wvu.FilterData" localSheetId="15" hidden="1">EEESSF!$A$7:$P$126</definedName>
    <definedName name="Z_AA202421_1EC0_4A61_9C72_5C8D7EF9A886_.wvu.FilterData" localSheetId="16" hidden="1">EEMOF1!$A$7:$P$77</definedName>
    <definedName name="Z_B2EB78DF_5D02_46F7_AE94_EFC8C31CA414_.wvu.FilterData" localSheetId="23" hidden="1">EFMS41!$A$7:$P$41</definedName>
    <definedName name="Z_B2EB78DF_5D02_46F7_AE94_EFC8C31CA414_.wvu.FilterData" localSheetId="24" hidden="1">EFMS49!$A$7:$P$44</definedName>
    <definedName name="Z_B2EB78DF_5D02_46F7_AE94_EFC8C31CA414_.wvu.FilterData" localSheetId="25" hidden="1">EFMS55!$A$7:$P$45</definedName>
    <definedName name="Z_B2EB78DF_5D02_46F7_AE94_EFC8C31CA414_.wvu.FilterData" localSheetId="26" hidden="1">ELLIQF!$A$7:$P$59</definedName>
    <definedName name="Z_B2EB78DF_5D02_46F7_AE94_EFC8C31CA414_.wvu.FilterData" localSheetId="27" hidden="1">EOASEF!$A$7:$P$22</definedName>
    <definedName name="Z_B2EB78DF_5D02_46F7_AE94_EFC8C31CA414_.wvu.FilterData" localSheetId="28" hidden="1">EOCHIF!$A$7:$P$22</definedName>
    <definedName name="Z_B2EB78DF_5D02_46F7_AE94_EFC8C31CA414_.wvu.FilterData" localSheetId="29" hidden="1">EOEDOF!$A$7:$P$22</definedName>
    <definedName name="Z_B2EB78DF_5D02_46F7_AE94_EFC8C31CA414_.wvu.FilterData" localSheetId="30" hidden="1">EOEMOP!$A$7:$P$22</definedName>
    <definedName name="Z_B2EB78DF_5D02_46F7_AE94_EFC8C31CA414_.wvu.FilterData" localSheetId="31" hidden="1">EOUSEF!$A$7:$P$22</definedName>
    <definedName name="Z_E7041EA9_1220_4093_AAD5_D927793C428B_.wvu.FilterData" localSheetId="5" hidden="1">EDONTF!$A$7:$P$18</definedName>
    <definedName name="Z_E7041EA9_1220_4093_AAD5_D927793C428B_.wvu.FilterData" localSheetId="6" hidden="1">EDSTIF!$A$7:$P$37</definedName>
    <definedName name="Z_E7041EA9_1220_4093_AAD5_D927793C428B_.wvu.FilterData" localSheetId="7" hidden="1">EDTREF!$A$7:$P$51</definedName>
    <definedName name="Z_E7041EA9_1220_4093_AAD5_D927793C428B_.wvu.FilterData" localSheetId="8" hidden="1">EEARBF!$A$7:$P$277</definedName>
    <definedName name="Z_E7041EA9_1220_4093_AAD5_D927793C428B_.wvu.FilterData" localSheetId="9" hidden="1">EEARFD!$A$7:$P$138</definedName>
  </definedNames>
  <calcPr calcId="152511"/>
  <customWorkbookViews>
    <customWorkbookView name="1601906 - Personal View" guid="{82FC9ADF-69D5-491E-B58A-B76D1862A59C}" mergeInterval="0" personalView="1" maximized="1" xWindow="1" yWindow="1" windowWidth="1436" windowHeight="628" activeSheetId="7"/>
    <customWorkbookView name="1602067 - Personal View" guid="{59975B6B-3403-4C81-9380-22E11DC9D70E}" mergeInterval="0" personalView="1" maximized="1" xWindow="1" yWindow="1" windowWidth="1276" windowHeight="752" activeSheetId="3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101" i="21" l="1"/>
  <c r="B96" i="17"/>
  <c r="B158" i="16"/>
  <c r="B122" i="11"/>
  <c r="B166" i="10"/>
  <c r="B308" i="9"/>
  <c r="B35" i="30" l="1"/>
  <c r="B35" i="28"/>
  <c r="B35" i="29"/>
  <c r="B35" i="31"/>
  <c r="B35" i="32"/>
  <c r="H3" i="32" l="1"/>
  <c r="H3" i="31"/>
  <c r="H3" i="30"/>
  <c r="H3" i="29"/>
  <c r="H3" i="28"/>
  <c r="H3" i="27"/>
  <c r="H3" i="26"/>
  <c r="H3" i="25"/>
  <c r="H3" i="24"/>
  <c r="H3" i="23"/>
  <c r="H3" i="22"/>
  <c r="H3" i="21"/>
  <c r="H3" i="20"/>
  <c r="H3" i="19"/>
  <c r="H3" i="18"/>
  <c r="H3" i="17"/>
  <c r="H3" i="16"/>
  <c r="H3" i="15"/>
  <c r="H3" i="14"/>
  <c r="H3" i="13"/>
  <c r="H3" i="12"/>
  <c r="H3" i="11"/>
  <c r="H3" i="10"/>
  <c r="H3" i="9"/>
  <c r="H3" i="8"/>
  <c r="H3" i="7"/>
  <c r="H3" i="6"/>
  <c r="H3" i="5"/>
  <c r="H3" i="4"/>
  <c r="H3" i="3"/>
  <c r="H3" i="2"/>
</calcChain>
</file>

<file path=xl/sharedStrings.xml><?xml version="1.0" encoding="utf-8"?>
<sst xmlns="http://schemas.openxmlformats.org/spreadsheetml/2006/main" count="5053" uniqueCount="1184">
  <si>
    <t>Name of the Instrument</t>
  </si>
  <si>
    <t>ISIN</t>
  </si>
  <si>
    <t>Quantity</t>
  </si>
  <si>
    <t>% to Net Assets</t>
  </si>
  <si>
    <t>Market/Fair Value(Rs. In Lacs)</t>
  </si>
  <si>
    <t>Rating/Industry</t>
  </si>
  <si>
    <t>PORTFOLIO STATEMENT OF EDELWEISS DYNAMIC BOND FUND AS ON SEPTEMBER 30, 2019</t>
  </si>
  <si>
    <t>(An open ended dynamic debt scheme investing across duration)</t>
  </si>
  <si>
    <t>PORTFOLIO STATEMENT OF EDELWEISS  BANKING AND PSU DEBT FUND AS ON SEPTEMBER 30, 2019</t>
  </si>
  <si>
    <t>PORTFOLIO STATEMENT OF EDELWEISS CORPORATE BOND FUND AS ON SEPTEMBER 30, 2019</t>
  </si>
  <si>
    <t>PORTFOLIO STATEMENT OF EDELWEISS  GOVERNMENT SECURITIES FUND AS ON SEPTEMBER 30, 2019</t>
  </si>
  <si>
    <t>(An open ended debt scheme investing in government securities across maturity)</t>
  </si>
  <si>
    <t>PORTFOLIO STATEMENT OF EDELWEISS OVERNIGHT FUND AS ON SEPTEMBER 30, 2019</t>
  </si>
  <si>
    <t>PORTFOLIO STATEMENT OF EDELWEISS SHORT TERM FUND AS ON SEPTEMBER 30, 2019</t>
  </si>
  <si>
    <t>PORTFOLIO STATEMENT OF EDELWEISS LOW DURATION FUND AS ON SEPTEMBER 30, 2019</t>
  </si>
  <si>
    <t>PORTFOLIO STATEMENT OF EDELWEISS ARBITRAGE FUND AS ON SEPTEMBER 30, 2019</t>
  </si>
  <si>
    <t>(An open ended scheme investing in arbitrage opportunities)</t>
  </si>
  <si>
    <t>PORTFOLIO STATEMENT OF EDELWEISS BALANCED ADVANTAGE FUND AS ON SEPTEMBER 30, 2019</t>
  </si>
  <si>
    <t>(An open ended dynamic asset allocation fund)</t>
  </si>
  <si>
    <t>PORTFOLIO STATEMENT OF EDELWEISS LARGE CAP FUND AS ON SEPTEMBER 30, 2019</t>
  </si>
  <si>
    <t>(An open ended equity scheme predominantly investing in large cap stocks)</t>
  </si>
  <si>
    <t>PORTFOLIO STATEMENT OF EDELWEISS MULTI-CAP FUND AS ON SEPTEMBER 30, 2019</t>
  </si>
  <si>
    <t>(An open ended equity scheme investing across large cap, mid cap, small cap stocks)</t>
  </si>
  <si>
    <t>PORTFOLIO STATEMENT OF EDELWEISS LONG TERM EQUITY FUND AS ON SEPTEMBER 30, 2019</t>
  </si>
  <si>
    <t>(An open ended equity linked saving scheme with a statutory lock in of 3 years and tax benefit)</t>
  </si>
  <si>
    <t>PORTFOLIO STATEMENT OF EDELWEISS LARGE &amp; MID CAP FUND AS ON SEPTEMBER 30, 2019</t>
  </si>
  <si>
    <t>(An open ended equity scheme investing in both large cap and mid cap stocks)</t>
  </si>
  <si>
    <t>PORTFOLIO STATEMENT OF EDELWEISS SMALL CAP FUND AS ON SEPTEMBER 30, 2019</t>
  </si>
  <si>
    <t>(An open ended scheme predominantly investing in small cap stocks)</t>
  </si>
  <si>
    <t>PORTFOLIO STATEMENT OF EDELWEISS EQUITY SAVINGS FUND AS ON SEPTEMBER 30, 2019</t>
  </si>
  <si>
    <t>PORTFOLIO STATEMENT OF EDELWEISS MAIDEN OPPORTUNITIES FUND - SERIES 1 AS ON SEPTEMBER 30, 2019</t>
  </si>
  <si>
    <t>PORTFOLIO STATEMENT OF EDELWEISS ETF - NIFTY 50 AS ON SEPTEMBER 30, 2019</t>
  </si>
  <si>
    <t>(An open ended scheme tracking Nifty 50 Index)</t>
  </si>
  <si>
    <t>PORTFOLIO STATEMENT OF EDELWEISS ETF - NIFTY BANK AS ON SEPTEMBER 30, 2019</t>
  </si>
  <si>
    <t>(An open ended scheme tracking Nifty Bank Index)</t>
  </si>
  <si>
    <t>PORTFOLIO STATEMENT OF EDELWEISS ETF - NIFTY 100 QUALITY 30 AS ON SEPTEMBER 30, 2019</t>
  </si>
  <si>
    <t>(An open ended scheme tracking Nifty 100 Quality 30 Index)</t>
  </si>
  <si>
    <t>PORTFOLIO STATEMENT OF EDELWEISS AGGRESSIVE HYBRID FUND AS ON SEPTEMBER 30, 2019</t>
  </si>
  <si>
    <t>(An open ended hybrid scheme investing predominantly in equity and equity related instruments)</t>
  </si>
  <si>
    <t>PORTFOLIO STATEMENT OF EDELWEISS MID CAP FUND AS ON SEPTEMBER 30, 2019</t>
  </si>
  <si>
    <t>(An open ended equity scheme predominantly investing in mid cap stocks)</t>
  </si>
  <si>
    <t>PORTFOLIO STATEMENT OF EDELWEISS  TAX ADVANTAGE FUND AS ON SEPTEMBER 30, 2019</t>
  </si>
  <si>
    <t>PORTFOLIO STATEMENT OF EDELWEISS  FIXED MATURITY PLAN - SERIES 41 AS ON SEPTEMBER 30, 2019</t>
  </si>
  <si>
    <t>PORTFOLIO STATEMENT OF EDELWEISS  FIXED MATURITY PLAN - SERIES 49 AS ON SEPTEMBER 30, 2019</t>
  </si>
  <si>
    <t>PORTFOLIO STATEMENT OF EDELWEISS  FIXED MATURITY PLAN - SERIES 55 AS ON SEPTEMBER 30, 2019</t>
  </si>
  <si>
    <t>PORTFOLIO STATEMENT OF EDELWEISS  LIQUID FUND AS ON SEPTEMBER 30, 2019</t>
  </si>
  <si>
    <t>PORTFOLIO STATEMENT OF EDELWEISS  ASEAN EQUITY OFF-SHORE FUND AS ON SEPTEMBER 30, 2019</t>
  </si>
  <si>
    <t>(An open ended fund of fund scheme investing in JPMorgan Funds – ASEAN Equity Fund)</t>
  </si>
  <si>
    <t>PORTFOLIO STATEMENT OF EDELWEISS  GREATER CHINA EQUITY OFF-SHORE FUND AS ON SEPTEMBER 30, 2019</t>
  </si>
  <si>
    <t>(An open ended fund of fund scheme investing in JPMorgan Funds – Greater China Fund)</t>
  </si>
  <si>
    <t>PORTFOLIO STATEMENT OF EDELWEISS  EUROPE DYNAMIC EQUITY OFF-SHORE FUND AS ON SEPTEMBER 30, 2019</t>
  </si>
  <si>
    <t>(An open ended fund of fund scheme investing in JPMorgan Funds – Europe Dynamic Fund)</t>
  </si>
  <si>
    <t>PORTFOLIO STATEMENT OF EDELWEISS  EMERGING MARKETS OPPORTUNITIES EQUITY OFF-SHORE FUND AS ON SEPTEMBER 30, 2019</t>
  </si>
  <si>
    <t>(An open ended fund of fund scheme investing in JPMorgan Funds – Emerging Market Opportunities Fund)</t>
  </si>
  <si>
    <t>PORTFOLIO STATEMENT OF EDELWEISS  US VALUE EQUITY OFF-SHORE FUND AS ON SEPTEMBER 30, 2019</t>
  </si>
  <si>
    <t>(An open ended fund of fund scheme investing in JPMorgan Funds – US Value Fund)</t>
  </si>
  <si>
    <t>Equity &amp; Equity related</t>
  </si>
  <si>
    <t>NIL</t>
  </si>
  <si>
    <t>Debt Instruments</t>
  </si>
  <si>
    <t>(a)Listed / Awaiting listing on stock Exchanges</t>
  </si>
  <si>
    <t>INE245A08133</t>
  </si>
  <si>
    <t>CARE AA</t>
  </si>
  <si>
    <t>INE134E08KC1</t>
  </si>
  <si>
    <t>CRISIL AAA</t>
  </si>
  <si>
    <t>INE238A08450</t>
  </si>
  <si>
    <t>INE445L08334</t>
  </si>
  <si>
    <t>ICRA AAA(SO)</t>
  </si>
  <si>
    <t>INE848E08136</t>
  </si>
  <si>
    <t>CARE AAA</t>
  </si>
  <si>
    <t>INE115A07OB4</t>
  </si>
  <si>
    <t>INE020B08BQ7</t>
  </si>
  <si>
    <t>INE001A07RT1</t>
  </si>
  <si>
    <t>INE031A08699</t>
  </si>
  <si>
    <t>ICRA AAA</t>
  </si>
  <si>
    <t>INE906B07GP0</t>
  </si>
  <si>
    <t>INE722A07851</t>
  </si>
  <si>
    <t>CARE AA+</t>
  </si>
  <si>
    <t>Sub Total</t>
  </si>
  <si>
    <t>Government Securities</t>
  </si>
  <si>
    <t>IN0020190065</t>
  </si>
  <si>
    <t>SOVEREIGN</t>
  </si>
  <si>
    <t>IN0020180488</t>
  </si>
  <si>
    <t>IN0020160118</t>
  </si>
  <si>
    <t>IN0020180454</t>
  </si>
  <si>
    <t>IN0020190016</t>
  </si>
  <si>
    <t>(b)Privately Placed/Unlisted</t>
  </si>
  <si>
    <t>INE660N08151</t>
  </si>
  <si>
    <t>CARE AA-(SO)</t>
  </si>
  <si>
    <t>(c)Securitised Debt Instruments</t>
  </si>
  <si>
    <t>TOTAL</t>
  </si>
  <si>
    <t>TREPS / Reverse Repo</t>
  </si>
  <si>
    <t>Clearing Corporation of India Ltd.</t>
  </si>
  <si>
    <t>GRAND TOTAL</t>
  </si>
  <si>
    <t>#  Unlisted Security</t>
  </si>
  <si>
    <t>INE733E07KJ7</t>
  </si>
  <si>
    <t>INE861G08043</t>
  </si>
  <si>
    <t>CRISIL AAA(SO)</t>
  </si>
  <si>
    <t>INE261F08BF1</t>
  </si>
  <si>
    <t>INE752E08551</t>
  </si>
  <si>
    <t>INE053F07BW9</t>
  </si>
  <si>
    <t>INE752E08577</t>
  </si>
  <si>
    <t>INE053F07BU3</t>
  </si>
  <si>
    <t>INE202B07IY2</t>
  </si>
  <si>
    <t>CARE D</t>
  </si>
  <si>
    <t>INE148I07GR0</t>
  </si>
  <si>
    <t>INE202B07HS6</t>
  </si>
  <si>
    <t>INE245A08091</t>
  </si>
  <si>
    <t>INE134E08JW1</t>
  </si>
  <si>
    <t>INE105N07118</t>
  </si>
  <si>
    <t>INE752E07ME4</t>
  </si>
  <si>
    <t>INE941D07125</t>
  </si>
  <si>
    <t>INE038715129</t>
  </si>
  <si>
    <t>(a) Listed / Awaiting listing on Stock Exchanges</t>
  </si>
  <si>
    <t>IN0020170174</t>
  </si>
  <si>
    <t>State Development Loan</t>
  </si>
  <si>
    <t>IN1520180309</t>
  </si>
  <si>
    <t>Reverse Repo</t>
  </si>
  <si>
    <t>INE477L07925</t>
  </si>
  <si>
    <t>CRISIL AA</t>
  </si>
  <si>
    <t>INE205A07154</t>
  </si>
  <si>
    <t>INE694L07123</t>
  </si>
  <si>
    <t>CRISIL AA(SO)</t>
  </si>
  <si>
    <t>INE195S08025</t>
  </si>
  <si>
    <t>ICRA A+(SO)</t>
  </si>
  <si>
    <t>INE053A08057</t>
  </si>
  <si>
    <t>ICRA AA</t>
  </si>
  <si>
    <t>INE002A08484</t>
  </si>
  <si>
    <t>INE053A07182</t>
  </si>
  <si>
    <t>INE414G07CD9</t>
  </si>
  <si>
    <t>INE027E07907</t>
  </si>
  <si>
    <t>INE192L07151</t>
  </si>
  <si>
    <t>BRICKWORK A(SO)</t>
  </si>
  <si>
    <t>Money Market Instruments</t>
  </si>
  <si>
    <t>Certificate of Deposit</t>
  </si>
  <si>
    <t>INE040A16CE4</t>
  </si>
  <si>
    <t>CARE A1+</t>
  </si>
  <si>
    <t>INE556F16556</t>
  </si>
  <si>
    <t>CRISIL A1+</t>
  </si>
  <si>
    <t>Commercial Paper</t>
  </si>
  <si>
    <t>INE261F14FN4</t>
  </si>
  <si>
    <t>(a)Listed / Awaiting listing on Stock Exchanges</t>
  </si>
  <si>
    <t>Reliance Industries Ltd.</t>
  </si>
  <si>
    <t>INE002A01018</t>
  </si>
  <si>
    <t>Housing Development Finance Corporation Ltd.</t>
  </si>
  <si>
    <t>INE001A01036</t>
  </si>
  <si>
    <t>Infosys Ltd.</t>
  </si>
  <si>
    <t>INE009A01021</t>
  </si>
  <si>
    <t>Tata Consultancy Services Ltd.</t>
  </si>
  <si>
    <t>INE467B01029</t>
  </si>
  <si>
    <t>ICICI Bank Ltd.</t>
  </si>
  <si>
    <t>INE090A01021</t>
  </si>
  <si>
    <t>HDFC Bank Ltd.</t>
  </si>
  <si>
    <t>INE040A01034</t>
  </si>
  <si>
    <t>ITC Ltd.</t>
  </si>
  <si>
    <t>INE154A01025</t>
  </si>
  <si>
    <t>Sun Pharmaceutical Industries Ltd.</t>
  </si>
  <si>
    <t>INE044A01036</t>
  </si>
  <si>
    <t>IndusInd Bank Ltd.</t>
  </si>
  <si>
    <t>INE095A01012</t>
  </si>
  <si>
    <t>Asian Paints Ltd.</t>
  </si>
  <si>
    <t>INE021A01026</t>
  </si>
  <si>
    <t>DLF Ltd.</t>
  </si>
  <si>
    <t>INE271C01023</t>
  </si>
  <si>
    <t>Zee Entertainment Enterprises Ltd.</t>
  </si>
  <si>
    <t>INE256A01028</t>
  </si>
  <si>
    <t>HCL Technologies Ltd.</t>
  </si>
  <si>
    <t>INE860A01027</t>
  </si>
  <si>
    <t>Adani Power Ltd.</t>
  </si>
  <si>
    <t>INE814H01011</t>
  </si>
  <si>
    <t>Larsen &amp; Toubro Ltd.</t>
  </si>
  <si>
    <t>INE018A01030</t>
  </si>
  <si>
    <t>Grasim Industries Ltd.</t>
  </si>
  <si>
    <t>INE047A01021</t>
  </si>
  <si>
    <t>Bharti Airtel Ltd.</t>
  </si>
  <si>
    <t>INE397D01024</t>
  </si>
  <si>
    <t>Apollo Hospitals Enterprise Ltd.</t>
  </si>
  <si>
    <t>INE437A01024</t>
  </si>
  <si>
    <t>Axis Bank Ltd.</t>
  </si>
  <si>
    <t>INE238A01034</t>
  </si>
  <si>
    <t>UPL Ltd.</t>
  </si>
  <si>
    <t>INE628A01036</t>
  </si>
  <si>
    <t>Dr. Reddy's Laboratories Ltd.</t>
  </si>
  <si>
    <t>INE089A01023</t>
  </si>
  <si>
    <t>Mahindra &amp; Mahindra Ltd.</t>
  </si>
  <si>
    <t>INE101A01026</t>
  </si>
  <si>
    <t>Petronet LNG Ltd.</t>
  </si>
  <si>
    <t>INE347G01014</t>
  </si>
  <si>
    <t>Hero MotoCorp Ltd.</t>
  </si>
  <si>
    <t>INE158A01026</t>
  </si>
  <si>
    <t>Bharat Heavy Electricals Ltd.</t>
  </si>
  <si>
    <t>INE257A01026</t>
  </si>
  <si>
    <t>JSW Steel Ltd.</t>
  </si>
  <si>
    <t>INE019A01038</t>
  </si>
  <si>
    <t>Adani Enterprises Ltd.</t>
  </si>
  <si>
    <t>INE423A01024</t>
  </si>
  <si>
    <t>NTPC Ltd.</t>
  </si>
  <si>
    <t>INE733E01010</t>
  </si>
  <si>
    <t>Power Grid Corporation of India Ltd.</t>
  </si>
  <si>
    <t>INE752E01010</t>
  </si>
  <si>
    <t>SRF Ltd.</t>
  </si>
  <si>
    <t>INE647A01010</t>
  </si>
  <si>
    <t>Bajaj Finance Ltd.</t>
  </si>
  <si>
    <t>INE296A01024</t>
  </si>
  <si>
    <t>Tata Global Beverages Ltd.</t>
  </si>
  <si>
    <t>INE192A01025</t>
  </si>
  <si>
    <t>INE111A01025</t>
  </si>
  <si>
    <t>Pidilite Industries Ltd.</t>
  </si>
  <si>
    <t>INE318A01026</t>
  </si>
  <si>
    <t>GMR Infrastructure Ltd.</t>
  </si>
  <si>
    <t>INE776C01039</t>
  </si>
  <si>
    <t>Godrej Consumer Products Ltd.</t>
  </si>
  <si>
    <t>INE102D01028</t>
  </si>
  <si>
    <t>Hindustan Petroleum Corporation Ltd.</t>
  </si>
  <si>
    <t>INE094A01015</t>
  </si>
  <si>
    <t>NCC Ltd.</t>
  </si>
  <si>
    <t>INE868B01028</t>
  </si>
  <si>
    <t>Bajaj Finserv Ltd.</t>
  </si>
  <si>
    <t>INE918I01018</t>
  </si>
  <si>
    <t>Mahindra &amp; Mahindra Financial Services Ltd</t>
  </si>
  <si>
    <t>INE774D01024</t>
  </si>
  <si>
    <t>Tech Mahindra Ltd.</t>
  </si>
  <si>
    <t>INE669C01036</t>
  </si>
  <si>
    <t>Maruti Suzuki India Ltd.</t>
  </si>
  <si>
    <t>INE585B01010</t>
  </si>
  <si>
    <t>Jindal Steel &amp; Power Ltd.</t>
  </si>
  <si>
    <t>INE749A01030</t>
  </si>
  <si>
    <t>United Spirits Ltd.</t>
  </si>
  <si>
    <t>INE854D01024</t>
  </si>
  <si>
    <t>Yes Bank Ltd.</t>
  </si>
  <si>
    <t>INE528G01027</t>
  </si>
  <si>
    <t>Cipla Ltd.</t>
  </si>
  <si>
    <t>INE059A01026</t>
  </si>
  <si>
    <t>Tata Motors Ltd.</t>
  </si>
  <si>
    <t>IN9155A01020</t>
  </si>
  <si>
    <t>State Bank of India</t>
  </si>
  <si>
    <t>INE062A01020</t>
  </si>
  <si>
    <t>Aurobindo Pharma Ltd.</t>
  </si>
  <si>
    <t>INE406A01037</t>
  </si>
  <si>
    <t>Titan Company Ltd.</t>
  </si>
  <si>
    <t>INE280A01028</t>
  </si>
  <si>
    <t>Manappuram Finance Ltd.</t>
  </si>
  <si>
    <t>INE522D01027</t>
  </si>
  <si>
    <t>Hindalco Industries Ltd.</t>
  </si>
  <si>
    <t>INE038A01020</t>
  </si>
  <si>
    <t>Bharat Petroleum Corporation Ltd.</t>
  </si>
  <si>
    <t>INE029A01011</t>
  </si>
  <si>
    <t>Punjab National Bank</t>
  </si>
  <si>
    <t>INE160A01022</t>
  </si>
  <si>
    <t>Dabur India Ltd.</t>
  </si>
  <si>
    <t>INE016A01026</t>
  </si>
  <si>
    <t>Lupin Ltd.</t>
  </si>
  <si>
    <t>INE326A01037</t>
  </si>
  <si>
    <t>Adani Ports &amp; Special Economic Zone Ltd.</t>
  </si>
  <si>
    <t>INE742F01042</t>
  </si>
  <si>
    <t>Bharat Electronics Ltd.</t>
  </si>
  <si>
    <t>INE263A01024</t>
  </si>
  <si>
    <t>Tata Elxsi Ltd.</t>
  </si>
  <si>
    <t>INE670A01012</t>
  </si>
  <si>
    <t>Exide Industries Ltd.</t>
  </si>
  <si>
    <t>INE302A01020</t>
  </si>
  <si>
    <t>Wipro Ltd.</t>
  </si>
  <si>
    <t>INE075A01022</t>
  </si>
  <si>
    <t>NMDC Ltd.</t>
  </si>
  <si>
    <t>INE584A01023</t>
  </si>
  <si>
    <t>Ambuja Cements Ltd.</t>
  </si>
  <si>
    <t>INE079A01024</t>
  </si>
  <si>
    <t>NIIT Technologies Ltd.</t>
  </si>
  <si>
    <t>INE591G01017</t>
  </si>
  <si>
    <t>Bajaj Auto Ltd.</t>
  </si>
  <si>
    <t>INE917I01010</t>
  </si>
  <si>
    <t>Kotak Mahindra Bank Ltd.</t>
  </si>
  <si>
    <t>INE237A01028</t>
  </si>
  <si>
    <t>Britannia Industries Ltd.</t>
  </si>
  <si>
    <t>INE216A01030</t>
  </si>
  <si>
    <t>Canara Bank</t>
  </si>
  <si>
    <t>INE476A01014</t>
  </si>
  <si>
    <t>Cadila Healthcare Ltd.</t>
  </si>
  <si>
    <t>INE010B01027</t>
  </si>
  <si>
    <t>Tata Power Company Ltd.</t>
  </si>
  <si>
    <t>INE245A01021</t>
  </si>
  <si>
    <t>Union Bank of India</t>
  </si>
  <si>
    <t>INE692A01016</t>
  </si>
  <si>
    <t>Oil &amp; Natural Gas Corporation Ltd.</t>
  </si>
  <si>
    <t>INE213A01029</t>
  </si>
  <si>
    <t>Shriram Transport Finance Company Ltd.</t>
  </si>
  <si>
    <t>INE721A01013</t>
  </si>
  <si>
    <t>Ashok Leyland Ltd.</t>
  </si>
  <si>
    <t>INE208A01029</t>
  </si>
  <si>
    <t>Dish TV India Ltd.</t>
  </si>
  <si>
    <t>INE836F01026</t>
  </si>
  <si>
    <t>Tata Chemicals Ltd.</t>
  </si>
  <si>
    <t>INE092A01019</t>
  </si>
  <si>
    <t>INE155A01022</t>
  </si>
  <si>
    <t>United Breweries Ltd.</t>
  </si>
  <si>
    <t>INE686F01025</t>
  </si>
  <si>
    <t>The Federal Bank Ltd.</t>
  </si>
  <si>
    <t>INE171A01029</t>
  </si>
  <si>
    <t>(b) Unlisted</t>
  </si>
  <si>
    <t>Derivatives</t>
  </si>
  <si>
    <t>(a) Index/Stock Future</t>
  </si>
  <si>
    <t>The Federal Bank Ltd.31/10/2019</t>
  </si>
  <si>
    <t>United Breweries Ltd.31/10/2019</t>
  </si>
  <si>
    <t>Tata Motors Ltd.31/10/2019</t>
  </si>
  <si>
    <t>Tata Chemicals Ltd.31/10/2019</t>
  </si>
  <si>
    <t>Dish TV India Ltd.31/10/2019</t>
  </si>
  <si>
    <t>Ashok Leyland Ltd.31/10/2019</t>
  </si>
  <si>
    <t>Shriram Transport Finance Company Ltd.31/10/2019</t>
  </si>
  <si>
    <t>Oil &amp; Natural Gas Corporation Ltd.31/10/2019</t>
  </si>
  <si>
    <t>Union Bank of India31/10/2019</t>
  </si>
  <si>
    <t>Tata Power Company Ltd.31/10/2019</t>
  </si>
  <si>
    <t>Cadila Healthcare Ltd.31/10/2019</t>
  </si>
  <si>
    <t>Canara Bank31/10/2019</t>
  </si>
  <si>
    <t>Britannia Industries Ltd.31/10/2019</t>
  </si>
  <si>
    <t>Kotak Mahindra Bank Ltd.31/10/2019</t>
  </si>
  <si>
    <t>Bajaj Auto Ltd.31/10/2019</t>
  </si>
  <si>
    <t>NIIT Technologies Ltd.31/10/2019</t>
  </si>
  <si>
    <t>Ambuja Cements Ltd.31/10/2019</t>
  </si>
  <si>
    <t>NMDC Ltd.31/10/2019</t>
  </si>
  <si>
    <t>Wipro Ltd.31/10/2019</t>
  </si>
  <si>
    <t>Exide Industries Ltd.31/10/2019</t>
  </si>
  <si>
    <t>Tata Elxsi Ltd.31/10/2019</t>
  </si>
  <si>
    <t>Bharat Electronics Ltd.31/10/2019</t>
  </si>
  <si>
    <t>Adani Ports &amp; Special Economic Zone Ltd.31/10/2019</t>
  </si>
  <si>
    <t>Lupin Ltd.31/10/2019</t>
  </si>
  <si>
    <t>Dabur India Ltd.31/10/2019</t>
  </si>
  <si>
    <t>Punjab National Bank31/10/2019</t>
  </si>
  <si>
    <t>Bharat Petroleum Corporation Ltd.31/10/2019</t>
  </si>
  <si>
    <t>Hindalco Industries Ltd.31/10/2019</t>
  </si>
  <si>
    <t>Manappuram Finance Ltd.31/10/2019</t>
  </si>
  <si>
    <t>Titan Company Ltd.31/10/2019</t>
  </si>
  <si>
    <t>Aurobindo Pharma Ltd.31/10/2019</t>
  </si>
  <si>
    <t>State Bank of India31/10/2019</t>
  </si>
  <si>
    <t>Cipla Ltd.31/10/2019</t>
  </si>
  <si>
    <t>Yes Bank Ltd.31/10/2019</t>
  </si>
  <si>
    <t>United Spirits Ltd.31/10/2019</t>
  </si>
  <si>
    <t>Jindal Steel &amp; Power Ltd.31/10/2019</t>
  </si>
  <si>
    <t>Maruti Suzuki India Ltd.31/10/2019</t>
  </si>
  <si>
    <t>Tech Mahindra Ltd.31/10/2019</t>
  </si>
  <si>
    <t>Bajaj Finserv Ltd.31/10/2019</t>
  </si>
  <si>
    <t>NCC Ltd.31/10/2019</t>
  </si>
  <si>
    <t>Hindustan Petroleum Corporation Ltd.31/10/2019</t>
  </si>
  <si>
    <t>Godrej Consumer Products Ltd.31/10/2019</t>
  </si>
  <si>
    <t>GMR Infrastructure Ltd.31/10/2019</t>
  </si>
  <si>
    <t>Pidilite Industries Ltd.31/10/2019</t>
  </si>
  <si>
    <t>Tata Global Beverages Ltd.31/10/2019</t>
  </si>
  <si>
    <t>Bajaj Finance Ltd.31/10/2019</t>
  </si>
  <si>
    <t>SRF Ltd.31/10/2019</t>
  </si>
  <si>
    <t>Power Grid Corporation of India Ltd.31/10/2019</t>
  </si>
  <si>
    <t>NTPC Ltd.31/10/2019</t>
  </si>
  <si>
    <t>Adani Enterprises Ltd.31/10/2019</t>
  </si>
  <si>
    <t>JSW Steel Ltd.31/10/2019</t>
  </si>
  <si>
    <t>Bharat Heavy Electricals Ltd.31/10/2019</t>
  </si>
  <si>
    <t>Hero MotoCorp Ltd.31/10/2019</t>
  </si>
  <si>
    <t>Petronet LNG Ltd.31/10/2019</t>
  </si>
  <si>
    <t>Mahindra &amp; Mahindra Ltd.31/10/2019</t>
  </si>
  <si>
    <t>UPL Ltd.31/10/2019</t>
  </si>
  <si>
    <t>Dr. Reddy's Laboratories Ltd.31/10/2019</t>
  </si>
  <si>
    <t>Axis Bank Ltd.31/10/2019</t>
  </si>
  <si>
    <t>Apollo Hospitals Enterprise Ltd.31/10/2019</t>
  </si>
  <si>
    <t>Bharti Airtel Ltd.31/10/2019</t>
  </si>
  <si>
    <t>Grasim Industries Ltd.31/10/2019</t>
  </si>
  <si>
    <t>Larsen &amp; Toubro Ltd.31/10/2019</t>
  </si>
  <si>
    <t>Adani Power Ltd.31/10/2019</t>
  </si>
  <si>
    <t>HCL Technologies Ltd.31/10/2019</t>
  </si>
  <si>
    <t>Zee Entertainment Enterprises Ltd.31/10/2019</t>
  </si>
  <si>
    <t>DLF Ltd.31/10/2019</t>
  </si>
  <si>
    <t>Asian Paints Ltd.31/10/2019</t>
  </si>
  <si>
    <t>IndusInd Bank Ltd.31/10/2019</t>
  </si>
  <si>
    <t>Sun Pharmaceutical Industries Ltd.31/10/2019</t>
  </si>
  <si>
    <t>ITC Ltd.31/10/2019</t>
  </si>
  <si>
    <t>HDFC Bank Ltd.31/10/2019</t>
  </si>
  <si>
    <t>ICICI Bank Ltd.31/10/2019</t>
  </si>
  <si>
    <t>Tata Consultancy Services Ltd.31/10/2019</t>
  </si>
  <si>
    <t>Infosys Ltd.31/10/2019</t>
  </si>
  <si>
    <t>Housing Development Finance Corporation Ltd.31/10/2019</t>
  </si>
  <si>
    <t>Reliance Industries Ltd.31/10/2019</t>
  </si>
  <si>
    <t>INE238A162L1</t>
  </si>
  <si>
    <t>INE110L14LA6</t>
  </si>
  <si>
    <t>INE001A14VO0</t>
  </si>
  <si>
    <t>INE001A14VQ5</t>
  </si>
  <si>
    <t>INE001A14UJ2</t>
  </si>
  <si>
    <t>Deposits</t>
  </si>
  <si>
    <t>Margin Deposits</t>
  </si>
  <si>
    <t>368 Days</t>
  </si>
  <si>
    <t>361 Days</t>
  </si>
  <si>
    <t>367 Days</t>
  </si>
  <si>
    <t>366 Days</t>
  </si>
  <si>
    <t>369 Days</t>
  </si>
  <si>
    <t>362 Days</t>
  </si>
  <si>
    <t>336 Days</t>
  </si>
  <si>
    <t>371 Days</t>
  </si>
  <si>
    <t>181 Days</t>
  </si>
  <si>
    <t>274 Days</t>
  </si>
  <si>
    <t>370 Days</t>
  </si>
  <si>
    <t>365 Days</t>
  </si>
  <si>
    <t>375 Days</t>
  </si>
  <si>
    <t>374 Days</t>
  </si>
  <si>
    <t>373 Days</t>
  </si>
  <si>
    <t>372 Days</t>
  </si>
  <si>
    <t>GlaxoSmithKline Consumer Healthcare Ltd.</t>
  </si>
  <si>
    <t>INE264A01014</t>
  </si>
  <si>
    <t>Colgate Palmolive (India) Ltd.</t>
  </si>
  <si>
    <t>INE259A01022</t>
  </si>
  <si>
    <t>Marico Ltd.</t>
  </si>
  <si>
    <t>INE196A01026</t>
  </si>
  <si>
    <t>INE299U01018</t>
  </si>
  <si>
    <t>Indraprastha Gas Ltd.</t>
  </si>
  <si>
    <t>INE203G01027</t>
  </si>
  <si>
    <t>Biocon Ltd.</t>
  </si>
  <si>
    <t>INE376G01013</t>
  </si>
  <si>
    <t>Aarti Industries Ltd.</t>
  </si>
  <si>
    <t>INE769A01020</t>
  </si>
  <si>
    <t>Honeywell Automation India Ltd.</t>
  </si>
  <si>
    <t>INE671A01010</t>
  </si>
  <si>
    <t>Aditya Birla Fashion and Retail Ltd.</t>
  </si>
  <si>
    <t>INE647O01011</t>
  </si>
  <si>
    <t>Larsen &amp; Toubro Infotech Ltd.</t>
  </si>
  <si>
    <t>INE214T01019</t>
  </si>
  <si>
    <t>HDFC Asset Management Company Ltd.</t>
  </si>
  <si>
    <t>INE127D01025</t>
  </si>
  <si>
    <t>INE603J01030</t>
  </si>
  <si>
    <t>City Union Bank Ltd.</t>
  </si>
  <si>
    <t>INE491A01021</t>
  </si>
  <si>
    <t>Mphasis Ltd.</t>
  </si>
  <si>
    <t>INE356A01018</t>
  </si>
  <si>
    <t>Fine Organic Industries Ltd.</t>
  </si>
  <si>
    <t>INE686Y01026</t>
  </si>
  <si>
    <t>Ultratech Cement Ltd.</t>
  </si>
  <si>
    <t>INE481G01011</t>
  </si>
  <si>
    <t>Metropolis Healthcare Ltd.</t>
  </si>
  <si>
    <t>INE112L01020</t>
  </si>
  <si>
    <t>Indian Oil Corporation Ltd.</t>
  </si>
  <si>
    <t>INE242A01010</t>
  </si>
  <si>
    <t>KEI Industries Ltd.</t>
  </si>
  <si>
    <t>INE878B01027</t>
  </si>
  <si>
    <t>Thermax Ltd.</t>
  </si>
  <si>
    <t>INE152A01029</t>
  </si>
  <si>
    <t>SBI Life Insurance Company Ltd.</t>
  </si>
  <si>
    <t>INE123W01016</t>
  </si>
  <si>
    <t>Nestle India Ltd.</t>
  </si>
  <si>
    <t>INE239A01016</t>
  </si>
  <si>
    <t>TCNS Clothing Company Ltd.</t>
  </si>
  <si>
    <t>INE778U01029</t>
  </si>
  <si>
    <t>AU Small Finance Bank Ltd.</t>
  </si>
  <si>
    <t>INE949L01017</t>
  </si>
  <si>
    <t>Hindustan Unilever Ltd.</t>
  </si>
  <si>
    <t>INE030A01027</t>
  </si>
  <si>
    <t>INE765G01017</t>
  </si>
  <si>
    <t>IPCA Laboratories Ltd.</t>
  </si>
  <si>
    <t>INE571A01020</t>
  </si>
  <si>
    <t>LIC Housing Finance Ltd.</t>
  </si>
  <si>
    <t>INE115A01026</t>
  </si>
  <si>
    <t>Teamlease Services Ltd.</t>
  </si>
  <si>
    <t>INE985S01024</t>
  </si>
  <si>
    <t>Abbott India Ltd.</t>
  </si>
  <si>
    <t>INE358A01014</t>
  </si>
  <si>
    <t>Gruh Finance Ltd.</t>
  </si>
  <si>
    <t>INE580B01029</t>
  </si>
  <si>
    <t>L&amp;T Technology Services Ltd.</t>
  </si>
  <si>
    <t>INE010V01017</t>
  </si>
  <si>
    <t>Vedanta Ltd.</t>
  </si>
  <si>
    <t>INE205A01025</t>
  </si>
  <si>
    <t>Aavas Financiers Ltd.</t>
  </si>
  <si>
    <t>INE216P01012</t>
  </si>
  <si>
    <t>Tata Steel Ltd.</t>
  </si>
  <si>
    <t>INE081A01012</t>
  </si>
  <si>
    <t>International Paper APPM Ltd.</t>
  </si>
  <si>
    <t>INE435A01028</t>
  </si>
  <si>
    <t>Suprajit Engineering Ltd.</t>
  </si>
  <si>
    <t>INE399C01030</t>
  </si>
  <si>
    <t>Cholamandalam Investment &amp; Finance Company Ltd.</t>
  </si>
  <si>
    <t>INE121A01024</t>
  </si>
  <si>
    <t>INE09EO01013</t>
  </si>
  <si>
    <t>Berger Paints (I) Ltd.31/10/2019</t>
  </si>
  <si>
    <t>Nifty Bank 31/10/2019</t>
  </si>
  <si>
    <t>Cholamandalam Investment &amp; Finance Company Ltd.31/10/2019</t>
  </si>
  <si>
    <t>Power Finance Corporation Ltd.31/10/2019</t>
  </si>
  <si>
    <t>Indian Oil Corporation Ltd.31/10/2019</t>
  </si>
  <si>
    <t>Colgate Palmolive (India) Ltd.31/10/2019</t>
  </si>
  <si>
    <t>Indraprastha Gas Ltd.31/10/2019</t>
  </si>
  <si>
    <t>NIFTY 31/10/2019</t>
  </si>
  <si>
    <t>(B)Index / Stock Option</t>
  </si>
  <si>
    <t>PUT NIFTY 31/10/2019 11800</t>
  </si>
  <si>
    <t>INE062A08181</t>
  </si>
  <si>
    <t>CRISIL AA+</t>
  </si>
  <si>
    <t>INE115A07OF5</t>
  </si>
  <si>
    <t>INE062A08215</t>
  </si>
  <si>
    <t>INE238A167P1</t>
  </si>
  <si>
    <t>INE001A14VG6</t>
  </si>
  <si>
    <t>INE110L14LE8</t>
  </si>
  <si>
    <t>94 Days</t>
  </si>
  <si>
    <t>93 Days</t>
  </si>
  <si>
    <t>Torrent Pharmaceuticals Ltd.</t>
  </si>
  <si>
    <t>INE685A01028</t>
  </si>
  <si>
    <t>GAIL (India) Ltd.</t>
  </si>
  <si>
    <t>INE129A01019</t>
  </si>
  <si>
    <t>Divi's Laboratories Ltd.</t>
  </si>
  <si>
    <t>INE361B01024</t>
  </si>
  <si>
    <t>AIA Engineering Ltd.</t>
  </si>
  <si>
    <t>INE212H01026</t>
  </si>
  <si>
    <t>ABB India Ltd.</t>
  </si>
  <si>
    <t>INE117A01022</t>
  </si>
  <si>
    <t>Alkem Laboratories Ltd.</t>
  </si>
  <si>
    <t>INE540L01014</t>
  </si>
  <si>
    <t>Gujarat State Petronet Ltd.</t>
  </si>
  <si>
    <t>INE246F01010</t>
  </si>
  <si>
    <t>Info Edge (India) Ltd.</t>
  </si>
  <si>
    <t>INE663F01024</t>
  </si>
  <si>
    <t>REC Ltd.</t>
  </si>
  <si>
    <t>INE020B01018</t>
  </si>
  <si>
    <t>Bata India Ltd.</t>
  </si>
  <si>
    <t>INE176A01028</t>
  </si>
  <si>
    <t>Bata India Ltd.31/10/2019</t>
  </si>
  <si>
    <t>Voltas Ltd.</t>
  </si>
  <si>
    <t>INE226A01021</t>
  </si>
  <si>
    <t>The Indian Hotels Company Ltd.</t>
  </si>
  <si>
    <t>INE053A01029</t>
  </si>
  <si>
    <t>Prestige Estates Projects Ltd.</t>
  </si>
  <si>
    <t>INE811K01011</t>
  </si>
  <si>
    <t>Praj Industries Ltd.</t>
  </si>
  <si>
    <t>INE074A01025</t>
  </si>
  <si>
    <t>Oberoi Realty Ltd.</t>
  </si>
  <si>
    <t>INE093I01010</t>
  </si>
  <si>
    <t>Whirlpool of India Ltd.</t>
  </si>
  <si>
    <t>INE716A01013</t>
  </si>
  <si>
    <t>Trent Ltd.</t>
  </si>
  <si>
    <t>INE849A01020</t>
  </si>
  <si>
    <t>The Phoenix Mills Ltd.</t>
  </si>
  <si>
    <t>INE211B01039</t>
  </si>
  <si>
    <t>Kalpataru Power Transmission Ltd.</t>
  </si>
  <si>
    <t>INE220B01022</t>
  </si>
  <si>
    <t>SKF India Ltd.</t>
  </si>
  <si>
    <t>INE640A01023</t>
  </si>
  <si>
    <t>Minda Industries Ltd.</t>
  </si>
  <si>
    <t>INE405E01023</t>
  </si>
  <si>
    <t>Solar Industries India Ltd.</t>
  </si>
  <si>
    <t>INE343H01029</t>
  </si>
  <si>
    <t>JK Cement Ltd.</t>
  </si>
  <si>
    <t>INE823G01014</t>
  </si>
  <si>
    <t>Voltamp Transformers Ltd.</t>
  </si>
  <si>
    <t>INE540H01012</t>
  </si>
  <si>
    <t>Vinati Organics Ltd.</t>
  </si>
  <si>
    <t>INE410B01029</t>
  </si>
  <si>
    <t>JMC Projects (India)  Ltd.</t>
  </si>
  <si>
    <t>INE890A01024</t>
  </si>
  <si>
    <t>Deepak Nitrite Ltd.</t>
  </si>
  <si>
    <t>INE288B01029</t>
  </si>
  <si>
    <t>Grindwell Norton Ltd.</t>
  </si>
  <si>
    <t>INE536A01023</t>
  </si>
  <si>
    <t>KNR Constructions Ltd.</t>
  </si>
  <si>
    <t>INE634I01029</t>
  </si>
  <si>
    <t>Ashoka Buildcon Ltd.</t>
  </si>
  <si>
    <t>INE442H01029</t>
  </si>
  <si>
    <t>Subros Ltd.</t>
  </si>
  <si>
    <t>INE287B01021</t>
  </si>
  <si>
    <t>GMM Pfaudler Ltd.</t>
  </si>
  <si>
    <t>INE541A01023</t>
  </si>
  <si>
    <t>VIP Industries Ltd.</t>
  </si>
  <si>
    <t>INE054A01027</t>
  </si>
  <si>
    <t>Lemon Tree Hotels Ltd.</t>
  </si>
  <si>
    <t>INE970X01018</t>
  </si>
  <si>
    <t>Havells India Ltd.</t>
  </si>
  <si>
    <t>INE176B01034</t>
  </si>
  <si>
    <t>INE216A07052</t>
  </si>
  <si>
    <t>Kansai Nerolac Paints Ltd.</t>
  </si>
  <si>
    <t>INE531A01024</t>
  </si>
  <si>
    <t>Muthoot Finance Ltd.</t>
  </si>
  <si>
    <t>INE414G01012</t>
  </si>
  <si>
    <t>Jubilant Foodworks Ltd.</t>
  </si>
  <si>
    <t>INE797F01012</t>
  </si>
  <si>
    <t>INE233B08103</t>
  </si>
  <si>
    <t>Blue Star Ltd.</t>
  </si>
  <si>
    <t>INE472A01039</t>
  </si>
  <si>
    <t>Sobha Ltd.</t>
  </si>
  <si>
    <t>INE671H01015</t>
  </si>
  <si>
    <t>PVR Ltd.</t>
  </si>
  <si>
    <t>INE191H01014</t>
  </si>
  <si>
    <t>Inox Leisure Ltd.</t>
  </si>
  <si>
    <t>INE312H01016</t>
  </si>
  <si>
    <t>Kajaria Ceramics Ltd.</t>
  </si>
  <si>
    <t>INE217B01036</t>
  </si>
  <si>
    <t>Orient Electric Ltd.</t>
  </si>
  <si>
    <t>INE142Z01019</t>
  </si>
  <si>
    <t>Ratnamani Metals &amp; Tubes Ltd.</t>
  </si>
  <si>
    <t>INE703B01027</t>
  </si>
  <si>
    <t>TCI Express Ltd.</t>
  </si>
  <si>
    <t>INE586V01016</t>
  </si>
  <si>
    <t>Aegis Logistics Ltd.</t>
  </si>
  <si>
    <t>INE208C01025</t>
  </si>
  <si>
    <t>JB Chemicals &amp; Pharmaceuticals Ltd.</t>
  </si>
  <si>
    <t>INE572A01028</t>
  </si>
  <si>
    <t>Navin Fluorine International Ltd.</t>
  </si>
  <si>
    <t>INE048G01026</t>
  </si>
  <si>
    <t>INE974X01010</t>
  </si>
  <si>
    <t>Mold-Tek Packaging Ltd.</t>
  </si>
  <si>
    <t>INE893J01029</t>
  </si>
  <si>
    <t>Relaxo Footwears Ltd.</t>
  </si>
  <si>
    <t>INE131B01039</t>
  </si>
  <si>
    <t>Apar Industries Ltd.</t>
  </si>
  <si>
    <t>INE372A01015</t>
  </si>
  <si>
    <t>Carborundum Universal Ltd.</t>
  </si>
  <si>
    <t>INE120A01034</t>
  </si>
  <si>
    <t>The Ramco Cements Ltd.</t>
  </si>
  <si>
    <t>INE331A01037</t>
  </si>
  <si>
    <t>DCB Bank Ltd.</t>
  </si>
  <si>
    <t>INE503A01015</t>
  </si>
  <si>
    <t>Atul Ltd.</t>
  </si>
  <si>
    <t>INE100A01010</t>
  </si>
  <si>
    <t>PSP Projects Ltd.</t>
  </si>
  <si>
    <t>INE488V01015</t>
  </si>
  <si>
    <t>Timken India Ltd.</t>
  </si>
  <si>
    <t>INE325A01013</t>
  </si>
  <si>
    <t>Persistent Systems Ltd.</t>
  </si>
  <si>
    <t>INE262H01013</t>
  </si>
  <si>
    <t>Schaeffler India Ltd.</t>
  </si>
  <si>
    <t>INE513A01014</t>
  </si>
  <si>
    <t>Radico Khaitan Ltd.</t>
  </si>
  <si>
    <t>INE944F01028</t>
  </si>
  <si>
    <t>Orient Refractories Ltd.</t>
  </si>
  <si>
    <t>INE743M01012</t>
  </si>
  <si>
    <t>Insecticides (India) Ltd.</t>
  </si>
  <si>
    <t>INE070I01018</t>
  </si>
  <si>
    <t>Harita Seating Systems Ltd.</t>
  </si>
  <si>
    <t>INE939D01015</t>
  </si>
  <si>
    <t>Ahluwalia Contracts (India) Ltd.</t>
  </si>
  <si>
    <t>INE758C01029</t>
  </si>
  <si>
    <t>Action Construction Equipment Ltd.</t>
  </si>
  <si>
    <t>INE731H01025</t>
  </si>
  <si>
    <t>Royal Orchid Hotels Ltd.</t>
  </si>
  <si>
    <t>INE283H01019</t>
  </si>
  <si>
    <t>Sun TV Network Ltd.</t>
  </si>
  <si>
    <t>INE424H01027</t>
  </si>
  <si>
    <t>Power Finance Corporation Ltd.</t>
  </si>
  <si>
    <t>INE134E01011</t>
  </si>
  <si>
    <t>HDFC Life Insurance Company Ltd.</t>
  </si>
  <si>
    <t>INE795G01014</t>
  </si>
  <si>
    <t>Vedanta Ltd.31/10/2019</t>
  </si>
  <si>
    <t>Sun TV Network Ltd.31/10/2019</t>
  </si>
  <si>
    <t>92 Days</t>
  </si>
  <si>
    <t>Avenue Supermarts Ltd.</t>
  </si>
  <si>
    <t>INE192R01011</t>
  </si>
  <si>
    <t>Amber Enterprises India Ltd.</t>
  </si>
  <si>
    <t>INE371P01015</t>
  </si>
  <si>
    <t>Dr. Lal Path Labs Ltd.</t>
  </si>
  <si>
    <t>INE600L01024</t>
  </si>
  <si>
    <t>MAS Financial Services Ltd.</t>
  </si>
  <si>
    <t>INE348L01012</t>
  </si>
  <si>
    <t>Reliance Nippon Life Asset Mgmt Ltd.</t>
  </si>
  <si>
    <t>INE298J01013</t>
  </si>
  <si>
    <t>Godrej Agrovet Ltd.</t>
  </si>
  <si>
    <t>INE850D01014</t>
  </si>
  <si>
    <t>RBL Bank Ltd.</t>
  </si>
  <si>
    <t>INE976G01028</t>
  </si>
  <si>
    <t>Dixon Technologies (India) Ltd.</t>
  </si>
  <si>
    <t>INE935N01012</t>
  </si>
  <si>
    <t>H.G. Infra Engineering Ltd.</t>
  </si>
  <si>
    <t>INE926X01010</t>
  </si>
  <si>
    <t>Endurance Technologies Ltd.</t>
  </si>
  <si>
    <t>INE913H01037</t>
  </si>
  <si>
    <t>Indian Energy Exchange Ltd.</t>
  </si>
  <si>
    <t>INE022Q01020</t>
  </si>
  <si>
    <t>Mahindra Logistics Ltd.</t>
  </si>
  <si>
    <t>INE766P01016</t>
  </si>
  <si>
    <t>Laurus Labs Ltd.</t>
  </si>
  <si>
    <t>INE947Q01010</t>
  </si>
  <si>
    <t>PNB Housing Finance Ltd.</t>
  </si>
  <si>
    <t>INE572E01012</t>
  </si>
  <si>
    <t>Polycab India Ltd.</t>
  </si>
  <si>
    <t>INE455K01017</t>
  </si>
  <si>
    <t>Central Depository Services (I) Ltd.</t>
  </si>
  <si>
    <t>INE736A01011</t>
  </si>
  <si>
    <t>Advanced Enzyme Technologies Ltd.</t>
  </si>
  <si>
    <t>INE837H01020</t>
  </si>
  <si>
    <t>Quess Corp Ltd.</t>
  </si>
  <si>
    <t>INE615P01015</t>
  </si>
  <si>
    <t>Eris Lifesciences Ltd.</t>
  </si>
  <si>
    <t>INE406M01024</t>
  </si>
  <si>
    <t>GNA Axles Ltd.</t>
  </si>
  <si>
    <t>INE934S01014</t>
  </si>
  <si>
    <t>RITES LTD.</t>
  </si>
  <si>
    <t>INE320J01015</t>
  </si>
  <si>
    <t>Indostar Capital Finance Ltd.</t>
  </si>
  <si>
    <t>INE896L01010</t>
  </si>
  <si>
    <t>Affle (India) Ltd.</t>
  </si>
  <si>
    <t>INE00WC01019</t>
  </si>
  <si>
    <t>PUT NIFTY 24/06/2021 10500</t>
  </si>
  <si>
    <t>Coal India Ltd.</t>
  </si>
  <si>
    <t>INE522F01014</t>
  </si>
  <si>
    <t>Eicher Motors Ltd.</t>
  </si>
  <si>
    <t>INE066A01013</t>
  </si>
  <si>
    <t>Bharti Infratel Ltd.</t>
  </si>
  <si>
    <t>INE121J01017</t>
  </si>
  <si>
    <t>Bank of Baroda</t>
  </si>
  <si>
    <t>INE028A01039</t>
  </si>
  <si>
    <t>IDFC First Bank Ltd.</t>
  </si>
  <si>
    <t>INE092T01019</t>
  </si>
  <si>
    <t>Page Industries Ltd.</t>
  </si>
  <si>
    <t>INE761H01022</t>
  </si>
  <si>
    <t>Oracle Financial Services Software Ltd.</t>
  </si>
  <si>
    <t>INE881D01027</t>
  </si>
  <si>
    <t>Bosch Ltd.</t>
  </si>
  <si>
    <t>INE323A01026</t>
  </si>
  <si>
    <t>Indiabulls Housing Finance Ltd.</t>
  </si>
  <si>
    <t>INE148I01020</t>
  </si>
  <si>
    <t>Hindustan Zinc Ltd.</t>
  </si>
  <si>
    <t>INE267A01025</t>
  </si>
  <si>
    <t>MRF Ltd.</t>
  </si>
  <si>
    <t>INE883A01011</t>
  </si>
  <si>
    <t>Natco Pharma Ltd.</t>
  </si>
  <si>
    <t>INE987B01026</t>
  </si>
  <si>
    <t>Max Financial Services Ltd.</t>
  </si>
  <si>
    <t>INE180A01020</t>
  </si>
  <si>
    <t>Escorts Ltd.</t>
  </si>
  <si>
    <t>INE042A01014</t>
  </si>
  <si>
    <t>Bharat Forge Ltd.</t>
  </si>
  <si>
    <t>INE465A01025</t>
  </si>
  <si>
    <t>Apollo Tyres Ltd.</t>
  </si>
  <si>
    <t>INE438A01022</t>
  </si>
  <si>
    <t>Kirloskar Brothers Ltd.</t>
  </si>
  <si>
    <t>INE732A01036</t>
  </si>
  <si>
    <t>TIL Ltd.</t>
  </si>
  <si>
    <t>INE806C01018</t>
  </si>
  <si>
    <t>Tejas Networks Ltd.</t>
  </si>
  <si>
    <t>INE010J01012</t>
  </si>
  <si>
    <t>INE657N07282</t>
  </si>
  <si>
    <t>ICRA AA-</t>
  </si>
  <si>
    <t>INE804I078R2</t>
  </si>
  <si>
    <t>INE414G07BS9</t>
  </si>
  <si>
    <t>INE020B08856</t>
  </si>
  <si>
    <t>IN2920150298</t>
  </si>
  <si>
    <t>IN2920150397</t>
  </si>
  <si>
    <t>INE535H07AK8</t>
  </si>
  <si>
    <t>INE476M07BM9</t>
  </si>
  <si>
    <t>INE556F08JF7</t>
  </si>
  <si>
    <t>INE053F07AK6</t>
  </si>
  <si>
    <t>INE110L07070</t>
  </si>
  <si>
    <t>INE027E07642</t>
  </si>
  <si>
    <t>INE020B08AS5</t>
  </si>
  <si>
    <t>INE115A07JK5</t>
  </si>
  <si>
    <t>INE916DA7PI5</t>
  </si>
  <si>
    <t>INE801J08019</t>
  </si>
  <si>
    <t>INE774N07087</t>
  </si>
  <si>
    <t>INE831R07235</t>
  </si>
  <si>
    <t>INE081A08181</t>
  </si>
  <si>
    <t>INE667F07HA9</t>
  </si>
  <si>
    <t>ICRA AA+</t>
  </si>
  <si>
    <t>INE038A07258</t>
  </si>
  <si>
    <t>INE002A08575</t>
  </si>
  <si>
    <t>INE556F08JK7</t>
  </si>
  <si>
    <t>INE018E08060</t>
  </si>
  <si>
    <t>Treasury bills</t>
  </si>
  <si>
    <t>IN002018Z331</t>
  </si>
  <si>
    <t>IN002019Y092</t>
  </si>
  <si>
    <t>INE028A16BM4</t>
  </si>
  <si>
    <t>ICRA A1+</t>
  </si>
  <si>
    <t>INE238A163P0</t>
  </si>
  <si>
    <t>INE084A16CB8</t>
  </si>
  <si>
    <t>INE261F16314</t>
  </si>
  <si>
    <t>INE092T16KF5</t>
  </si>
  <si>
    <t>INE092T16IW4</t>
  </si>
  <si>
    <t>INE486A14DO1</t>
  </si>
  <si>
    <t>INE831R14AZ4</t>
  </si>
  <si>
    <t>INE742O14CH4</t>
  </si>
  <si>
    <t>INE110L14KY8</t>
  </si>
  <si>
    <t>INE870H14HU9</t>
  </si>
  <si>
    <t>INE572E14HM5</t>
  </si>
  <si>
    <t>INE601U14CW8</t>
  </si>
  <si>
    <t>INE055A14HU2</t>
  </si>
  <si>
    <t>INE085A14GE5</t>
  </si>
  <si>
    <t>INE242A14NS8</t>
  </si>
  <si>
    <t>INE482A14809</t>
  </si>
  <si>
    <t>INE742O14CT9</t>
  </si>
  <si>
    <t>INE001A14VF8</t>
  </si>
  <si>
    <t>INE742F14JQ8</t>
  </si>
  <si>
    <t>INE414G14MJ1</t>
  </si>
  <si>
    <t>INE957N14CQ1</t>
  </si>
  <si>
    <t>INE033L14KN5</t>
  </si>
  <si>
    <t>INE472A14KY5</t>
  </si>
  <si>
    <t>INE763G14HD4</t>
  </si>
  <si>
    <t>INE850D14HT2</t>
  </si>
  <si>
    <t>INE296A14QH0</t>
  </si>
  <si>
    <t>Foreign Securities and/or Overseas ETFs</t>
  </si>
  <si>
    <t>International  Mutual Fund Units</t>
  </si>
  <si>
    <t>LU0441851648</t>
  </si>
  <si>
    <t>LU0129484258</t>
  </si>
  <si>
    <t>LU0129450945</t>
  </si>
  <si>
    <t>LU0431993079</t>
  </si>
  <si>
    <t>LU0129463179</t>
  </si>
  <si>
    <t>Notes:</t>
  </si>
  <si>
    <t>Plan / option (Face Value 10)</t>
  </si>
  <si>
    <t>As on</t>
  </si>
  <si>
    <t>Direct Plan Annual Dividend Option</t>
  </si>
  <si>
    <t>Direct Plan Bonus Option</t>
  </si>
  <si>
    <t>^</t>
  </si>
  <si>
    <t>Direct Plan Dividend Option</t>
  </si>
  <si>
    <t>Direct Plan Growth Option</t>
  </si>
  <si>
    <t>Regular Plan Annual Dividend Option</t>
  </si>
  <si>
    <t>Regular Plan Bonus Option</t>
  </si>
  <si>
    <t>Regular Plan Dividend</t>
  </si>
  <si>
    <t>Regular Plan Growth</t>
  </si>
  <si>
    <t>^ There were no investors in this option.</t>
  </si>
  <si>
    <t>7. Average Portfolio Maturity</t>
  </si>
  <si>
    <t>Direct Plan Fortnightly Dividend Option</t>
  </si>
  <si>
    <t>Direct Plan Monthly Dividend Option</t>
  </si>
  <si>
    <t>Direct Plan Weekly Dividend Option</t>
  </si>
  <si>
    <t>Regular Plan Dividend Option</t>
  </si>
  <si>
    <t>Regular Plan Fortnightly Dividend Option</t>
  </si>
  <si>
    <t>Regular Plan Growth Option</t>
  </si>
  <si>
    <t>Regular Plan Monthly Dividend Option</t>
  </si>
  <si>
    <t>Regular Plan Weekly Dividend Option</t>
  </si>
  <si>
    <t>Plan/Option Name</t>
  </si>
  <si>
    <t xml:space="preserve"> </t>
  </si>
  <si>
    <t>Direct Plan weekly Dividend</t>
  </si>
  <si>
    <t>Regular Plan Fortnightly dividend</t>
  </si>
  <si>
    <t>Regular Plan Weekly Dividend</t>
  </si>
  <si>
    <t>Regular Annual Dividend Option</t>
  </si>
  <si>
    <t>Retail Annual Dividend Option</t>
  </si>
  <si>
    <t>Direct Plan  Annual Dividend Option</t>
  </si>
  <si>
    <t>Direct Plan  Daily Dividend Option</t>
  </si>
  <si>
    <t>Direct Plan  Fortnightly Dividend Option</t>
  </si>
  <si>
    <t>Direct Plan  Growth Option</t>
  </si>
  <si>
    <t>Direct Plan  Monthly Dividend Option</t>
  </si>
  <si>
    <t>Direct Plan  Weekly Dividend Option</t>
  </si>
  <si>
    <t>Regular Daily Dividend Option</t>
  </si>
  <si>
    <t>Regular Plan  Fortnightly Dividend Option</t>
  </si>
  <si>
    <t>Regular Plan  Growth Option</t>
  </si>
  <si>
    <t>Regular Plan  Monthly Dividend Option</t>
  </si>
  <si>
    <t>Regular Plan  Weekly Dividend Option</t>
  </si>
  <si>
    <t>Plan / option (Face Value 1000)</t>
  </si>
  <si>
    <t>Direct Plan Daily Dividend Option</t>
  </si>
  <si>
    <t>Regular Bonus Option</t>
  </si>
  <si>
    <t>Regular Dividend Option</t>
  </si>
  <si>
    <t>Regular Fortnightly Dividend Option</t>
  </si>
  <si>
    <t>Regular Growth Option</t>
  </si>
  <si>
    <t>Regular Monthly Dividend Option</t>
  </si>
  <si>
    <t>Regular Weekly Dividend Option</t>
  </si>
  <si>
    <t>Retail Bonus Option</t>
  </si>
  <si>
    <t>Retail Daily Dividend Option</t>
  </si>
  <si>
    <t>Retail Dividend Option</t>
  </si>
  <si>
    <t>Retail Fortnightly Dividend Option</t>
  </si>
  <si>
    <t>Retail Growth Option</t>
  </si>
  <si>
    <t>Retail Monthly Dividend Option</t>
  </si>
  <si>
    <t>Retail Weekly Dividend Option</t>
  </si>
  <si>
    <t>Plan B - Dividend option</t>
  </si>
  <si>
    <t>Plan B - Growth option</t>
  </si>
  <si>
    <t>Plan C - Dividend option</t>
  </si>
  <si>
    <t>Plan C - Growth option</t>
  </si>
  <si>
    <t>Growth Option</t>
  </si>
  <si>
    <t>Unclaimed Dividend less than 3 yrs</t>
  </si>
  <si>
    <t>Unclaimed Dividend more than 3 yrs</t>
  </si>
  <si>
    <t>Unclaimed Redemption less than 3 yrs</t>
  </si>
  <si>
    <t>Unclaimed Redemption more than 3 yrs</t>
  </si>
  <si>
    <t>Fund Id</t>
  </si>
  <si>
    <t>EDELWEISS MUTUAL FUND</t>
  </si>
  <si>
    <t>EDACBF</t>
  </si>
  <si>
    <t>EDBPDF</t>
  </si>
  <si>
    <t>EDCDOF</t>
  </si>
  <si>
    <t>EDGSEC</t>
  </si>
  <si>
    <t>EDONTF</t>
  </si>
  <si>
    <t>EDSTIF</t>
  </si>
  <si>
    <t>EDTREF</t>
  </si>
  <si>
    <t>EEARBF</t>
  </si>
  <si>
    <t>EEARFD</t>
  </si>
  <si>
    <t>EEDGEF</t>
  </si>
  <si>
    <t>EEECRF</t>
  </si>
  <si>
    <t>EEELSS</t>
  </si>
  <si>
    <t>EEEQTF</t>
  </si>
  <si>
    <t>EEESCF</t>
  </si>
  <si>
    <t>EEESSF</t>
  </si>
  <si>
    <t>EEMOF1</t>
  </si>
  <si>
    <t>EENF50</t>
  </si>
  <si>
    <t>EENFBA</t>
  </si>
  <si>
    <t>EENQ30</t>
  </si>
  <si>
    <t>EEPRUA</t>
  </si>
  <si>
    <t>EESMCF</t>
  </si>
  <si>
    <t>EETAXF</t>
  </si>
  <si>
    <t>EFMS41</t>
  </si>
  <si>
    <t>EFMS49</t>
  </si>
  <si>
    <t>EFMS55</t>
  </si>
  <si>
    <t>ELLIQF</t>
  </si>
  <si>
    <t>EOASEF</t>
  </si>
  <si>
    <t>EOCHIF</t>
  </si>
  <si>
    <t>EOEDOF</t>
  </si>
  <si>
    <t>EOEMOP</t>
  </si>
  <si>
    <t>EOUSEF</t>
  </si>
  <si>
    <t>7. Portfolio Turnover Ratio</t>
  </si>
  <si>
    <t>Tata Motors Ltd - DVR.</t>
  </si>
  <si>
    <t>Tata Motors Ltd - DVR.31/10/2019</t>
  </si>
  <si>
    <t>Edelweiss Mutual Fund</t>
  </si>
  <si>
    <t xml:space="preserve">801,802 &amp; 803, 08th Floor, Windsor, Off. C.S.T. Road, Kalina, Santacruz (E), Mumbai 400098, Maharashtra  </t>
  </si>
  <si>
    <t>7.99% Tata Power Company Ltd. NCD Red 15-11-2024 **</t>
  </si>
  <si>
    <t>8.85% Power Finance Corporation Ltd. NCD Red 25-05-2029 **</t>
  </si>
  <si>
    <t>8.12% Nabha Power Ltd. NCD Red 28-04-2021 **</t>
  </si>
  <si>
    <t>8.12% NHPC Ltd NCD Red 22-03-2029 **</t>
  </si>
  <si>
    <t>8.85% REC Ltd. NCD Red 16-04-2029 **</t>
  </si>
  <si>
    <t>8.55% Housing Development Finance Corporation Ltd. NCD Red 27-03-2029 **</t>
  </si>
  <si>
    <t>8.41% Housing &amp; Urban Development Corporation Ltd. NCD Red 15-03-2029 **</t>
  </si>
  <si>
    <t>8.27% National Highways Authority of India NCD Red 28-03-2029 **</t>
  </si>
  <si>
    <t>Shriram City Union Finance Ltd. ZCB Red 04-04-2022 **</t>
  </si>
  <si>
    <t>7.57% Government of India Red 17-06-2033</t>
  </si>
  <si>
    <t>7.32% Government of India Red 28-01-2024</t>
  </si>
  <si>
    <t>6.79% Government of India Red 26-12-2029</t>
  </si>
  <si>
    <t>7.26% Government of India Red 14-01-2029</t>
  </si>
  <si>
    <t>7.27% Government of India Red 08-04-2026</t>
  </si>
  <si>
    <t>8.60% Axis Bank Ltd. NCD Red 28-12-2028 **</t>
  </si>
  <si>
    <t>10.75% S.D. Corporation Pvt. Ltd. NCD Red 17-04-2021#**</t>
  </si>
  <si>
    <t>8.24% Power Grid Corporation of India Ltd. NCD Red 14-02-2029 **</t>
  </si>
  <si>
    <t>7.34% Power Grid Corporation of India Ltd. NCD Red 13-07-2029 **</t>
  </si>
  <si>
    <t>7.48% Indian Railway Finance Corporation Ltd. NCD Red 13-08-2029 **</t>
  </si>
  <si>
    <t>8.30% NTPC Ltd. NCD Red 15-01-2029 **</t>
  </si>
  <si>
    <t>8.25% Indiabulls Housing Finance Ltd. NCD Red 13-03-2020 **</t>
  </si>
  <si>
    <t>7.99% Tata Power Company Ltd. NCD Red 16-11-2020 **</t>
  </si>
  <si>
    <t>8.18% Power Finance Corporation Ltd. NCD Red 19-03-2022 **</t>
  </si>
  <si>
    <t>8.28% Oriental Nagpur Betul Highway Ltd. NCD Red 30-03-2022 **</t>
  </si>
  <si>
    <t>8.20% Power Grid Corporation of India Ltd. NCD Red 23-01-2020 **</t>
  </si>
  <si>
    <t>10.40% Sikka Ports &amp; Terminals Ltd. NCD Red 18-07-2021 **</t>
  </si>
  <si>
    <t>Reliable Devices Trust SR 12 PTC 20-12-2021#**</t>
  </si>
  <si>
    <t>7.17% Government of India Red 08-01-2028</t>
  </si>
  <si>
    <t>8.38% Gujarat SDL Red 27-02-2029</t>
  </si>
  <si>
    <t>IIFL Home Finance Ltd. ZCB Red 06-04-2020 **</t>
  </si>
  <si>
    <t>9.18% Vedanta Ltd. NCD Red 02-07-2021 **</t>
  </si>
  <si>
    <t>9.23% Talwandi Sabo Power Ltd. NCD Red 30-07-2021 **</t>
  </si>
  <si>
    <t>11.00% Sunny View Estates Pvt. Ltd. NCD Red 12-04-2021#**</t>
  </si>
  <si>
    <t>6.78% Reliance Industries Ltd. NCD Red 16-09-2020 **</t>
  </si>
  <si>
    <t>7.85% The Indian Hotels Company Ltd. NCD Red 15-04-2022 **</t>
  </si>
  <si>
    <t>2.00% The Indian Hotels Company Ltd. NCD Red 09-12-2019 **</t>
  </si>
  <si>
    <t>9.00% Muthoot Finance Ltd. NCD Red 24-04-2022 **</t>
  </si>
  <si>
    <t>9.00% L &amp; T Finance Ltd. NCD Red 13-04-2022 **</t>
  </si>
  <si>
    <t>JSW Techno Projects Management Ltd. ZCB Red 28-09-2021#**</t>
  </si>
  <si>
    <t>HDFC Bank Ltd. CD Red 06-03-2020#**</t>
  </si>
  <si>
    <t>Small Industries Development Bank of India CD Red 06-03-2020#**</t>
  </si>
  <si>
    <t>National Bank for Agriculture and Rural Development CP Red 13-03-2020#**</t>
  </si>
  <si>
    <t>Petroleum Products</t>
  </si>
  <si>
    <t>Finance</t>
  </si>
  <si>
    <t>Software</t>
  </si>
  <si>
    <t>Banks</t>
  </si>
  <si>
    <t>Consumer Non Durables</t>
  </si>
  <si>
    <t>Pharmaceuticals</t>
  </si>
  <si>
    <t>Construction</t>
  </si>
  <si>
    <t>Media &amp; Entertainment</t>
  </si>
  <si>
    <t>Power</t>
  </si>
  <si>
    <t>Construction Project</t>
  </si>
  <si>
    <t>Cement</t>
  </si>
  <si>
    <t>Telecom - Services</t>
  </si>
  <si>
    <t>Healthcare Services</t>
  </si>
  <si>
    <t>Pesticides</t>
  </si>
  <si>
    <t>Auto</t>
  </si>
  <si>
    <t>Gas</t>
  </si>
  <si>
    <t>Industrial Capital Goods</t>
  </si>
  <si>
    <t>Ferrous Metals</t>
  </si>
  <si>
    <t>Trading</t>
  </si>
  <si>
    <t>Textile Products</t>
  </si>
  <si>
    <t>Transportation</t>
  </si>
  <si>
    <t>Chemicals</t>
  </si>
  <si>
    <t>Consumer Durables</t>
  </si>
  <si>
    <t>Non - Ferrous Metals</t>
  </si>
  <si>
    <t>Auto Ancillaries</t>
  </si>
  <si>
    <t>Minerals/Mining</t>
  </si>
  <si>
    <t>Oil</t>
  </si>
  <si>
    <t>Axis Bank Ltd. CD Red 04-03-2020#**</t>
  </si>
  <si>
    <t>Reliance Jio Infocomm Ltd. CP Red 01-10-2019#**</t>
  </si>
  <si>
    <t>Housing Development Finance Corporation Ltd. CP Red 10-07-2020#**</t>
  </si>
  <si>
    <t>Housing Development Finance Corporation Ltd. CP Red 26-11-2019#**</t>
  </si>
  <si>
    <t>6.65% The Federal Bank Ltd. F&amp;O Margin Red 30-09-2020</t>
  </si>
  <si>
    <t>6.75% The Federal Bank Ltd. F&amp;O Margin Red 21-08-2020</t>
  </si>
  <si>
    <t>6.90% The Federal Bank Ltd. F&amp;O Margin Red 10-08-2020</t>
  </si>
  <si>
    <t>7.00% IDFC First Bank Ltd. F&amp;O Margin Red 10-08-2020</t>
  </si>
  <si>
    <t>7.00% IDFC First Bank Ltd. F&amp;O Margin Red 11-08-2020</t>
  </si>
  <si>
    <t>7.05% The Federal Bank Ltd. F&amp;O Margin Red 27-07-2020</t>
  </si>
  <si>
    <t>7.05% The Federal Bank Ltd. F&amp;O Margin Red 28-07-2020</t>
  </si>
  <si>
    <t>7.30% HDFC Bank Ltd. F&amp;O Margin Red 01-06-2020</t>
  </si>
  <si>
    <t>7.30% HDFC Bank Ltd. F&amp;O Margin Red 25-05-2020</t>
  </si>
  <si>
    <t>7.30% HDFC Bank Ltd. F&amp;O Margin Red 27-05-2020</t>
  </si>
  <si>
    <t>7.30% HDFC Bank Ltd. F&amp;O Margin Red 28-05-2020</t>
  </si>
  <si>
    <t>7.30% HDFC Bank Ltd. F&amp;O Margin Red 29-05-2020</t>
  </si>
  <si>
    <t>7.30% AU Small Finance Bank Ltd. F&amp;O Margin Red 03-08-2020</t>
  </si>
  <si>
    <t>7.30% HDFC Bank Ltd. F&amp;O Margin Red 04-06-2020</t>
  </si>
  <si>
    <t>7.35% IDFC First Bank Ltd. F&amp;O Margin Red 31-07-2020</t>
  </si>
  <si>
    <t>7.40% RBL Bank Ltd. F&amp;O Margin Red 03-03-2020</t>
  </si>
  <si>
    <t>7.45% HDFC Bank Ltd. F&amp;O Margin Red 01-11-2019</t>
  </si>
  <si>
    <t>7.45% HDFC Bank Ltd. F&amp;O Margin Red 04-11-2019</t>
  </si>
  <si>
    <t>7.45% HDFC Bank Ltd. F&amp;O Margin Red 05-11-2019</t>
  </si>
  <si>
    <t>7.45% HDFC Bank Ltd. F&amp;O Margin Red 06-11-2019</t>
  </si>
  <si>
    <t>7.45% HDFC Bank Ltd. F&amp;O Margin Red 07-11-2019</t>
  </si>
  <si>
    <t>7.45% HDFC Bank Ltd. F&amp;O Margin Red 08-11-2019</t>
  </si>
  <si>
    <t>7.45% HDFC Bank Ltd. F&amp;O Margin Red 29-10-2019</t>
  </si>
  <si>
    <t>7.45% HDFC Bank Ltd. F&amp;O Margin Red 30-10-2019</t>
  </si>
  <si>
    <t>7.45% HDFC Bank Ltd. F&amp;O Margin Red 31-10-2019</t>
  </si>
  <si>
    <t>7.50% HDFC Bank Ltd. F&amp;O Margin Red 08-04-2020</t>
  </si>
  <si>
    <t>7.50% HDFC Bank Ltd. F&amp;O Margin Red 10-04-2020</t>
  </si>
  <si>
    <t>7.50% HDFC Bank Ltd. F&amp;O Margin Red 09-04-2020</t>
  </si>
  <si>
    <t>7.50% The Federal Bank Ltd. F&amp;O Margin Red 03-04-2020</t>
  </si>
  <si>
    <t>7.55%The Federal Bank Ltd. F&amp;O Margin Red 22-04-2020</t>
  </si>
  <si>
    <t>7.55%The Federal Bank Ltd. F&amp;O Margin Red 21-04-2020</t>
  </si>
  <si>
    <t>7.55%The Federal Bank Ltd. F&amp;O Margin Red 20-04-2020</t>
  </si>
  <si>
    <t>7.55% AU Small Finance Bank Ltd. F&amp;O Margin Red 24-10-2019</t>
  </si>
  <si>
    <t>Net Current Asset/(Liability)</t>
  </si>
  <si>
    <t>Retailing</t>
  </si>
  <si>
    <t>Industrial Products</t>
  </si>
  <si>
    <t>Commercial Services</t>
  </si>
  <si>
    <t>Paper</t>
  </si>
  <si>
    <t>9.37% State Bank of India NCD Red 21-12-2023 **</t>
  </si>
  <si>
    <t>7.99% LIC Housing Finance Ltd. NCD Red 12-07-2029 **</t>
  </si>
  <si>
    <t>Housing Development Finance Corporation Ltd. CP Red 31-10-2019#**</t>
  </si>
  <si>
    <t>Reliance Jio Infocomm Ltd. CP Red 18-11-2019#**</t>
  </si>
  <si>
    <t>Axis Bank Ltd. CD Red 05-11-2019#**</t>
  </si>
  <si>
    <t>7.50%The Federal Bank Ltd. F&amp;O Margin Red 04-04-2020</t>
  </si>
  <si>
    <t>7.50% The Federal Bank Ltd. F&amp;O Margin Red 18-12-2019</t>
  </si>
  <si>
    <t>Net Current Asset/(Liability) include Net Current Assets as well as the Mark to Market on derivative trades.</t>
  </si>
  <si>
    <t>6.90% AU Small Finance Bank Ltd. F&amp;O Margin Red 24-10-2019</t>
  </si>
  <si>
    <t>Hotels/ Resorts And Other Recreational Activities</t>
  </si>
  <si>
    <t>6.75% IDFC First Bank Ltd. F&amp;O Margin Red 04-11-2019</t>
  </si>
  <si>
    <t>6.70%  IDFC First Bank Ltd. F&amp;O Margin Red 14-10-2019</t>
  </si>
  <si>
    <t>6.90% AU Small Finance Bank Ltd. F&amp;O Margin Red 26-10-2019</t>
  </si>
  <si>
    <t>8.00% Britannia Industries Ltd. NCD Red 28-08-2022 **</t>
  </si>
  <si>
    <t>2. Net Asset Value (Rs. per unit)</t>
  </si>
  <si>
    <t>9.50% Blue Dart Express Ltd. NCD Red 20-11-2019 **</t>
  </si>
  <si>
    <t>6.25% HDFC Bank Ltd. F&amp;O Margin Red RED 11-10-2019</t>
  </si>
  <si>
    <t>7.15% HDFC Bank Ltd. F&amp;O Margin Red 18-06-2020</t>
  </si>
  <si>
    <t>7.30% HDFC Bank Ltd. F&amp;O Margin Red 16-07-2020</t>
  </si>
  <si>
    <t>Services</t>
  </si>
  <si>
    <t>7.00% The Federal Bank Ltd. F&amp;O Margin Red 21-09-2020</t>
  </si>
  <si>
    <t>Telecom -  Equipment &amp; Accessories</t>
  </si>
  <si>
    <t>Edelweiss Rural &amp; Corporate Services Ltd. ZCB Red 14-02-2020 **</t>
  </si>
  <si>
    <t>ECL Finance Ltd. ZCB Red 03-04-2020 **</t>
  </si>
  <si>
    <t>9.00% Muthoot Finance Ltd. NCD Red 30-01-2020 **</t>
  </si>
  <si>
    <t>9.04% REC Ltd. NCD Red 12-10-2019 **</t>
  </si>
  <si>
    <t>8.39% Rajasthan SDL Red 15-03-2020</t>
  </si>
  <si>
    <t>8.21% Rajasthan SDL Red 31-03-2020</t>
  </si>
  <si>
    <t>Fullerton India Credit Company Ltd. ZCB Red 15-07-2021 **</t>
  </si>
  <si>
    <t>7.65% Indian Railway Finance Corporation Ltd. NCD Red 15-03-2021 **</t>
  </si>
  <si>
    <t>8.32% Reliance Jio Infocomm Ltd. NCD Red 08-07-2021 **</t>
  </si>
  <si>
    <t>8.25% L &amp; T Finance Ltd. NCD Red 21-06-2021 **</t>
  </si>
  <si>
    <t>8.37% LIC Housing Finance Ltd. NCD Red 10-05-2021 **</t>
  </si>
  <si>
    <t>Kotak Mahindra Prime Ltd. ZCB Red 26-04-2021 **</t>
  </si>
  <si>
    <t>8.80% L&amp;T Housing Finance Ltd. NCD Red 23-06-2021 **</t>
  </si>
  <si>
    <t>8.50% Small Industries Development Bank of India NCD Red 21-06-2021 **</t>
  </si>
  <si>
    <t>7.70% REC Ltd. NCD Red 15-03-2021 **</t>
  </si>
  <si>
    <t>Aditya Birla Housing Finance Ltd. ZCB Red 13-04-2022 **</t>
  </si>
  <si>
    <t>Sundaram BNP Paribas Home Finance Ltd. ZCB Red 07-03-2022 **</t>
  </si>
  <si>
    <t>9.55% Hindalco Industries Ltd. NCD Red 25-04-2022 **</t>
  </si>
  <si>
    <t>7.95% Small Industries Development Bank of India NCD Red 26-04-2022 **</t>
  </si>
  <si>
    <t>7.85% Bhopal Dhule Transmission Company Ltd. NCD Red 04-04-2022**</t>
  </si>
  <si>
    <t>8.30% Reliance Industries Ltd. NCD Red 08-03-2022 **</t>
  </si>
  <si>
    <t>364 Days TBill Red 14-11-2019</t>
  </si>
  <si>
    <t>182 Days TBill Red 21-11-2019</t>
  </si>
  <si>
    <t>Bank of Baroda CD Red 13-11-2019#**</t>
  </si>
  <si>
    <t>Axis Bank Ltd. CD Red 01-11-2019#**</t>
  </si>
  <si>
    <t>Bank of India CD Red 22-11-2019#**</t>
  </si>
  <si>
    <t>National Bank for Agriculture and Rural Development CD Red 27-11-2019#**</t>
  </si>
  <si>
    <t>IDFC First Bank Ltd. CD Red 09-12-2019#**</t>
  </si>
  <si>
    <t>IDFC First Bank Ltd. CD Red 12-12-2019#**</t>
  </si>
  <si>
    <t>CESC Ltd. CP Red 04-10-2019#**</t>
  </si>
  <si>
    <t>Aditya Birla Housing Finance Ltd. CP Red 10-10-2019#**</t>
  </si>
  <si>
    <t>Reliance Retail Ltd. CP Red 30-10-2019#**</t>
  </si>
  <si>
    <t>Reliance Jio Infocomm Ltd. CP Red 30-10-2019#**</t>
  </si>
  <si>
    <t>Network 18 Media &amp; Investments Ltd. CP Red 04-11-2019#**</t>
  </si>
  <si>
    <t>PNB Housing Finance Ltd. CP Red 31-10-2019#**</t>
  </si>
  <si>
    <t>Tata Motors Finance Ltd CP Red 13-11-2019#**</t>
  </si>
  <si>
    <t>Century Textiles &amp; Industries Ltd. CP Red 25-11-2019#**</t>
  </si>
  <si>
    <t>Chambal Fertilizers &amp; Chemicals Ltd. CP Red 28-11-2019#**</t>
  </si>
  <si>
    <t>Indian Oil Corporation Ltd. CP Red 09-12-2019#**</t>
  </si>
  <si>
    <t>CEAT Ltd CP Red 25-10-2019#**</t>
  </si>
  <si>
    <t>Reliance Retail Ltd. CP Red 05-11-2019#**</t>
  </si>
  <si>
    <t>Housing Development Finance Corporation Ltd. CP Red 06-11-2019#**</t>
  </si>
  <si>
    <t>Adani Ports and Special Economic Zone Ltd. CP Red 31-10-2019#**</t>
  </si>
  <si>
    <t>Muthoot Finance Ltd. CP Red 04-11-2019#**</t>
  </si>
  <si>
    <t>Hero Fincorp Ltd CP Red 15-11-2019#**</t>
  </si>
  <si>
    <t>Tata Capital Housing Finance Ltd. CP Red 19-11-2019#**</t>
  </si>
  <si>
    <t>Blue Star Ltd. CP Red 26-11-2019#**</t>
  </si>
  <si>
    <t>ICICI Securities Ltd CP Red 28-11-2019#**</t>
  </si>
  <si>
    <t>Godrej Agrovet Ltd. CP Red 12-12-2019#**</t>
  </si>
  <si>
    <t>Bajaj Finance Ltd. CP Red 16-12-2019#**</t>
  </si>
  <si>
    <t>JPMorgan Funds - ASEAN Equity Fund Share Class C (Acc)</t>
  </si>
  <si>
    <t>JPMorgan Funds - Greater China Fund Class C Acc</t>
  </si>
  <si>
    <t>JP Morgan - Europe Dynamic Fund C Acc - Eur</t>
  </si>
  <si>
    <t>JP Morgan Emerging Markets Opportunities Fund</t>
  </si>
  <si>
    <t>JP Morgan Funds - Us Value Fund Class C</t>
  </si>
  <si>
    <t>7.70% The Federal Bank Ltd. F&amp;O Margin Red 06-05-2020</t>
  </si>
  <si>
    <t>7.50% HDFC Bank Ltd. F&amp;O Margin Red 19-11-2019</t>
  </si>
  <si>
    <t>7.50% HDFC Bank Ltd. F&amp;O Margin Red 18-11-2019</t>
  </si>
  <si>
    <t>7.50% HDFC Bank Ltd. F&amp;O Margin Red 15-11-2019</t>
  </si>
  <si>
    <t>7.50% HDFC Bank Ltd. F&amp;O Margin Red 14-11-2019</t>
  </si>
  <si>
    <t>7.50% HDFC Bank Ltd. F&amp;O Margin Red 13-11-2019</t>
  </si>
  <si>
    <t>7.50% HDFC Bank Ltd. F&amp;O Margin Red 01-01-2020</t>
  </si>
  <si>
    <t>5.95% HDFC Bank Ltd. F&amp;O Margin Red RED 30-12-2019</t>
  </si>
  <si>
    <t>6.90% AU Small Finance Bank Ltd. F&amp;O Margin Red 06-12-2019</t>
  </si>
  <si>
    <t>6.90% AU Small Finance Bank Ltd. F&amp;O Margin Red 04-12-2019</t>
  </si>
  <si>
    <t>7.00% The Federal Bank Ltd. F&amp;O Margin Red 21-08-2020</t>
  </si>
  <si>
    <t>7.25%AU Small Finance Bank Ltd. F&amp;O Margin Red 11-02-2020</t>
  </si>
  <si>
    <t>7.55% IDFC First Bank Ltd. F&amp;O Margin Red 01-10-2019</t>
  </si>
  <si>
    <t>7.70% IDFC First Bank Ltd. F&amp;O Margin Red 04-04-2020</t>
  </si>
  <si>
    <t>7.55% The Federal Bank Ltd. F&amp;O Margin Red 20-04-2020</t>
  </si>
  <si>
    <t>7.55% The Federal Bank Ltd. F&amp;O Margin Red 17-04-2020</t>
  </si>
  <si>
    <t>7.60% RBL Bank Ltd. F&amp;O Margin Red 25-05-2020</t>
  </si>
  <si>
    <t>7.50% The Federal Bank Ltd. F&amp;O Margin Red 20-12-2019</t>
  </si>
  <si>
    <t>7.50% The Federal Bank Ltd. F&amp;O Margin Red 28-04-2020</t>
  </si>
  <si>
    <t>6.90% The Federal Bank Ltd. F&amp;O Margin Red 24-08-2020</t>
  </si>
  <si>
    <t>5.75% HDFC Bank Ltd. F&amp;O Margin Red 11-11-2019</t>
  </si>
  <si>
    <t>6.50% IDFC First Bank Ltd. F&amp;O Margin Red 08-11-2019</t>
  </si>
  <si>
    <t>Container Corporation of India Ltd.31/10/2019</t>
  </si>
  <si>
    <t>Mahindra &amp; Mahindra Financial Services Ltd.31/10/2019</t>
  </si>
  <si>
    <t>6.50% IDFC First Bank Ltd. F&amp;O Margin Red 04-11-2019</t>
  </si>
  <si>
    <t>6.90% HDFC Bank Ltd. F&amp;O Margin Red RED 06-09-2020</t>
  </si>
  <si>
    <t>6.30% HDFC Bank Ltd. F&amp;O Margin Red 07-10-2019</t>
  </si>
  <si>
    <t>8.90% Dewan Housing Finance Corporation Ltd. NCD Red 04-06-2021 **$</t>
  </si>
  <si>
    <t>9.10% Dewan Housing Finance Corporation Ltd. NCD Red 16-08-2021 **$</t>
  </si>
  <si>
    <t>$ Below investment grade or default security</t>
  </si>
  <si>
    <t>8.90% Dewan Housing Finance Corporation Ltd. NCD Red 04-06-2021**$</t>
  </si>
  <si>
    <t>Institutional Plan Annual Dividend Option</t>
  </si>
  <si>
    <t>Institutional Plan Bonus Option</t>
  </si>
  <si>
    <t>Institutional Plan Dividend Option</t>
  </si>
  <si>
    <t>Institutional Plan Growth Option</t>
  </si>
  <si>
    <t>Individual &amp; HUF</t>
  </si>
  <si>
    <t>Others</t>
  </si>
  <si>
    <t>(An open ended debt scheme predominantly investing in Debt Instruments of Banks, Public Sector Undertakings,
Public Financial Institutions and Municipal Bonds)</t>
  </si>
  <si>
    <t>Regular Plan Daily Dividend Option</t>
  </si>
  <si>
    <t>(An open ended short term debt scheme investing in instruments such that the Macaulay duration of the portfolio
is between 1 year and 3 years)</t>
  </si>
  <si>
    <t>(An open ended low duration debt scheme investing in instruments such that the Macaulay duration of the portfolio
is between 6 months and 12 months)</t>
  </si>
  <si>
    <t>Container Corporation of India Ltd.</t>
  </si>
  <si>
    <t>P I Industries Ltd.</t>
  </si>
  <si>
    <t>ICICI Lombard General Insurance Company Ltd.</t>
  </si>
  <si>
    <t>JMC Projects (India) Ltd.</t>
  </si>
  <si>
    <t>7.48% Bennett, Coleman &amp; Co. Ltd. NCD Red 26-04-2021#**</t>
  </si>
  <si>
    <t>9.65% SBI Cards &amp; Payment Services Ltd NCD Red 25-04-2022#**</t>
  </si>
  <si>
    <t xml:space="preserve">8.75% State Bank of India NCD Red 30-08-2024 </t>
  </si>
  <si>
    <t xml:space="preserve">7.50% Indian Railway Finance Corporation Ltd. NCD Red 07-09-2029 </t>
  </si>
  <si>
    <t xml:space="preserve">8.24% National Bank for Agriculture and Rural Development NCD Red 22-03-2029 </t>
  </si>
  <si>
    <t xml:space="preserve">8.95% Food Corporation of India NCD Red 01-03-2029 </t>
  </si>
  <si>
    <t>Direct Plan  Dividend Option</t>
  </si>
  <si>
    <t>Retail Plan Daily Dividend Option</t>
  </si>
  <si>
    <t>Aarti Surfactants Ltd#**</t>
  </si>
  <si>
    <t>Retail Plan Weekly Dividend Option</t>
  </si>
  <si>
    <t>(An open ended debt scheme predominantly investing in AA+ and above rated corporate bonds)</t>
  </si>
  <si>
    <t>(An open ended debt scheme investing in overnight instruments)</t>
  </si>
  <si>
    <t>(An open ended scheme investing in equity, arbitrage and debt)</t>
  </si>
  <si>
    <t>Crompton Greaves Consumer Electricals Ltd.</t>
  </si>
  <si>
    <t>Tube Investments of India Ltd.</t>
  </si>
  <si>
    <t>6.70% IDFC First Bank Ltd. F&amp;O Margin Red 14-10-2019</t>
  </si>
  <si>
    <t>(A 1106 days close ended income scheme)</t>
  </si>
  <si>
    <t>(A 1119 days close ended income scheme)</t>
  </si>
  <si>
    <t>(A 38 month close ended income scheme)</t>
  </si>
  <si>
    <t>9.00% Muthoot Finance Ltd. NCD Red 24-04-2022**</t>
  </si>
  <si>
    <t>2.00% Tata Steel Ltd. NCD Red 23-04-2022</t>
  </si>
  <si>
    <t>(An open ended liquid scheme)</t>
  </si>
  <si>
    <t>Retail Plan Annual Dividend Option</t>
  </si>
  <si>
    <t>Retail Plan Bonus Option</t>
  </si>
  <si>
    <t>Retail Plan Dividend Option</t>
  </si>
  <si>
    <t>Retail Plan Fortnightly Dividend Option</t>
  </si>
  <si>
    <t>Retail Plan Growth Option</t>
  </si>
  <si>
    <t>Retail Plan Monthly Dividend Option</t>
  </si>
  <si>
    <t>Secuirty Name</t>
  </si>
  <si>
    <t>INE202B07IJ3</t>
  </si>
  <si>
    <t>INE202B07HQ0</t>
  </si>
  <si>
    <t>Rs. In Lakhs</t>
  </si>
  <si>
    <t>9.05% Dewan Housing Finance Corporation Ltd. NCD Red 09-09-2019</t>
  </si>
  <si>
    <t>9.10% Dewan Housing Finance Corporation Ltd. NCD Red 16-08-2019</t>
  </si>
  <si>
    <t>**  Non Traded Security</t>
  </si>
  <si>
    <t>9. Margin Deposits including Margin money placed on derivatives other than margin money placed with bank</t>
  </si>
  <si>
    <t>8. Margin Deposits including Margin money placed on derivatives other than margin money placed with bank</t>
  </si>
  <si>
    <t>**  Thinly Traded / Non Traded Security</t>
  </si>
  <si>
    <t>Duration (in Days)</t>
  </si>
  <si>
    <t>7. Total outstanding exposure in derivative instruments at the end of the period (Rs. in Lakhs)</t>
  </si>
  <si>
    <t>Direct Plan Quarterly Dividend Option</t>
  </si>
  <si>
    <t>Regular Plan Quarterly Dividend Option</t>
  </si>
  <si>
    <t>10. Total value and percentage of Illiquid Equity shares &amp; Equity related instruments</t>
  </si>
  <si>
    <t>10.Value of investment made by other schemes under same management (Rs. In Lakhs)</t>
  </si>
  <si>
    <t>9. Total value and percentage of Illiquid Equity shares &amp;  Equity related instruments</t>
  </si>
  <si>
    <t>1. Securities in default beyond its maturity date</t>
  </si>
  <si>
    <t>1. Securities in default beyond its maturity date are as follows:</t>
  </si>
  <si>
    <t>3. Total Dividend (Net) declared during the month</t>
  </si>
  <si>
    <t>4. Bonus was declared during the month</t>
  </si>
  <si>
    <t>5. Investment in Repo of Corporate Debt Securities during the month ended September 30, 2019</t>
  </si>
  <si>
    <t>6. Investment in foreign securities/ADRs/GDRs at the end of the month</t>
  </si>
  <si>
    <t>8. Total outstanding exposure in derivative instruments at the end of the month (Rs. in Lakhs)</t>
  </si>
  <si>
    <t>Fund Description</t>
  </si>
  <si>
    <t>Value of the security considered under Net Current Asset/(Liability) (i.e. value recognized in NAV in absolute terms and as % to NAV) as on 30th September 2019</t>
  </si>
  <si>
    <t>Total amount (i.e. principal and interest) due to the scheme on  Maturity(Rs. In Lacs)</t>
  </si>
  <si>
    <t>Amount(Rs. In Lacs)</t>
  </si>
  <si>
    <t xml:space="preserve">% to Net Asset </t>
  </si>
  <si>
    <t>PORTFOLIO STATEMENT as on September 30, 2019</t>
  </si>
  <si>
    <t>(A close ended equity scheme investing across large cap, mid cap and small cap stocks)</t>
  </si>
  <si>
    <t>8.70% LIC Housing Finance Ltd. NCD Red 23-03-2029 **</t>
  </si>
  <si>
    <t>Housing Development Finance Corporation Ltd. CP Red 05-08-2020#**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</si>
</sst>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,###,##0"/>
    <numFmt numFmtId="165" formatCode="#,##0.00_);\(##,##0\)"/>
    <numFmt numFmtId="166" formatCode="#,##0.00_);\(##,##0.00\)"/>
    <numFmt numFmtId="167" formatCode="0.00%_);\(0.00%\)"/>
    <numFmt numFmtId="168" formatCode="mmmm\ dd\,\ yyyy"/>
    <numFmt numFmtId="169" formatCode="#,##0.000000"/>
    <numFmt numFmtId="170" formatCode="0.0000"/>
    <numFmt numFmtId="171" formatCode="0.000"/>
    <numFmt numFmtId="172" formatCode="0.000000"/>
    <numFmt numFmtId="173" formatCode="0.00_);\(0.00\)"/>
  </numFmts>
  <fonts count="9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165" fontId="0" fillId="0" borderId="1" xfId="0" applyNumberFormat="1" applyBorder="1"/>
    <xf numFmtId="166" fontId="0" fillId="0" borderId="1" xfId="0" applyNumberFormat="1" applyBorder="1"/>
    <xf numFmtId="164" fontId="0" fillId="0" borderId="2" xfId="0" applyNumberFormat="1" applyBorder="1"/>
    <xf numFmtId="4" fontId="0" fillId="0" borderId="2" xfId="0" applyNumberFormat="1" applyBorder="1"/>
    <xf numFmtId="164" fontId="3" fillId="0" borderId="2" xfId="0" applyNumberFormat="1" applyFont="1" applyBorder="1"/>
    <xf numFmtId="4" fontId="3" fillId="0" borderId="2" xfId="0" applyNumberFormat="1" applyFont="1" applyBorder="1"/>
    <xf numFmtId="164" fontId="3" fillId="0" borderId="3" xfId="0" applyNumberFormat="1" applyFont="1" applyBorder="1"/>
    <xf numFmtId="4" fontId="3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4" xfId="0" applyNumberFormat="1" applyFont="1" applyBorder="1"/>
    <xf numFmtId="4" fontId="0" fillId="0" borderId="4" xfId="0" applyNumberFormat="1" applyBorder="1" applyAlignment="1">
      <alignment horizontal="right"/>
    </xf>
    <xf numFmtId="165" fontId="0" fillId="0" borderId="2" xfId="0" applyNumberFormat="1" applyBorder="1"/>
    <xf numFmtId="166" fontId="0" fillId="0" borderId="2" xfId="0" applyNumberFormat="1" applyBorder="1"/>
    <xf numFmtId="166" fontId="3" fillId="0" borderId="4" xfId="0" applyNumberFormat="1" applyFont="1" applyBorder="1"/>
    <xf numFmtId="0" fontId="4" fillId="0" borderId="0" xfId="1"/>
    <xf numFmtId="168" fontId="3" fillId="0" borderId="0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/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169" fontId="0" fillId="0" borderId="4" xfId="0" applyNumberFormat="1" applyBorder="1"/>
    <xf numFmtId="0" fontId="5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3" fillId="0" borderId="2" xfId="0" applyFont="1" applyBorder="1"/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6" fillId="3" borderId="7" xfId="0" applyNumberFormat="1" applyFont="1" applyFill="1" applyBorder="1" applyAlignment="1">
      <alignment vertical="top" wrapText="1"/>
    </xf>
    <xf numFmtId="0" fontId="0" fillId="0" borderId="0" xfId="0" applyBorder="1" applyAlignment="1">
      <alignment horizontal="right" vertical="top"/>
    </xf>
    <xf numFmtId="170" fontId="0" fillId="0" borderId="0" xfId="0" applyNumberFormat="1" applyBorder="1" applyAlignment="1">
      <alignment horizontal="right"/>
    </xf>
    <xf numFmtId="0" fontId="0" fillId="0" borderId="2" xfId="0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170" fontId="0" fillId="0" borderId="0" xfId="0" applyNumberFormat="1" applyBorder="1"/>
    <xf numFmtId="2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7" fontId="0" fillId="0" borderId="1" xfId="0" applyNumberFormat="1" applyBorder="1"/>
    <xf numFmtId="10" fontId="0" fillId="0" borderId="2" xfId="0" applyNumberFormat="1" applyBorder="1"/>
    <xf numFmtId="10" fontId="3" fillId="0" borderId="4" xfId="0" applyNumberFormat="1" applyFont="1" applyBorder="1"/>
    <xf numFmtId="10" fontId="3" fillId="0" borderId="2" xfId="0" applyNumberFormat="1" applyFont="1" applyBorder="1"/>
    <xf numFmtId="10" fontId="0" fillId="0" borderId="4" xfId="0" applyNumberFormat="1" applyBorder="1" applyAlignment="1">
      <alignment horizontal="right"/>
    </xf>
    <xf numFmtId="0" fontId="3" fillId="0" borderId="4" xfId="0" applyFont="1" applyBorder="1"/>
    <xf numFmtId="0" fontId="3" fillId="0" borderId="3" xfId="0" applyFont="1" applyBorder="1"/>
    <xf numFmtId="10" fontId="3" fillId="0" borderId="3" xfId="0" applyNumberFormat="1" applyFont="1" applyBorder="1"/>
    <xf numFmtId="0" fontId="3" fillId="0" borderId="7" xfId="0" applyFont="1" applyBorder="1"/>
    <xf numFmtId="0" fontId="0" fillId="0" borderId="7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 applyAlignment="1"/>
    <xf numFmtId="0" fontId="3" fillId="0" borderId="2" xfId="0" applyFont="1" applyBorder="1" applyAlignment="1"/>
    <xf numFmtId="167" fontId="0" fillId="0" borderId="2" xfId="0" applyNumberFormat="1" applyBorder="1"/>
    <xf numFmtId="10" fontId="0" fillId="0" borderId="2" xfId="0" applyNumberFormat="1" applyBorder="1" applyAlignment="1">
      <alignment horizontal="right"/>
    </xf>
    <xf numFmtId="0" fontId="3" fillId="0" borderId="4" xfId="0" applyFont="1" applyBorder="1" applyAlignment="1"/>
    <xf numFmtId="0" fontId="3" fillId="0" borderId="3" xfId="0" applyFont="1" applyBorder="1" applyAlignment="1"/>
    <xf numFmtId="0" fontId="0" fillId="0" borderId="0" xfId="0" applyFon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167" fontId="3" fillId="0" borderId="4" xfId="0" applyNumberFormat="1" applyFont="1" applyBorder="1"/>
    <xf numFmtId="0" fontId="0" fillId="0" borderId="4" xfId="0" applyBorder="1"/>
    <xf numFmtId="172" fontId="0" fillId="0" borderId="4" xfId="0" applyNumberFormat="1" applyBorder="1"/>
    <xf numFmtId="0" fontId="0" fillId="0" borderId="4" xfId="0" applyBorder="1" applyAlignment="1">
      <alignment horizontal="right"/>
    </xf>
    <xf numFmtId="172" fontId="0" fillId="0" borderId="0" xfId="0" applyNumberForma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4" fontId="3" fillId="0" borderId="0" xfId="0" applyNumberFormat="1" applyFont="1" applyBorder="1"/>
    <xf numFmtId="10" fontId="3" fillId="0" borderId="8" xfId="0" applyNumberFormat="1" applyFont="1" applyBorder="1"/>
    <xf numFmtId="0" fontId="7" fillId="0" borderId="7" xfId="0" applyFont="1" applyBorder="1"/>
    <xf numFmtId="0" fontId="3" fillId="0" borderId="0" xfId="0" applyFont="1" applyBorder="1" applyAlignment="1"/>
    <xf numFmtId="0" fontId="0" fillId="0" borderId="7" xfId="0" applyFont="1" applyBorder="1"/>
    <xf numFmtId="0" fontId="0" fillId="0" borderId="0" xfId="0" applyBorder="1" applyAlignment="1"/>
    <xf numFmtId="0" fontId="0" fillId="0" borderId="7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8" xfId="0" applyFill="1" applyBorder="1"/>
    <xf numFmtId="0" fontId="0" fillId="0" borderId="0" xfId="0" applyFill="1"/>
    <xf numFmtId="0" fontId="0" fillId="0" borderId="7" xfId="0" applyFill="1" applyBorder="1" applyAlignment="1"/>
    <xf numFmtId="0" fontId="0" fillId="0" borderId="4" xfId="0" applyFill="1" applyBorder="1" applyAlignment="1">
      <alignment wrapText="1"/>
    </xf>
    <xf numFmtId="0" fontId="0" fillId="0" borderId="4" xfId="0" applyFill="1" applyBorder="1" applyAlignment="1"/>
    <xf numFmtId="0" fontId="3" fillId="0" borderId="8" xfId="0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/>
    <xf numFmtId="166" fontId="0" fillId="0" borderId="0" xfId="0" applyNumberFormat="1" applyBorder="1" applyAlignment="1">
      <alignment horizontal="right"/>
    </xf>
    <xf numFmtId="173" fontId="0" fillId="0" borderId="0" xfId="0" applyNumberFormat="1" applyFill="1" applyBorder="1" applyAlignment="1">
      <alignment horizontal="right"/>
    </xf>
    <xf numFmtId="10" fontId="0" fillId="0" borderId="4" xfId="0" applyNumberFormat="1" applyBorder="1"/>
    <xf numFmtId="0" fontId="0" fillId="0" borderId="4" xfId="0" applyBorder="1"/>
    <xf numFmtId="170" fontId="3" fillId="0" borderId="0" xfId="0" applyNumberFormat="1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/>
    <xf numFmtId="0" fontId="8" fillId="0" borderId="4" xfId="1" applyFont="1" applyBorder="1"/>
    <xf numFmtId="4" fontId="0" fillId="0" borderId="4" xfId="0" applyNumberFormat="1" applyFill="1" applyBorder="1" applyAlignment="1"/>
    <xf numFmtId="0" fontId="0" fillId="0" borderId="0" xfId="0" applyFill="1" applyBorder="1" applyAlignment="1"/>
    <xf numFmtId="10" fontId="0" fillId="0" borderId="0" xfId="0" applyNumberFormat="1" applyBorder="1"/>
    <xf numFmtId="4" fontId="0" fillId="0" borderId="0" xfId="0" applyNumberFormat="1" applyFill="1" applyBorder="1" applyAlignment="1"/>
    <xf numFmtId="0" fontId="3" fillId="0" borderId="0" xfId="0" applyFont="1" applyFill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E14" sqref="E14"/>
    </sheetView>
  </sheetViews>
  <sheetFormatPr defaultRowHeight="15" x14ac:dyDescent="0.25"/>
  <cols>
    <col min="1" max="1" width="8.42578125" bestFit="1" customWidth="1"/>
    <col min="2" max="2" width="62.7109375" customWidth="1"/>
  </cols>
  <sheetData>
    <row r="1" spans="1:2" s="1" customFormat="1" x14ac:dyDescent="0.25">
      <c r="A1" s="106" t="s">
        <v>853</v>
      </c>
      <c r="B1" s="107"/>
    </row>
    <row r="2" spans="1:2" s="1" customFormat="1" x14ac:dyDescent="0.25">
      <c r="A2" s="106" t="s">
        <v>1180</v>
      </c>
      <c r="B2" s="107"/>
    </row>
    <row r="3" spans="1:2" s="1" customFormat="1" x14ac:dyDescent="0.25">
      <c r="A3" s="98" t="s">
        <v>852</v>
      </c>
      <c r="B3" s="98" t="s">
        <v>1175</v>
      </c>
    </row>
    <row r="4" spans="1:2" x14ac:dyDescent="0.25">
      <c r="A4" s="99" t="s">
        <v>854</v>
      </c>
      <c r="B4" s="100" t="str">
        <f>HYPERLINK("[Edelweiss - HY portfolio - September 2019.xlsx]EDACBF!A1","Edelweiss Dynamic Bond Fund")</f>
        <v>Edelweiss Dynamic Bond Fund</v>
      </c>
    </row>
    <row r="5" spans="1:2" x14ac:dyDescent="0.25">
      <c r="A5" s="99" t="s">
        <v>855</v>
      </c>
      <c r="B5" s="100" t="str">
        <f>HYPERLINK("[Edelweiss - HY portfolio - September 2019.xlsx]EDBPDF!A1","Edelweiss Banking and PSU Debt Fund")</f>
        <v>Edelweiss Banking and PSU Debt Fund</v>
      </c>
    </row>
    <row r="6" spans="1:2" x14ac:dyDescent="0.25">
      <c r="A6" s="99" t="s">
        <v>856</v>
      </c>
      <c r="B6" s="100" t="str">
        <f>HYPERLINK("[Edelweiss - HY portfolio - September 2019.xlsx]EDCDOF!A1","Edelweiss Corporate Bond Fund")</f>
        <v>Edelweiss Corporate Bond Fund</v>
      </c>
    </row>
    <row r="7" spans="1:2" x14ac:dyDescent="0.25">
      <c r="A7" s="99" t="s">
        <v>857</v>
      </c>
      <c r="B7" s="100" t="str">
        <f>HYPERLINK("[Edelweiss - HY portfolio - September 2019.xlsx]EDGSEC!A1","Edelweiss Government Securities Fund")</f>
        <v>Edelweiss Government Securities Fund</v>
      </c>
    </row>
    <row r="8" spans="1:2" x14ac:dyDescent="0.25">
      <c r="A8" s="99" t="s">
        <v>858</v>
      </c>
      <c r="B8" s="100" t="str">
        <f>HYPERLINK("[Edelweiss - HY portfolio - September 2019.xlsx]EDONTF!A1","Edelweiss Overnight Fund")</f>
        <v>Edelweiss Overnight Fund</v>
      </c>
    </row>
    <row r="9" spans="1:2" x14ac:dyDescent="0.25">
      <c r="A9" s="99" t="s">
        <v>859</v>
      </c>
      <c r="B9" s="100" t="str">
        <f>HYPERLINK("[Edelweiss - HY portfolio - September 2019.xlsx]EDSTIF!A1","Edelweiss Short Term Fund")</f>
        <v>Edelweiss Short Term Fund</v>
      </c>
    </row>
    <row r="10" spans="1:2" x14ac:dyDescent="0.25">
      <c r="A10" s="99" t="s">
        <v>860</v>
      </c>
      <c r="B10" s="100" t="str">
        <f>HYPERLINK("[Edelweiss - HY portfolio - September 2019.xlsx]EDTREF!A1","Edelweiss Low Duration Fund")</f>
        <v>Edelweiss Low Duration Fund</v>
      </c>
    </row>
    <row r="11" spans="1:2" x14ac:dyDescent="0.25">
      <c r="A11" s="99" t="s">
        <v>861</v>
      </c>
      <c r="B11" s="100" t="str">
        <f>HYPERLINK("[Edelweiss - HY portfolio - September 2019.xlsx]EEARBF!A1","Edelweiss Arbitrage Fund")</f>
        <v>Edelweiss Arbitrage Fund</v>
      </c>
    </row>
    <row r="12" spans="1:2" x14ac:dyDescent="0.25">
      <c r="A12" s="99" t="s">
        <v>862</v>
      </c>
      <c r="B12" s="100" t="str">
        <f>HYPERLINK("[Edelweiss - HY portfolio - September 2019.xlsx]EEARFD!A1","Edelweiss Balanced Advantage Fund")</f>
        <v>Edelweiss Balanced Advantage Fund</v>
      </c>
    </row>
    <row r="13" spans="1:2" x14ac:dyDescent="0.25">
      <c r="A13" s="99" t="s">
        <v>863</v>
      </c>
      <c r="B13" s="100" t="str">
        <f>HYPERLINK("[Edelweiss - HY portfolio - September 2019.xlsx]EEDGEF!A1","Edelweiss Large Cap Fund")</f>
        <v>Edelweiss Large Cap Fund</v>
      </c>
    </row>
    <row r="14" spans="1:2" x14ac:dyDescent="0.25">
      <c r="A14" s="99" t="s">
        <v>864</v>
      </c>
      <c r="B14" s="100" t="str">
        <f>HYPERLINK("[Edelweiss - HY portfolio - September 2019.xlsx]EEECRF!A1","Edelweiss Multi-Cap Fund")</f>
        <v>Edelweiss Multi-Cap Fund</v>
      </c>
    </row>
    <row r="15" spans="1:2" x14ac:dyDescent="0.25">
      <c r="A15" s="99" t="s">
        <v>865</v>
      </c>
      <c r="B15" s="100" t="str">
        <f>HYPERLINK("[Edelweiss - HY portfolio - September 2019.xlsx]EEELSS!A1","Edelweiss Long Term Equity Fund")</f>
        <v>Edelweiss Long Term Equity Fund</v>
      </c>
    </row>
    <row r="16" spans="1:2" x14ac:dyDescent="0.25">
      <c r="A16" s="99" t="s">
        <v>866</v>
      </c>
      <c r="B16" s="100" t="str">
        <f>HYPERLINK("[Edelweiss - HY portfolio - September 2019.xlsx]EEEQTF!A1","Edelweiss Large &amp; Mid Cap Fund")</f>
        <v>Edelweiss Large &amp; Mid Cap Fund</v>
      </c>
    </row>
    <row r="17" spans="1:2" x14ac:dyDescent="0.25">
      <c r="A17" s="99" t="s">
        <v>867</v>
      </c>
      <c r="B17" s="100" t="str">
        <f>HYPERLINK("[Edelweiss - HY portfolio - September 2019.xlsx]EEESCF!A1","Edelweiss Small Cap Fund")</f>
        <v>Edelweiss Small Cap Fund</v>
      </c>
    </row>
    <row r="18" spans="1:2" x14ac:dyDescent="0.25">
      <c r="A18" s="99" t="s">
        <v>868</v>
      </c>
      <c r="B18" s="100" t="str">
        <f>HYPERLINK("[Edelweiss - HY portfolio - September 2019.xlsx]EEESSF!A1","Edelweiss Equity Savings Fund")</f>
        <v>Edelweiss Equity Savings Fund</v>
      </c>
    </row>
    <row r="19" spans="1:2" x14ac:dyDescent="0.25">
      <c r="A19" s="99" t="s">
        <v>869</v>
      </c>
      <c r="B19" s="100" t="str">
        <f>HYPERLINK("[Edelweiss - HY portfolio - September 2019.xlsx]EEMOF1!A1","Edelweiss Maiden Opportunities Fund - Series 1")</f>
        <v>Edelweiss Maiden Opportunities Fund - Series 1</v>
      </c>
    </row>
    <row r="20" spans="1:2" x14ac:dyDescent="0.25">
      <c r="A20" s="99" t="s">
        <v>870</v>
      </c>
      <c r="B20" s="100" t="str">
        <f>HYPERLINK("[Edelweiss - HY portfolio - September 2019.xlsx]EENF50!A1","Edelweiss ETF - NIFTY 50")</f>
        <v>Edelweiss ETF - NIFTY 50</v>
      </c>
    </row>
    <row r="21" spans="1:2" x14ac:dyDescent="0.25">
      <c r="A21" s="99" t="s">
        <v>871</v>
      </c>
      <c r="B21" s="100" t="str">
        <f>HYPERLINK("[Edelweiss - HY portfolio - September 2019.xlsx]EENFBA!A1","Edelweiss ETF - Nifty Bank")</f>
        <v>Edelweiss ETF - Nifty Bank</v>
      </c>
    </row>
    <row r="22" spans="1:2" x14ac:dyDescent="0.25">
      <c r="A22" s="99" t="s">
        <v>872</v>
      </c>
      <c r="B22" s="100" t="str">
        <f>HYPERLINK("[Edelweiss - HY portfolio - September 2019.xlsx]EENQ30!A1","Edelweiss ETF - Nifty 100 Quality 30")</f>
        <v>Edelweiss ETF - Nifty 100 Quality 30</v>
      </c>
    </row>
    <row r="23" spans="1:2" x14ac:dyDescent="0.25">
      <c r="A23" s="99" t="s">
        <v>873</v>
      </c>
      <c r="B23" s="100" t="str">
        <f>HYPERLINK("[Edelweiss - HY portfolio - September 2019.xlsx]EEPRUA!A1","Edelweiss Aggressive Hybrid Fund")</f>
        <v>Edelweiss Aggressive Hybrid Fund</v>
      </c>
    </row>
    <row r="24" spans="1:2" x14ac:dyDescent="0.25">
      <c r="A24" s="99" t="s">
        <v>874</v>
      </c>
      <c r="B24" s="100" t="str">
        <f>HYPERLINK("[Edelweiss - HY portfolio - September 2019.xlsx]EESMCF!A1","Edelweiss Mid Cap Fund")</f>
        <v>Edelweiss Mid Cap Fund</v>
      </c>
    </row>
    <row r="25" spans="1:2" x14ac:dyDescent="0.25">
      <c r="A25" s="99" t="s">
        <v>875</v>
      </c>
      <c r="B25" s="100" t="str">
        <f>HYPERLINK("[Edelweiss - HY portfolio - September 2019.xlsx]EETAXF!A1","Edelweiss Tax Advantage Fund")</f>
        <v>Edelweiss Tax Advantage Fund</v>
      </c>
    </row>
    <row r="26" spans="1:2" x14ac:dyDescent="0.25">
      <c r="A26" s="99" t="s">
        <v>876</v>
      </c>
      <c r="B26" s="100" t="str">
        <f>HYPERLINK("[Edelweiss - HY portfolio - September 2019.xlsx]EFMS41!A1","Edelweiss Fixed Maturity Plan - Series 41")</f>
        <v>Edelweiss Fixed Maturity Plan - Series 41</v>
      </c>
    </row>
    <row r="27" spans="1:2" x14ac:dyDescent="0.25">
      <c r="A27" s="99" t="s">
        <v>877</v>
      </c>
      <c r="B27" s="100" t="str">
        <f>HYPERLINK("[Edelweiss - HY portfolio - September 2019.xlsx]EFMS49!A1","Edelweiss Fixed Maturity Plan - Series 49")</f>
        <v>Edelweiss Fixed Maturity Plan - Series 49</v>
      </c>
    </row>
    <row r="28" spans="1:2" x14ac:dyDescent="0.25">
      <c r="A28" s="99" t="s">
        <v>878</v>
      </c>
      <c r="B28" s="100" t="str">
        <f>HYPERLINK("[Edelweiss - HY portfolio - September 2019.xlsx]EFMS55!A1","Edelweiss Fixed Maturity Plan - Series 55")</f>
        <v>Edelweiss Fixed Maturity Plan - Series 55</v>
      </c>
    </row>
    <row r="29" spans="1:2" x14ac:dyDescent="0.25">
      <c r="A29" s="99" t="s">
        <v>879</v>
      </c>
      <c r="B29" s="100" t="str">
        <f>HYPERLINK("[Edelweiss - HY portfolio - September 2019.xlsx]ELLIQF!A1","Edelweiss Liquid Fund")</f>
        <v>Edelweiss Liquid Fund</v>
      </c>
    </row>
    <row r="30" spans="1:2" x14ac:dyDescent="0.25">
      <c r="A30" s="99" t="s">
        <v>880</v>
      </c>
      <c r="B30" s="100" t="str">
        <f>HYPERLINK("[Edelweiss - HY portfolio - September 2019.xlsx]EOASEF!A1","Edelweiss ASEAN Equity Off-shore Fund")</f>
        <v>Edelweiss ASEAN Equity Off-shore Fund</v>
      </c>
    </row>
    <row r="31" spans="1:2" x14ac:dyDescent="0.25">
      <c r="A31" s="99" t="s">
        <v>881</v>
      </c>
      <c r="B31" s="100" t="str">
        <f>HYPERLINK("[Edelweiss - HY portfolio - September 2019.xlsx]EOCHIF!A1","Edelweiss Greater China Equity Off-shore Fund")</f>
        <v>Edelweiss Greater China Equity Off-shore Fund</v>
      </c>
    </row>
    <row r="32" spans="1:2" x14ac:dyDescent="0.25">
      <c r="A32" s="99" t="s">
        <v>882</v>
      </c>
      <c r="B32" s="100" t="str">
        <f>HYPERLINK("[Edelweiss - HY portfolio - September 2019.xlsx]EOEDOF!A1","Edelweiss Europe Dynamic Equity Offshore Fund")</f>
        <v>Edelweiss Europe Dynamic Equity Offshore Fund</v>
      </c>
    </row>
    <row r="33" spans="1:2" x14ac:dyDescent="0.25">
      <c r="A33" s="99" t="s">
        <v>883</v>
      </c>
      <c r="B33" s="100" t="str">
        <f>HYPERLINK("[Edelweiss - HY portfolio - September 2019.xlsx]EOEMOP!A1","Edelweiss Emerging Markets Opportunities Equity Offshore Fund")</f>
        <v>Edelweiss Emerging Markets Opportunities Equity Offshore Fund</v>
      </c>
    </row>
    <row r="34" spans="1:2" x14ac:dyDescent="0.25">
      <c r="A34" s="99" t="s">
        <v>884</v>
      </c>
      <c r="B34" s="100" t="str">
        <f>HYPERLINK("[Edelweiss - HY portfolio - September 2019.xlsx]EOUSEF!A1","Edelweiss US Value Equity Off-shore Fund")</f>
        <v>Edelweiss US Value Equity Off-shore Fund</v>
      </c>
    </row>
  </sheetData>
  <customSheetViews>
    <customSheetView guid="{82FC9ADF-69D5-491E-B58A-B76D1862A59C}">
      <selection sqref="A1:B1"/>
      <pageMargins left="0.7" right="0.7" top="0.75" bottom="0.75" header="0.3" footer="0.3"/>
    </customSheetView>
    <customSheetView guid="{59975B6B-3403-4C81-9380-22E11DC9D70E}">
      <selection activeCell="A5" sqref="A5"/>
      <pageMargins left="0.7" right="0.7" top="0.75" bottom="0.75" header="0.3" footer="0.3"/>
    </customSheetView>
  </customSheetViews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showGridLines="0" workbookViewId="0">
      <pane ySplit="6" topLeftCell="A112" activePane="bottomLeft" state="frozen"/>
      <selection pane="bottomLeft" activeCell="A119" sqref="A119"/>
    </sheetView>
  </sheetViews>
  <sheetFormatPr defaultRowHeight="15" x14ac:dyDescent="0.25"/>
  <cols>
    <col min="1" max="1" width="64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17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18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2" t="s">
        <v>56</v>
      </c>
      <c r="B8" s="11"/>
      <c r="C8" s="11"/>
      <c r="D8" s="4"/>
      <c r="E8" s="5"/>
      <c r="F8" s="48"/>
    </row>
    <row r="9" spans="1:8" x14ac:dyDescent="0.25">
      <c r="A9" s="32" t="s">
        <v>140</v>
      </c>
      <c r="B9" s="11"/>
      <c r="C9" s="11"/>
      <c r="D9" s="4"/>
      <c r="E9" s="5"/>
      <c r="F9" s="48"/>
    </row>
    <row r="10" spans="1:8" x14ac:dyDescent="0.25">
      <c r="A10" s="38" t="s">
        <v>151</v>
      </c>
      <c r="B10" s="60" t="s">
        <v>152</v>
      </c>
      <c r="C10" s="60" t="s">
        <v>935</v>
      </c>
      <c r="D10" s="4">
        <v>632034</v>
      </c>
      <c r="E10" s="5">
        <v>7757.9</v>
      </c>
      <c r="F10" s="48">
        <v>5.3800000000000001E-2</v>
      </c>
    </row>
    <row r="11" spans="1:8" x14ac:dyDescent="0.25">
      <c r="A11" s="38" t="s">
        <v>201</v>
      </c>
      <c r="B11" s="60" t="s">
        <v>202</v>
      </c>
      <c r="C11" s="60" t="s">
        <v>933</v>
      </c>
      <c r="D11" s="4">
        <v>154507</v>
      </c>
      <c r="E11" s="5">
        <v>6251.43</v>
      </c>
      <c r="F11" s="48">
        <v>4.3299999999999998E-2</v>
      </c>
    </row>
    <row r="12" spans="1:8" x14ac:dyDescent="0.25">
      <c r="A12" s="38" t="s">
        <v>177</v>
      </c>
      <c r="B12" s="60" t="s">
        <v>178</v>
      </c>
      <c r="C12" s="60" t="s">
        <v>935</v>
      </c>
      <c r="D12" s="4">
        <v>732332</v>
      </c>
      <c r="E12" s="5">
        <v>5016.47</v>
      </c>
      <c r="F12" s="48">
        <v>3.4799999999999998E-2</v>
      </c>
    </row>
    <row r="13" spans="1:8" x14ac:dyDescent="0.25">
      <c r="A13" s="38" t="s">
        <v>149</v>
      </c>
      <c r="B13" s="60" t="s">
        <v>150</v>
      </c>
      <c r="C13" s="60" t="s">
        <v>935</v>
      </c>
      <c r="D13" s="4">
        <v>1113743</v>
      </c>
      <c r="E13" s="5">
        <v>4830.3</v>
      </c>
      <c r="F13" s="48">
        <v>3.3500000000000002E-2</v>
      </c>
    </row>
    <row r="14" spans="1:8" x14ac:dyDescent="0.25">
      <c r="A14" s="38" t="s">
        <v>145</v>
      </c>
      <c r="B14" s="60" t="s">
        <v>146</v>
      </c>
      <c r="C14" s="60" t="s">
        <v>934</v>
      </c>
      <c r="D14" s="4">
        <v>595682</v>
      </c>
      <c r="E14" s="5">
        <v>4799.1099999999997</v>
      </c>
      <c r="F14" s="48">
        <v>3.3300000000000003E-2</v>
      </c>
    </row>
    <row r="15" spans="1:8" x14ac:dyDescent="0.25">
      <c r="A15" s="38" t="s">
        <v>147</v>
      </c>
      <c r="B15" s="60" t="s">
        <v>148</v>
      </c>
      <c r="C15" s="60" t="s">
        <v>934</v>
      </c>
      <c r="D15" s="4">
        <v>225859</v>
      </c>
      <c r="E15" s="5">
        <v>4741.46</v>
      </c>
      <c r="F15" s="48">
        <v>3.2899999999999999E-2</v>
      </c>
    </row>
    <row r="16" spans="1:8" x14ac:dyDescent="0.25">
      <c r="A16" s="38" t="s">
        <v>153</v>
      </c>
      <c r="B16" s="60" t="s">
        <v>154</v>
      </c>
      <c r="C16" s="60" t="s">
        <v>936</v>
      </c>
      <c r="D16" s="4">
        <v>1777770</v>
      </c>
      <c r="E16" s="5">
        <v>4619.54</v>
      </c>
      <c r="F16" s="48">
        <v>3.2000000000000001E-2</v>
      </c>
    </row>
    <row r="17" spans="1:6" x14ac:dyDescent="0.25">
      <c r="A17" s="38" t="s">
        <v>143</v>
      </c>
      <c r="B17" s="60" t="s">
        <v>144</v>
      </c>
      <c r="C17" s="60" t="s">
        <v>933</v>
      </c>
      <c r="D17" s="4">
        <v>203817</v>
      </c>
      <c r="E17" s="5">
        <v>4029.56</v>
      </c>
      <c r="F17" s="48">
        <v>2.7900000000000001E-2</v>
      </c>
    </row>
    <row r="18" spans="1:6" x14ac:dyDescent="0.25">
      <c r="A18" s="38" t="s">
        <v>141</v>
      </c>
      <c r="B18" s="60" t="s">
        <v>142</v>
      </c>
      <c r="C18" s="60" t="s">
        <v>932</v>
      </c>
      <c r="D18" s="4">
        <v>279426</v>
      </c>
      <c r="E18" s="5">
        <v>3722.65</v>
      </c>
      <c r="F18" s="48">
        <v>2.58E-2</v>
      </c>
    </row>
    <row r="19" spans="1:6" x14ac:dyDescent="0.25">
      <c r="A19" s="38" t="s">
        <v>169</v>
      </c>
      <c r="B19" s="60" t="s">
        <v>170</v>
      </c>
      <c r="C19" s="60" t="s">
        <v>941</v>
      </c>
      <c r="D19" s="4">
        <v>250048</v>
      </c>
      <c r="E19" s="5">
        <v>3686.33</v>
      </c>
      <c r="F19" s="48">
        <v>2.5600000000000001E-2</v>
      </c>
    </row>
    <row r="20" spans="1:6" x14ac:dyDescent="0.25">
      <c r="A20" s="38" t="s">
        <v>234</v>
      </c>
      <c r="B20" s="60" t="s">
        <v>235</v>
      </c>
      <c r="C20" s="60" t="s">
        <v>935</v>
      </c>
      <c r="D20" s="4">
        <v>1299396</v>
      </c>
      <c r="E20" s="5">
        <v>3518.76</v>
      </c>
      <c r="F20" s="48">
        <v>2.4400000000000002E-2</v>
      </c>
    </row>
    <row r="21" spans="1:6" x14ac:dyDescent="0.25">
      <c r="A21" s="38" t="s">
        <v>165</v>
      </c>
      <c r="B21" s="60" t="s">
        <v>166</v>
      </c>
      <c r="C21" s="60" t="s">
        <v>934</v>
      </c>
      <c r="D21" s="4">
        <v>324379</v>
      </c>
      <c r="E21" s="5">
        <v>3505.24</v>
      </c>
      <c r="F21" s="48">
        <v>2.4299999999999999E-2</v>
      </c>
    </row>
    <row r="22" spans="1:6" x14ac:dyDescent="0.25">
      <c r="A22" s="38" t="s">
        <v>399</v>
      </c>
      <c r="B22" s="60" t="s">
        <v>400</v>
      </c>
      <c r="C22" s="60" t="s">
        <v>936</v>
      </c>
      <c r="D22" s="4">
        <v>37448</v>
      </c>
      <c r="E22" s="5">
        <v>3193.9</v>
      </c>
      <c r="F22" s="48">
        <v>2.2100000000000002E-2</v>
      </c>
    </row>
    <row r="23" spans="1:6" x14ac:dyDescent="0.25">
      <c r="A23" s="38" t="s">
        <v>401</v>
      </c>
      <c r="B23" s="60" t="s">
        <v>402</v>
      </c>
      <c r="C23" s="60" t="s">
        <v>936</v>
      </c>
      <c r="D23" s="4">
        <v>146216</v>
      </c>
      <c r="E23" s="5">
        <v>2199.02</v>
      </c>
      <c r="F23" s="48">
        <v>1.52E-2</v>
      </c>
    </row>
    <row r="24" spans="1:6" x14ac:dyDescent="0.25">
      <c r="A24" s="38" t="s">
        <v>181</v>
      </c>
      <c r="B24" s="60" t="s">
        <v>182</v>
      </c>
      <c r="C24" s="60" t="s">
        <v>937</v>
      </c>
      <c r="D24" s="4">
        <v>78449</v>
      </c>
      <c r="E24" s="5">
        <v>2119.89</v>
      </c>
      <c r="F24" s="48">
        <v>1.47E-2</v>
      </c>
    </row>
    <row r="25" spans="1:6" x14ac:dyDescent="0.25">
      <c r="A25" s="38" t="s">
        <v>403</v>
      </c>
      <c r="B25" s="60" t="s">
        <v>404</v>
      </c>
      <c r="C25" s="60" t="s">
        <v>936</v>
      </c>
      <c r="D25" s="4">
        <v>460776</v>
      </c>
      <c r="E25" s="5">
        <v>1816.61</v>
      </c>
      <c r="F25" s="48">
        <v>1.26E-2</v>
      </c>
    </row>
    <row r="26" spans="1:6" x14ac:dyDescent="0.25">
      <c r="A26" s="38" t="s">
        <v>270</v>
      </c>
      <c r="B26" s="60" t="s">
        <v>271</v>
      </c>
      <c r="C26" s="60" t="s">
        <v>935</v>
      </c>
      <c r="D26" s="4">
        <v>95245</v>
      </c>
      <c r="E26" s="5">
        <v>1566.26</v>
      </c>
      <c r="F26" s="48">
        <v>1.09E-2</v>
      </c>
    </row>
    <row r="27" spans="1:6" x14ac:dyDescent="0.25">
      <c r="A27" s="38" t="s">
        <v>1136</v>
      </c>
      <c r="B27" s="60" t="s">
        <v>405</v>
      </c>
      <c r="C27" s="60" t="s">
        <v>954</v>
      </c>
      <c r="D27" s="4">
        <v>599756</v>
      </c>
      <c r="E27" s="5">
        <v>1501.19</v>
      </c>
      <c r="F27" s="48">
        <v>1.04E-2</v>
      </c>
    </row>
    <row r="28" spans="1:6" x14ac:dyDescent="0.25">
      <c r="A28" s="38" t="s">
        <v>406</v>
      </c>
      <c r="B28" s="60" t="s">
        <v>407</v>
      </c>
      <c r="C28" s="60" t="s">
        <v>947</v>
      </c>
      <c r="D28" s="4">
        <v>406188</v>
      </c>
      <c r="E28" s="5">
        <v>1420.44</v>
      </c>
      <c r="F28" s="48">
        <v>9.7999999999999997E-3</v>
      </c>
    </row>
    <row r="29" spans="1:6" x14ac:dyDescent="0.25">
      <c r="A29" s="38" t="s">
        <v>408</v>
      </c>
      <c r="B29" s="60" t="s">
        <v>409</v>
      </c>
      <c r="C29" s="60" t="s">
        <v>937</v>
      </c>
      <c r="D29" s="4">
        <v>637072</v>
      </c>
      <c r="E29" s="5">
        <v>1420.35</v>
      </c>
      <c r="F29" s="48">
        <v>9.7999999999999997E-3</v>
      </c>
    </row>
    <row r="30" spans="1:6" x14ac:dyDescent="0.25">
      <c r="A30" s="38" t="s">
        <v>410</v>
      </c>
      <c r="B30" s="60" t="s">
        <v>411</v>
      </c>
      <c r="C30" s="60" t="s">
        <v>953</v>
      </c>
      <c r="D30" s="4">
        <v>175696</v>
      </c>
      <c r="E30" s="5">
        <v>1406.8</v>
      </c>
      <c r="F30" s="48">
        <v>9.7999999999999997E-3</v>
      </c>
    </row>
    <row r="31" spans="1:6" x14ac:dyDescent="0.25">
      <c r="A31" s="38" t="s">
        <v>412</v>
      </c>
      <c r="B31" s="60" t="s">
        <v>413</v>
      </c>
      <c r="C31" s="60" t="s">
        <v>948</v>
      </c>
      <c r="D31" s="4">
        <v>4660</v>
      </c>
      <c r="E31" s="5">
        <v>1336.37</v>
      </c>
      <c r="F31" s="48">
        <v>9.2999999999999992E-3</v>
      </c>
    </row>
    <row r="32" spans="1:6" x14ac:dyDescent="0.25">
      <c r="A32" s="38" t="s">
        <v>414</v>
      </c>
      <c r="B32" s="60" t="s">
        <v>415</v>
      </c>
      <c r="C32" s="60" t="s">
        <v>997</v>
      </c>
      <c r="D32" s="4">
        <v>628567</v>
      </c>
      <c r="E32" s="5">
        <v>1328.48</v>
      </c>
      <c r="F32" s="48">
        <v>9.1999999999999998E-3</v>
      </c>
    </row>
    <row r="33" spans="1:6" x14ac:dyDescent="0.25">
      <c r="A33" s="38" t="s">
        <v>416</v>
      </c>
      <c r="B33" s="60" t="s">
        <v>417</v>
      </c>
      <c r="C33" s="60" t="s">
        <v>934</v>
      </c>
      <c r="D33" s="4">
        <v>85516</v>
      </c>
      <c r="E33" s="5">
        <v>1292.3599999999999</v>
      </c>
      <c r="F33" s="48">
        <v>8.9999999999999993E-3</v>
      </c>
    </row>
    <row r="34" spans="1:6" x14ac:dyDescent="0.25">
      <c r="A34" s="38" t="s">
        <v>418</v>
      </c>
      <c r="B34" s="60" t="s">
        <v>419</v>
      </c>
      <c r="C34" s="60" t="s">
        <v>933</v>
      </c>
      <c r="D34" s="4">
        <v>44974</v>
      </c>
      <c r="E34" s="5">
        <v>1260.04</v>
      </c>
      <c r="F34" s="48">
        <v>8.6999999999999994E-3</v>
      </c>
    </row>
    <row r="35" spans="1:6" x14ac:dyDescent="0.25">
      <c r="A35" s="38" t="s">
        <v>1120</v>
      </c>
      <c r="B35" s="60" t="s">
        <v>420</v>
      </c>
      <c r="C35" s="60" t="s">
        <v>945</v>
      </c>
      <c r="D35" s="4">
        <v>92838</v>
      </c>
      <c r="E35" s="5">
        <v>1213.44</v>
      </c>
      <c r="F35" s="48">
        <v>8.3999999999999995E-3</v>
      </c>
    </row>
    <row r="36" spans="1:6" x14ac:dyDescent="0.25">
      <c r="A36" s="38" t="s">
        <v>171</v>
      </c>
      <c r="B36" s="60" t="s">
        <v>172</v>
      </c>
      <c r="C36" s="60" t="s">
        <v>942</v>
      </c>
      <c r="D36" s="4">
        <v>163784</v>
      </c>
      <c r="E36" s="5">
        <v>1195.79</v>
      </c>
      <c r="F36" s="48">
        <v>8.3000000000000001E-3</v>
      </c>
    </row>
    <row r="37" spans="1:6" x14ac:dyDescent="0.25">
      <c r="A37" s="38" t="s">
        <v>421</v>
      </c>
      <c r="B37" s="60" t="s">
        <v>422</v>
      </c>
      <c r="C37" s="60" t="s">
        <v>935</v>
      </c>
      <c r="D37" s="4">
        <v>524204</v>
      </c>
      <c r="E37" s="5">
        <v>1146.17</v>
      </c>
      <c r="F37" s="48">
        <v>7.9000000000000008E-3</v>
      </c>
    </row>
    <row r="38" spans="1:6" x14ac:dyDescent="0.25">
      <c r="A38" s="38" t="s">
        <v>423</v>
      </c>
      <c r="B38" s="60" t="s">
        <v>424</v>
      </c>
      <c r="C38" s="60" t="s">
        <v>934</v>
      </c>
      <c r="D38" s="4">
        <v>117846</v>
      </c>
      <c r="E38" s="5">
        <v>1127.79</v>
      </c>
      <c r="F38" s="48">
        <v>7.7999999999999996E-3</v>
      </c>
    </row>
    <row r="39" spans="1:6" x14ac:dyDescent="0.25">
      <c r="A39" s="38" t="s">
        <v>425</v>
      </c>
      <c r="B39" s="60" t="s">
        <v>426</v>
      </c>
      <c r="C39" s="60" t="s">
        <v>953</v>
      </c>
      <c r="D39" s="4">
        <v>63957</v>
      </c>
      <c r="E39" s="5">
        <v>1106.2</v>
      </c>
      <c r="F39" s="48">
        <v>7.7000000000000002E-3</v>
      </c>
    </row>
    <row r="40" spans="1:6" x14ac:dyDescent="0.25">
      <c r="A40" s="38" t="s">
        <v>427</v>
      </c>
      <c r="B40" s="60" t="s">
        <v>428</v>
      </c>
      <c r="C40" s="60" t="s">
        <v>942</v>
      </c>
      <c r="D40" s="4">
        <v>24285</v>
      </c>
      <c r="E40" s="5">
        <v>1054.27</v>
      </c>
      <c r="F40" s="48">
        <v>7.3000000000000001E-3</v>
      </c>
    </row>
    <row r="41" spans="1:6" x14ac:dyDescent="0.25">
      <c r="A41" s="38" t="s">
        <v>429</v>
      </c>
      <c r="B41" s="60" t="s">
        <v>430</v>
      </c>
      <c r="C41" s="60" t="s">
        <v>944</v>
      </c>
      <c r="D41" s="4">
        <v>80210</v>
      </c>
      <c r="E41" s="5">
        <v>1020.91</v>
      </c>
      <c r="F41" s="48">
        <v>7.1000000000000004E-3</v>
      </c>
    </row>
    <row r="42" spans="1:6" x14ac:dyDescent="0.25">
      <c r="A42" s="38" t="s">
        <v>295</v>
      </c>
      <c r="B42" s="60" t="s">
        <v>296</v>
      </c>
      <c r="C42" s="60" t="s">
        <v>935</v>
      </c>
      <c r="D42" s="4">
        <v>1068873</v>
      </c>
      <c r="E42" s="5">
        <v>966.26</v>
      </c>
      <c r="F42" s="48">
        <v>6.7000000000000002E-3</v>
      </c>
    </row>
    <row r="43" spans="1:6" x14ac:dyDescent="0.25">
      <c r="A43" s="38" t="s">
        <v>431</v>
      </c>
      <c r="B43" s="60" t="s">
        <v>432</v>
      </c>
      <c r="C43" s="60" t="s">
        <v>932</v>
      </c>
      <c r="D43" s="4">
        <v>644262</v>
      </c>
      <c r="E43" s="5">
        <v>949.64</v>
      </c>
      <c r="F43" s="48">
        <v>6.6E-3</v>
      </c>
    </row>
    <row r="44" spans="1:6" x14ac:dyDescent="0.25">
      <c r="A44" s="38" t="s">
        <v>433</v>
      </c>
      <c r="B44" s="60" t="s">
        <v>434</v>
      </c>
      <c r="C44" s="60" t="s">
        <v>998</v>
      </c>
      <c r="D44" s="4">
        <v>173329</v>
      </c>
      <c r="E44" s="5">
        <v>941.87</v>
      </c>
      <c r="F44" s="48">
        <v>6.4999999999999997E-3</v>
      </c>
    </row>
    <row r="45" spans="1:6" x14ac:dyDescent="0.25">
      <c r="A45" s="38" t="s">
        <v>435</v>
      </c>
      <c r="B45" s="60" t="s">
        <v>436</v>
      </c>
      <c r="C45" s="60" t="s">
        <v>948</v>
      </c>
      <c r="D45" s="4">
        <v>81161</v>
      </c>
      <c r="E45" s="5">
        <v>915.41</v>
      </c>
      <c r="F45" s="48">
        <v>6.3E-3</v>
      </c>
    </row>
    <row r="46" spans="1:6" x14ac:dyDescent="0.25">
      <c r="A46" s="38" t="s">
        <v>437</v>
      </c>
      <c r="B46" s="60" t="s">
        <v>438</v>
      </c>
      <c r="C46" s="60" t="s">
        <v>933</v>
      </c>
      <c r="D46" s="4">
        <v>102839</v>
      </c>
      <c r="E46" s="5">
        <v>870.43</v>
      </c>
      <c r="F46" s="48">
        <v>6.0000000000000001E-3</v>
      </c>
    </row>
    <row r="47" spans="1:6" x14ac:dyDescent="0.25">
      <c r="A47" s="38" t="s">
        <v>439</v>
      </c>
      <c r="B47" s="60" t="s">
        <v>440</v>
      </c>
      <c r="C47" s="60" t="s">
        <v>936</v>
      </c>
      <c r="D47" s="4">
        <v>6226</v>
      </c>
      <c r="E47" s="5">
        <v>864.77</v>
      </c>
      <c r="F47" s="48">
        <v>6.0000000000000001E-3</v>
      </c>
    </row>
    <row r="48" spans="1:6" x14ac:dyDescent="0.25">
      <c r="A48" s="38" t="s">
        <v>441</v>
      </c>
      <c r="B48" s="60" t="s">
        <v>442</v>
      </c>
      <c r="C48" s="60" t="s">
        <v>951</v>
      </c>
      <c r="D48" s="4">
        <v>117593</v>
      </c>
      <c r="E48" s="5">
        <v>858.02</v>
      </c>
      <c r="F48" s="48">
        <v>5.8999999999999999E-3</v>
      </c>
    </row>
    <row r="49" spans="1:6" x14ac:dyDescent="0.25">
      <c r="A49" s="38" t="s">
        <v>443</v>
      </c>
      <c r="B49" s="60" t="s">
        <v>444</v>
      </c>
      <c r="C49" s="60" t="s">
        <v>935</v>
      </c>
      <c r="D49" s="4">
        <v>127925</v>
      </c>
      <c r="E49" s="5">
        <v>843.67</v>
      </c>
      <c r="F49" s="48">
        <v>5.7999999999999996E-3</v>
      </c>
    </row>
    <row r="50" spans="1:6" x14ac:dyDescent="0.25">
      <c r="A50" s="38" t="s">
        <v>445</v>
      </c>
      <c r="B50" s="60" t="s">
        <v>446</v>
      </c>
      <c r="C50" s="60" t="s">
        <v>936</v>
      </c>
      <c r="D50" s="4">
        <v>41940</v>
      </c>
      <c r="E50" s="5">
        <v>831.23</v>
      </c>
      <c r="F50" s="48">
        <v>5.7999999999999996E-3</v>
      </c>
    </row>
    <row r="51" spans="1:6" x14ac:dyDescent="0.25">
      <c r="A51" s="38" t="s">
        <v>1121</v>
      </c>
      <c r="B51" s="60" t="s">
        <v>447</v>
      </c>
      <c r="C51" s="60" t="s">
        <v>933</v>
      </c>
      <c r="D51" s="4">
        <v>67368</v>
      </c>
      <c r="E51" s="5">
        <v>815.05</v>
      </c>
      <c r="F51" s="48">
        <v>5.7000000000000002E-3</v>
      </c>
    </row>
    <row r="52" spans="1:6" x14ac:dyDescent="0.25">
      <c r="A52" s="38" t="s">
        <v>448</v>
      </c>
      <c r="B52" s="60" t="s">
        <v>449</v>
      </c>
      <c r="C52" s="60" t="s">
        <v>937</v>
      </c>
      <c r="D52" s="4">
        <v>88112</v>
      </c>
      <c r="E52" s="5">
        <v>795.65</v>
      </c>
      <c r="F52" s="48">
        <v>5.4999999999999997E-3</v>
      </c>
    </row>
    <row r="53" spans="1:6" x14ac:dyDescent="0.25">
      <c r="A53" s="38" t="s">
        <v>450</v>
      </c>
      <c r="B53" s="60" t="s">
        <v>451</v>
      </c>
      <c r="C53" s="60" t="s">
        <v>933</v>
      </c>
      <c r="D53" s="4">
        <v>206332</v>
      </c>
      <c r="E53" s="5">
        <v>777.15</v>
      </c>
      <c r="F53" s="48">
        <v>5.4000000000000003E-3</v>
      </c>
    </row>
    <row r="54" spans="1:6" x14ac:dyDescent="0.25">
      <c r="A54" s="38" t="s">
        <v>183</v>
      </c>
      <c r="B54" s="60" t="s">
        <v>184</v>
      </c>
      <c r="C54" s="60" t="s">
        <v>946</v>
      </c>
      <c r="D54" s="4">
        <v>133340</v>
      </c>
      <c r="E54" s="5">
        <v>729.57</v>
      </c>
      <c r="F54" s="48">
        <v>5.1000000000000004E-3</v>
      </c>
    </row>
    <row r="55" spans="1:6" x14ac:dyDescent="0.25">
      <c r="A55" s="38" t="s">
        <v>452</v>
      </c>
      <c r="B55" s="60" t="s">
        <v>453</v>
      </c>
      <c r="C55" s="60" t="s">
        <v>999</v>
      </c>
      <c r="D55" s="4">
        <v>22500</v>
      </c>
      <c r="E55" s="5">
        <v>680.61</v>
      </c>
      <c r="F55" s="48">
        <v>4.7000000000000002E-3</v>
      </c>
    </row>
    <row r="56" spans="1:6" x14ac:dyDescent="0.25">
      <c r="A56" s="38" t="s">
        <v>454</v>
      </c>
      <c r="B56" s="60" t="s">
        <v>455</v>
      </c>
      <c r="C56" s="60" t="s">
        <v>937</v>
      </c>
      <c r="D56" s="4">
        <v>5961</v>
      </c>
      <c r="E56" s="5">
        <v>631.66</v>
      </c>
      <c r="F56" s="48">
        <v>4.4000000000000003E-3</v>
      </c>
    </row>
    <row r="57" spans="1:6" x14ac:dyDescent="0.25">
      <c r="A57" s="38" t="s">
        <v>456</v>
      </c>
      <c r="B57" s="60" t="s">
        <v>457</v>
      </c>
      <c r="C57" s="60" t="s">
        <v>933</v>
      </c>
      <c r="D57" s="4">
        <v>230962</v>
      </c>
      <c r="E57" s="5">
        <v>622.1</v>
      </c>
      <c r="F57" s="48">
        <v>4.3E-3</v>
      </c>
    </row>
    <row r="58" spans="1:6" x14ac:dyDescent="0.25">
      <c r="A58" s="38" t="s">
        <v>185</v>
      </c>
      <c r="B58" s="60" t="s">
        <v>186</v>
      </c>
      <c r="C58" s="60" t="s">
        <v>947</v>
      </c>
      <c r="D58" s="4">
        <v>233524</v>
      </c>
      <c r="E58" s="5">
        <v>606.92999999999995</v>
      </c>
      <c r="F58" s="48">
        <v>4.1999999999999997E-3</v>
      </c>
    </row>
    <row r="59" spans="1:6" x14ac:dyDescent="0.25">
      <c r="A59" s="38" t="s">
        <v>197</v>
      </c>
      <c r="B59" s="60" t="s">
        <v>198</v>
      </c>
      <c r="C59" s="60" t="s">
        <v>940</v>
      </c>
      <c r="D59" s="4">
        <v>303073</v>
      </c>
      <c r="E59" s="5">
        <v>603.27</v>
      </c>
      <c r="F59" s="48">
        <v>4.1999999999999997E-3</v>
      </c>
    </row>
    <row r="60" spans="1:6" x14ac:dyDescent="0.25">
      <c r="A60" s="38" t="s">
        <v>155</v>
      </c>
      <c r="B60" s="60" t="s">
        <v>156</v>
      </c>
      <c r="C60" s="60" t="s">
        <v>937</v>
      </c>
      <c r="D60" s="4">
        <v>138474</v>
      </c>
      <c r="E60" s="5">
        <v>539.29</v>
      </c>
      <c r="F60" s="48">
        <v>3.7000000000000002E-3</v>
      </c>
    </row>
    <row r="61" spans="1:6" x14ac:dyDescent="0.25">
      <c r="A61" s="38" t="s">
        <v>458</v>
      </c>
      <c r="B61" s="60" t="s">
        <v>459</v>
      </c>
      <c r="C61" s="60" t="s">
        <v>934</v>
      </c>
      <c r="D61" s="4">
        <v>34522</v>
      </c>
      <c r="E61" s="5">
        <v>525.74</v>
      </c>
      <c r="F61" s="48">
        <v>3.5999999999999999E-3</v>
      </c>
    </row>
    <row r="62" spans="1:6" x14ac:dyDescent="0.25">
      <c r="A62" s="38" t="s">
        <v>460</v>
      </c>
      <c r="B62" s="60" t="s">
        <v>461</v>
      </c>
      <c r="C62" s="60" t="s">
        <v>955</v>
      </c>
      <c r="D62" s="4">
        <v>299544</v>
      </c>
      <c r="E62" s="5">
        <v>461.75</v>
      </c>
      <c r="F62" s="48">
        <v>3.2000000000000002E-3</v>
      </c>
    </row>
    <row r="63" spans="1:6" x14ac:dyDescent="0.25">
      <c r="A63" s="38" t="s">
        <v>462</v>
      </c>
      <c r="B63" s="60" t="s">
        <v>463</v>
      </c>
      <c r="C63" s="60" t="s">
        <v>933</v>
      </c>
      <c r="D63" s="4">
        <v>27605</v>
      </c>
      <c r="E63" s="5">
        <v>440.6</v>
      </c>
      <c r="F63" s="48">
        <v>3.0999999999999999E-3</v>
      </c>
    </row>
    <row r="64" spans="1:6" x14ac:dyDescent="0.25">
      <c r="A64" s="38" t="s">
        <v>191</v>
      </c>
      <c r="B64" s="60" t="s">
        <v>192</v>
      </c>
      <c r="C64" s="60" t="s">
        <v>949</v>
      </c>
      <c r="D64" s="4">
        <v>183152</v>
      </c>
      <c r="E64" s="5">
        <v>421.16</v>
      </c>
      <c r="F64" s="48">
        <v>2.8999999999999998E-3</v>
      </c>
    </row>
    <row r="65" spans="1:6" x14ac:dyDescent="0.25">
      <c r="A65" s="38" t="s">
        <v>157</v>
      </c>
      <c r="B65" s="60" t="s">
        <v>158</v>
      </c>
      <c r="C65" s="60" t="s">
        <v>935</v>
      </c>
      <c r="D65" s="4">
        <v>27908</v>
      </c>
      <c r="E65" s="5">
        <v>386.12</v>
      </c>
      <c r="F65" s="48">
        <v>2.7000000000000001E-3</v>
      </c>
    </row>
    <row r="66" spans="1:6" x14ac:dyDescent="0.25">
      <c r="A66" s="38" t="s">
        <v>464</v>
      </c>
      <c r="B66" s="60" t="s">
        <v>465</v>
      </c>
      <c r="C66" s="60" t="s">
        <v>949</v>
      </c>
      <c r="D66" s="4">
        <v>102379</v>
      </c>
      <c r="E66" s="5">
        <v>369.08</v>
      </c>
      <c r="F66" s="48">
        <v>2.5999999999999999E-3</v>
      </c>
    </row>
    <row r="67" spans="1:6" x14ac:dyDescent="0.25">
      <c r="A67" s="38" t="s">
        <v>466</v>
      </c>
      <c r="B67" s="60" t="s">
        <v>467</v>
      </c>
      <c r="C67" s="60" t="s">
        <v>1000</v>
      </c>
      <c r="D67" s="4">
        <v>44394</v>
      </c>
      <c r="E67" s="5">
        <v>162.22</v>
      </c>
      <c r="F67" s="48">
        <v>1.1000000000000001E-3</v>
      </c>
    </row>
    <row r="68" spans="1:6" x14ac:dyDescent="0.25">
      <c r="A68" s="38" t="s">
        <v>468</v>
      </c>
      <c r="B68" s="60" t="s">
        <v>469</v>
      </c>
      <c r="C68" s="60" t="s">
        <v>956</v>
      </c>
      <c r="D68" s="4">
        <v>82038</v>
      </c>
      <c r="E68" s="5">
        <v>147.01</v>
      </c>
      <c r="F68" s="48">
        <v>1E-3</v>
      </c>
    </row>
    <row r="69" spans="1:6" x14ac:dyDescent="0.25">
      <c r="A69" s="38" t="s">
        <v>222</v>
      </c>
      <c r="B69" s="60" t="s">
        <v>223</v>
      </c>
      <c r="C69" s="60" t="s">
        <v>946</v>
      </c>
      <c r="D69" s="4">
        <v>812</v>
      </c>
      <c r="E69" s="5">
        <v>54.53</v>
      </c>
      <c r="F69" s="48">
        <v>4.0000000000000002E-4</v>
      </c>
    </row>
    <row r="70" spans="1:6" x14ac:dyDescent="0.25">
      <c r="A70" s="38" t="s">
        <v>470</v>
      </c>
      <c r="B70" s="60" t="s">
        <v>471</v>
      </c>
      <c r="C70" s="60" t="s">
        <v>933</v>
      </c>
      <c r="D70" s="4">
        <v>1583</v>
      </c>
      <c r="E70" s="5">
        <v>4.87</v>
      </c>
      <c r="F70" s="48">
        <v>0</v>
      </c>
    </row>
    <row r="71" spans="1:6" x14ac:dyDescent="0.25">
      <c r="A71" s="32" t="s">
        <v>77</v>
      </c>
      <c r="B71" s="61"/>
      <c r="C71" s="61"/>
      <c r="D71" s="6"/>
      <c r="E71" s="14">
        <v>104020.69</v>
      </c>
      <c r="F71" s="49">
        <v>0.72099999999999997</v>
      </c>
    </row>
    <row r="72" spans="1:6" x14ac:dyDescent="0.25">
      <c r="A72" s="38"/>
      <c r="B72" s="60"/>
      <c r="C72" s="60"/>
      <c r="D72" s="4"/>
      <c r="E72" s="5"/>
      <c r="F72" s="48"/>
    </row>
    <row r="73" spans="1:6" x14ac:dyDescent="0.25">
      <c r="A73" s="32" t="s">
        <v>297</v>
      </c>
      <c r="B73" s="60"/>
      <c r="C73" s="60"/>
      <c r="D73" s="4"/>
      <c r="E73" s="5"/>
      <c r="F73" s="48"/>
    </row>
    <row r="74" spans="1:6" x14ac:dyDescent="0.25">
      <c r="A74" s="38" t="s">
        <v>1131</v>
      </c>
      <c r="B74" s="60" t="s">
        <v>472</v>
      </c>
      <c r="C74" s="60" t="s">
        <v>953</v>
      </c>
      <c r="D74" s="4">
        <v>8784</v>
      </c>
      <c r="E74" s="5">
        <v>41.77</v>
      </c>
      <c r="F74" s="48">
        <v>2.9999999999999997E-4</v>
      </c>
    </row>
    <row r="75" spans="1:6" x14ac:dyDescent="0.25">
      <c r="A75" s="32" t="s">
        <v>77</v>
      </c>
      <c r="B75" s="61"/>
      <c r="C75" s="61"/>
      <c r="D75" s="6"/>
      <c r="E75" s="14">
        <v>41.77</v>
      </c>
      <c r="F75" s="49">
        <v>2.9999999999999997E-4</v>
      </c>
    </row>
    <row r="76" spans="1:6" x14ac:dyDescent="0.25">
      <c r="A76" s="52" t="s">
        <v>89</v>
      </c>
      <c r="B76" s="64"/>
      <c r="C76" s="64"/>
      <c r="D76" s="26"/>
      <c r="E76" s="9">
        <v>104062.46</v>
      </c>
      <c r="F76" s="54">
        <v>0.72130000000000005</v>
      </c>
    </row>
    <row r="77" spans="1:6" x14ac:dyDescent="0.25">
      <c r="A77" s="38"/>
      <c r="B77" s="60"/>
      <c r="C77" s="60"/>
      <c r="D77" s="4"/>
      <c r="E77" s="5"/>
      <c r="F77" s="48"/>
    </row>
    <row r="78" spans="1:6" x14ac:dyDescent="0.25">
      <c r="A78" s="32" t="s">
        <v>298</v>
      </c>
      <c r="B78" s="60"/>
      <c r="C78" s="60"/>
      <c r="D78" s="4"/>
      <c r="E78" s="5"/>
      <c r="F78" s="48"/>
    </row>
    <row r="79" spans="1:6" x14ac:dyDescent="0.25">
      <c r="A79" s="32" t="s">
        <v>299</v>
      </c>
      <c r="B79" s="60"/>
      <c r="C79" s="60"/>
      <c r="D79" s="4"/>
      <c r="E79" s="5"/>
      <c r="F79" s="48"/>
    </row>
    <row r="80" spans="1:6" x14ac:dyDescent="0.25">
      <c r="A80" s="38" t="s">
        <v>336</v>
      </c>
      <c r="B80" s="60"/>
      <c r="C80" s="60"/>
      <c r="D80" s="4">
        <v>27975</v>
      </c>
      <c r="E80" s="5">
        <v>1889.36</v>
      </c>
      <c r="F80" s="48">
        <v>1.3098E-2</v>
      </c>
    </row>
    <row r="81" spans="1:6" x14ac:dyDescent="0.25">
      <c r="A81" s="38" t="s">
        <v>473</v>
      </c>
      <c r="B81" s="60"/>
      <c r="C81" s="60"/>
      <c r="D81" s="4">
        <v>391600</v>
      </c>
      <c r="E81" s="5">
        <v>1706.4</v>
      </c>
      <c r="F81" s="48">
        <v>1.183E-2</v>
      </c>
    </row>
    <row r="82" spans="1:6" x14ac:dyDescent="0.25">
      <c r="A82" s="38" t="s">
        <v>474</v>
      </c>
      <c r="B82" s="60"/>
      <c r="C82" s="60"/>
      <c r="D82" s="4">
        <v>5280</v>
      </c>
      <c r="E82" s="5">
        <v>1548.34</v>
      </c>
      <c r="F82" s="48">
        <v>1.0734E-2</v>
      </c>
    </row>
    <row r="83" spans="1:6" x14ac:dyDescent="0.25">
      <c r="A83" s="38" t="s">
        <v>475</v>
      </c>
      <c r="B83" s="60"/>
      <c r="C83" s="60"/>
      <c r="D83" s="4">
        <v>475000</v>
      </c>
      <c r="E83" s="5">
        <v>1466.33</v>
      </c>
      <c r="F83" s="48">
        <v>1.0165E-2</v>
      </c>
    </row>
    <row r="84" spans="1:6" x14ac:dyDescent="0.25">
      <c r="A84" s="38" t="s">
        <v>476</v>
      </c>
      <c r="B84" s="60"/>
      <c r="C84" s="60"/>
      <c r="D84" s="4">
        <v>917600</v>
      </c>
      <c r="E84" s="5">
        <v>914.85</v>
      </c>
      <c r="F84" s="48">
        <v>6.3420000000000004E-3</v>
      </c>
    </row>
    <row r="85" spans="1:6" x14ac:dyDescent="0.25">
      <c r="A85" s="38" t="s">
        <v>477</v>
      </c>
      <c r="B85" s="60"/>
      <c r="C85" s="60"/>
      <c r="D85" s="4">
        <v>297500</v>
      </c>
      <c r="E85" s="5">
        <v>439.11</v>
      </c>
      <c r="F85" s="48">
        <v>3.0439999999999998E-3</v>
      </c>
    </row>
    <row r="86" spans="1:6" x14ac:dyDescent="0.25">
      <c r="A86" s="38" t="s">
        <v>478</v>
      </c>
      <c r="B86" s="60"/>
      <c r="C86" s="60"/>
      <c r="D86" s="4">
        <v>5600</v>
      </c>
      <c r="E86" s="5">
        <v>84.86</v>
      </c>
      <c r="F86" s="48">
        <v>5.8799999999999998E-4</v>
      </c>
    </row>
    <row r="87" spans="1:6" x14ac:dyDescent="0.25">
      <c r="A87" s="38" t="s">
        <v>479</v>
      </c>
      <c r="B87" s="60"/>
      <c r="C87" s="60"/>
      <c r="D87" s="4">
        <v>22000</v>
      </c>
      <c r="E87" s="5">
        <v>77.3</v>
      </c>
      <c r="F87" s="48">
        <v>5.3499999999999999E-4</v>
      </c>
    </row>
    <row r="88" spans="1:6" x14ac:dyDescent="0.25">
      <c r="A88" s="38" t="s">
        <v>480</v>
      </c>
      <c r="B88" s="60"/>
      <c r="C88" s="60"/>
      <c r="D88" s="16">
        <v>-45000</v>
      </c>
      <c r="E88" s="17">
        <v>-5190.57</v>
      </c>
      <c r="F88" s="62">
        <v>-3.5985000000000003E-2</v>
      </c>
    </row>
    <row r="89" spans="1:6" x14ac:dyDescent="0.25">
      <c r="A89" s="32" t="s">
        <v>77</v>
      </c>
      <c r="B89" s="61"/>
      <c r="C89" s="61"/>
      <c r="D89" s="6"/>
      <c r="E89" s="14">
        <v>2935.98</v>
      </c>
      <c r="F89" s="49">
        <v>2.0351000000000001E-2</v>
      </c>
    </row>
    <row r="90" spans="1:6" x14ac:dyDescent="0.25">
      <c r="A90" s="38"/>
      <c r="B90" s="60"/>
      <c r="C90" s="60"/>
      <c r="D90" s="4"/>
      <c r="E90" s="5"/>
      <c r="F90" s="48"/>
    </row>
    <row r="91" spans="1:6" x14ac:dyDescent="0.25">
      <c r="A91" s="38"/>
      <c r="B91" s="60"/>
      <c r="C91" s="60"/>
      <c r="D91" s="4"/>
      <c r="E91" s="5"/>
      <c r="F91" s="48"/>
    </row>
    <row r="92" spans="1:6" x14ac:dyDescent="0.25">
      <c r="A92" s="32" t="s">
        <v>481</v>
      </c>
      <c r="B92" s="61"/>
      <c r="C92" s="61"/>
      <c r="D92" s="6"/>
      <c r="E92" s="7"/>
      <c r="F92" s="50"/>
    </row>
    <row r="93" spans="1:6" x14ac:dyDescent="0.25">
      <c r="A93" s="38" t="s">
        <v>482</v>
      </c>
      <c r="B93" s="60"/>
      <c r="C93" s="60"/>
      <c r="D93" s="4">
        <v>60000</v>
      </c>
      <c r="E93" s="5">
        <v>211.62</v>
      </c>
      <c r="F93" s="48">
        <v>1.5E-3</v>
      </c>
    </row>
    <row r="94" spans="1:6" x14ac:dyDescent="0.25">
      <c r="A94" s="32" t="s">
        <v>77</v>
      </c>
      <c r="B94" s="61"/>
      <c r="C94" s="61"/>
      <c r="D94" s="6"/>
      <c r="E94" s="14">
        <v>211.62</v>
      </c>
      <c r="F94" s="49">
        <v>1.5E-3</v>
      </c>
    </row>
    <row r="95" spans="1:6" x14ac:dyDescent="0.25">
      <c r="A95" s="38"/>
      <c r="B95" s="60"/>
      <c r="C95" s="60"/>
      <c r="D95" s="4"/>
      <c r="E95" s="5"/>
      <c r="F95" s="48"/>
    </row>
    <row r="96" spans="1:6" x14ac:dyDescent="0.25">
      <c r="A96" s="52" t="s">
        <v>89</v>
      </c>
      <c r="B96" s="64"/>
      <c r="C96" s="64"/>
      <c r="D96" s="26"/>
      <c r="E96" s="14">
        <v>211.62</v>
      </c>
      <c r="F96" s="49">
        <v>1.5E-3</v>
      </c>
    </row>
    <row r="97" spans="1:6" x14ac:dyDescent="0.25">
      <c r="A97" s="32" t="s">
        <v>58</v>
      </c>
      <c r="B97" s="60"/>
      <c r="C97" s="60"/>
      <c r="D97" s="4"/>
      <c r="E97" s="5"/>
      <c r="F97" s="48"/>
    </row>
    <row r="98" spans="1:6" x14ac:dyDescent="0.25">
      <c r="A98" s="32" t="s">
        <v>59</v>
      </c>
      <c r="B98" s="60"/>
      <c r="C98" s="60"/>
      <c r="D98" s="4"/>
      <c r="E98" s="5"/>
      <c r="F98" s="48"/>
    </row>
    <row r="99" spans="1:6" x14ac:dyDescent="0.25">
      <c r="A99" s="38" t="s">
        <v>1001</v>
      </c>
      <c r="B99" s="60" t="s">
        <v>483</v>
      </c>
      <c r="C99" s="60" t="s">
        <v>484</v>
      </c>
      <c r="D99" s="4">
        <v>2500000</v>
      </c>
      <c r="E99" s="5">
        <v>2561.98</v>
      </c>
      <c r="F99" s="48">
        <v>1.78E-2</v>
      </c>
    </row>
    <row r="100" spans="1:6" x14ac:dyDescent="0.25">
      <c r="A100" s="38" t="s">
        <v>1002</v>
      </c>
      <c r="B100" s="60" t="s">
        <v>485</v>
      </c>
      <c r="C100" s="60" t="s">
        <v>63</v>
      </c>
      <c r="D100" s="4">
        <v>2500000</v>
      </c>
      <c r="E100" s="5">
        <v>2522.75</v>
      </c>
      <c r="F100" s="48">
        <v>1.7500000000000002E-2</v>
      </c>
    </row>
    <row r="101" spans="1:6" x14ac:dyDescent="0.25">
      <c r="A101" s="38" t="s">
        <v>1125</v>
      </c>
      <c r="B101" s="60" t="s">
        <v>486</v>
      </c>
      <c r="C101" s="60" t="s">
        <v>484</v>
      </c>
      <c r="D101" s="4">
        <v>500000</v>
      </c>
      <c r="E101" s="5">
        <v>501.7</v>
      </c>
      <c r="F101" s="48">
        <v>3.5000000000000001E-3</v>
      </c>
    </row>
    <row r="102" spans="1:6" x14ac:dyDescent="0.25">
      <c r="A102" s="32" t="s">
        <v>77</v>
      </c>
      <c r="B102" s="61"/>
      <c r="C102" s="61"/>
      <c r="D102" s="6"/>
      <c r="E102" s="14">
        <v>5586.43</v>
      </c>
      <c r="F102" s="49">
        <v>3.8800000000000001E-2</v>
      </c>
    </row>
    <row r="103" spans="1:6" x14ac:dyDescent="0.25">
      <c r="A103" s="38"/>
      <c r="B103" s="60"/>
      <c r="C103" s="60"/>
      <c r="D103" s="4"/>
      <c r="E103" s="5"/>
      <c r="F103" s="48"/>
    </row>
    <row r="104" spans="1:6" x14ac:dyDescent="0.25">
      <c r="A104" s="32" t="s">
        <v>85</v>
      </c>
      <c r="B104" s="60"/>
      <c r="C104" s="60"/>
      <c r="D104" s="4"/>
      <c r="E104" s="5"/>
      <c r="F104" s="48"/>
    </row>
    <row r="105" spans="1:6" x14ac:dyDescent="0.25">
      <c r="A105" s="32" t="s">
        <v>77</v>
      </c>
      <c r="B105" s="60"/>
      <c r="C105" s="60"/>
      <c r="D105" s="4"/>
      <c r="E105" s="15" t="s">
        <v>57</v>
      </c>
      <c r="F105" s="51" t="s">
        <v>57</v>
      </c>
    </row>
    <row r="106" spans="1:6" x14ac:dyDescent="0.25">
      <c r="A106" s="38"/>
      <c r="B106" s="60"/>
      <c r="C106" s="60"/>
      <c r="D106" s="4"/>
      <c r="E106" s="5"/>
      <c r="F106" s="48"/>
    </row>
    <row r="107" spans="1:6" x14ac:dyDescent="0.25">
      <c r="A107" s="32" t="s">
        <v>88</v>
      </c>
      <c r="B107" s="60"/>
      <c r="C107" s="60"/>
      <c r="D107" s="4"/>
      <c r="E107" s="5"/>
      <c r="F107" s="48"/>
    </row>
    <row r="108" spans="1:6" x14ac:dyDescent="0.25">
      <c r="A108" s="32" t="s">
        <v>77</v>
      </c>
      <c r="B108" s="60"/>
      <c r="C108" s="60"/>
      <c r="D108" s="4"/>
      <c r="E108" s="15" t="s">
        <v>57</v>
      </c>
      <c r="F108" s="51" t="s">
        <v>57</v>
      </c>
    </row>
    <row r="109" spans="1:6" x14ac:dyDescent="0.25">
      <c r="A109" s="38"/>
      <c r="B109" s="60"/>
      <c r="C109" s="60"/>
      <c r="D109" s="4"/>
      <c r="E109" s="5"/>
      <c r="F109" s="48"/>
    </row>
    <row r="110" spans="1:6" x14ac:dyDescent="0.25">
      <c r="A110" s="52" t="s">
        <v>89</v>
      </c>
      <c r="B110" s="64"/>
      <c r="C110" s="64"/>
      <c r="D110" s="26"/>
      <c r="E110" s="14">
        <v>5586.43</v>
      </c>
      <c r="F110" s="49">
        <v>3.8800000000000001E-2</v>
      </c>
    </row>
    <row r="111" spans="1:6" x14ac:dyDescent="0.25">
      <c r="A111" s="38"/>
      <c r="B111" s="60"/>
      <c r="C111" s="60"/>
      <c r="D111" s="4"/>
      <c r="E111" s="5"/>
      <c r="F111" s="48"/>
    </row>
    <row r="112" spans="1:6" x14ac:dyDescent="0.25">
      <c r="A112" s="32" t="s">
        <v>132</v>
      </c>
      <c r="B112" s="60"/>
      <c r="C112" s="60"/>
      <c r="D112" s="4"/>
      <c r="E112" s="5"/>
      <c r="F112" s="48"/>
    </row>
    <row r="113" spans="1:6" x14ac:dyDescent="0.25">
      <c r="A113" s="32" t="s">
        <v>133</v>
      </c>
      <c r="B113" s="60"/>
      <c r="C113" s="60"/>
      <c r="D113" s="4"/>
      <c r="E113" s="5"/>
      <c r="F113" s="48"/>
    </row>
    <row r="114" spans="1:6" x14ac:dyDescent="0.25">
      <c r="A114" s="38" t="s">
        <v>1005</v>
      </c>
      <c r="B114" s="60" t="s">
        <v>487</v>
      </c>
      <c r="C114" s="60" t="s">
        <v>137</v>
      </c>
      <c r="D114" s="4">
        <v>5000000</v>
      </c>
      <c r="E114" s="5">
        <v>4974.13</v>
      </c>
      <c r="F114" s="48">
        <v>3.4500000000000003E-2</v>
      </c>
    </row>
    <row r="115" spans="1:6" x14ac:dyDescent="0.25">
      <c r="A115" s="38"/>
      <c r="B115" s="60"/>
      <c r="C115" s="60"/>
      <c r="D115" s="4"/>
      <c r="E115" s="5"/>
      <c r="F115" s="48"/>
    </row>
    <row r="116" spans="1:6" x14ac:dyDescent="0.25">
      <c r="A116" s="32" t="s">
        <v>138</v>
      </c>
      <c r="B116" s="60"/>
      <c r="C116" s="60"/>
      <c r="D116" s="4"/>
      <c r="E116" s="5"/>
      <c r="F116" s="48"/>
    </row>
    <row r="117" spans="1:6" x14ac:dyDescent="0.25">
      <c r="A117" s="38" t="s">
        <v>1003</v>
      </c>
      <c r="B117" s="60" t="s">
        <v>488</v>
      </c>
      <c r="C117" s="60" t="s">
        <v>137</v>
      </c>
      <c r="D117" s="4">
        <v>9500000</v>
      </c>
      <c r="E117" s="5">
        <v>9456.86</v>
      </c>
      <c r="F117" s="48">
        <v>6.5600000000000006E-2</v>
      </c>
    </row>
    <row r="118" spans="1:6" x14ac:dyDescent="0.25">
      <c r="A118" s="38" t="s">
        <v>1004</v>
      </c>
      <c r="B118" s="60" t="s">
        <v>489</v>
      </c>
      <c r="C118" s="60" t="s">
        <v>137</v>
      </c>
      <c r="D118" s="4">
        <v>5000000</v>
      </c>
      <c r="E118" s="5">
        <v>4963.55</v>
      </c>
      <c r="F118" s="48">
        <v>3.44E-2</v>
      </c>
    </row>
    <row r="119" spans="1:6" x14ac:dyDescent="0.25">
      <c r="A119" s="38" t="s">
        <v>1183</v>
      </c>
      <c r="B119" s="60" t="s">
        <v>379</v>
      </c>
      <c r="C119" s="60" t="s">
        <v>137</v>
      </c>
      <c r="D119" s="4">
        <v>4500000</v>
      </c>
      <c r="E119" s="5">
        <v>4255.8999999999996</v>
      </c>
      <c r="F119" s="48">
        <v>2.9499999999999998E-2</v>
      </c>
    </row>
    <row r="120" spans="1:6" x14ac:dyDescent="0.25">
      <c r="A120" s="38"/>
      <c r="B120" s="60"/>
      <c r="C120" s="60"/>
      <c r="D120" s="4"/>
      <c r="E120" s="5"/>
      <c r="F120" s="48"/>
    </row>
    <row r="121" spans="1:6" x14ac:dyDescent="0.25">
      <c r="A121" s="52" t="s">
        <v>89</v>
      </c>
      <c r="B121" s="64"/>
      <c r="C121" s="64"/>
      <c r="D121" s="26"/>
      <c r="E121" s="14">
        <v>23650.44</v>
      </c>
      <c r="F121" s="49">
        <v>0.16400000000000001</v>
      </c>
    </row>
    <row r="122" spans="1:6" x14ac:dyDescent="0.25">
      <c r="A122" s="38"/>
      <c r="B122" s="60"/>
      <c r="C122" s="60"/>
      <c r="D122" s="4"/>
      <c r="E122" s="5"/>
      <c r="F122" s="48"/>
    </row>
    <row r="123" spans="1:6" x14ac:dyDescent="0.25">
      <c r="A123" s="32" t="s">
        <v>381</v>
      </c>
      <c r="B123" s="61"/>
      <c r="C123" s="61"/>
      <c r="D123" s="6"/>
      <c r="E123" s="7"/>
      <c r="F123" s="50"/>
    </row>
    <row r="124" spans="1:6" x14ac:dyDescent="0.25">
      <c r="A124" s="32" t="s">
        <v>382</v>
      </c>
      <c r="B124" s="61"/>
      <c r="C124" s="61" t="s">
        <v>1161</v>
      </c>
      <c r="D124" s="6"/>
      <c r="E124" s="7"/>
      <c r="F124" s="50"/>
    </row>
    <row r="125" spans="1:6" x14ac:dyDescent="0.25">
      <c r="A125" s="38" t="s">
        <v>1097</v>
      </c>
      <c r="B125" s="60"/>
      <c r="C125" s="60" t="s">
        <v>385</v>
      </c>
      <c r="D125" s="4">
        <v>200000000</v>
      </c>
      <c r="E125" s="5">
        <v>2000</v>
      </c>
      <c r="F125" s="48">
        <v>1.3899999999999999E-2</v>
      </c>
    </row>
    <row r="126" spans="1:6" x14ac:dyDescent="0.25">
      <c r="A126" s="38" t="s">
        <v>1098</v>
      </c>
      <c r="B126" s="60"/>
      <c r="C126" s="60" t="s">
        <v>490</v>
      </c>
      <c r="D126" s="4">
        <v>105000000</v>
      </c>
      <c r="E126" s="5">
        <v>1050</v>
      </c>
      <c r="F126" s="48">
        <v>7.3000000000000001E-3</v>
      </c>
    </row>
    <row r="127" spans="1:6" x14ac:dyDescent="0.25">
      <c r="A127" s="38" t="s">
        <v>1099</v>
      </c>
      <c r="B127" s="60"/>
      <c r="C127" s="60" t="s">
        <v>491</v>
      </c>
      <c r="D127" s="4">
        <v>100000000</v>
      </c>
      <c r="E127" s="5">
        <v>1000</v>
      </c>
      <c r="F127" s="48">
        <v>6.8999999999999999E-3</v>
      </c>
    </row>
    <row r="128" spans="1:6" x14ac:dyDescent="0.25">
      <c r="A128" s="32" t="s">
        <v>77</v>
      </c>
      <c r="B128" s="61"/>
      <c r="C128" s="61"/>
      <c r="D128" s="6"/>
      <c r="E128" s="14">
        <v>4050</v>
      </c>
      <c r="F128" s="49">
        <v>2.81E-2</v>
      </c>
    </row>
    <row r="129" spans="1:6" x14ac:dyDescent="0.25">
      <c r="A129" s="52" t="s">
        <v>89</v>
      </c>
      <c r="B129" s="64"/>
      <c r="C129" s="64"/>
      <c r="D129" s="26"/>
      <c r="E129" s="9">
        <v>4050</v>
      </c>
      <c r="F129" s="54">
        <v>2.81E-2</v>
      </c>
    </row>
    <row r="130" spans="1:6" x14ac:dyDescent="0.25">
      <c r="A130" s="38"/>
      <c r="B130" s="60"/>
      <c r="C130" s="60"/>
      <c r="D130" s="4"/>
      <c r="E130" s="5"/>
      <c r="F130" s="48"/>
    </row>
    <row r="131" spans="1:6" x14ac:dyDescent="0.25">
      <c r="A131" s="38"/>
      <c r="B131" s="60"/>
      <c r="C131" s="60"/>
      <c r="D131" s="4"/>
      <c r="E131" s="5"/>
      <c r="F131" s="48"/>
    </row>
    <row r="132" spans="1:6" x14ac:dyDescent="0.25">
      <c r="A132" s="32" t="s">
        <v>90</v>
      </c>
      <c r="B132" s="60"/>
      <c r="C132" s="60"/>
      <c r="D132" s="4"/>
      <c r="E132" s="5"/>
      <c r="F132" s="48"/>
    </row>
    <row r="133" spans="1:6" x14ac:dyDescent="0.25">
      <c r="A133" s="38" t="s">
        <v>91</v>
      </c>
      <c r="B133" s="60"/>
      <c r="C133" s="60"/>
      <c r="D133" s="4"/>
      <c r="E133" s="5">
        <v>5386.11</v>
      </c>
      <c r="F133" s="48">
        <v>3.73E-2</v>
      </c>
    </row>
    <row r="134" spans="1:6" x14ac:dyDescent="0.25">
      <c r="A134" s="32" t="s">
        <v>77</v>
      </c>
      <c r="B134" s="61"/>
      <c r="C134" s="61"/>
      <c r="D134" s="6"/>
      <c r="E134" s="14">
        <v>5386.11</v>
      </c>
      <c r="F134" s="49">
        <v>3.73E-2</v>
      </c>
    </row>
    <row r="135" spans="1:6" x14ac:dyDescent="0.25">
      <c r="A135" s="38"/>
      <c r="B135" s="60"/>
      <c r="C135" s="60"/>
      <c r="D135" s="4"/>
      <c r="E135" s="5"/>
      <c r="F135" s="48"/>
    </row>
    <row r="136" spans="1:6" x14ac:dyDescent="0.25">
      <c r="A136" s="52" t="s">
        <v>89</v>
      </c>
      <c r="B136" s="64"/>
      <c r="C136" s="64"/>
      <c r="D136" s="26"/>
      <c r="E136" s="14">
        <v>5386.11</v>
      </c>
      <c r="F136" s="49">
        <v>3.73E-2</v>
      </c>
    </row>
    <row r="137" spans="1:6" x14ac:dyDescent="0.25">
      <c r="A137" s="38" t="s">
        <v>996</v>
      </c>
      <c r="B137" s="11"/>
      <c r="C137" s="11"/>
      <c r="D137" s="4"/>
      <c r="E137" s="5">
        <v>1293.3699999999999</v>
      </c>
      <c r="F137" s="48">
        <v>8.9999999999999993E-3</v>
      </c>
    </row>
    <row r="138" spans="1:6" x14ac:dyDescent="0.25">
      <c r="A138" s="53" t="s">
        <v>92</v>
      </c>
      <c r="B138" s="13"/>
      <c r="C138" s="13"/>
      <c r="D138" s="8"/>
      <c r="E138" s="9">
        <v>144240.43</v>
      </c>
      <c r="F138" s="54">
        <v>1</v>
      </c>
    </row>
    <row r="139" spans="1:6" x14ac:dyDescent="0.25">
      <c r="A139" s="40"/>
      <c r="B139" s="21"/>
      <c r="C139" s="21"/>
      <c r="D139" s="21"/>
      <c r="E139" s="21"/>
      <c r="F139" s="39"/>
    </row>
    <row r="140" spans="1:6" x14ac:dyDescent="0.25">
      <c r="A140" s="55" t="s">
        <v>1008</v>
      </c>
      <c r="B140" s="21"/>
      <c r="C140" s="21"/>
      <c r="D140" s="21"/>
      <c r="E140" s="21"/>
      <c r="F140" s="39"/>
    </row>
    <row r="141" spans="1:6" x14ac:dyDescent="0.25">
      <c r="A141" s="55" t="s">
        <v>93</v>
      </c>
      <c r="B141" s="21"/>
      <c r="C141" s="21"/>
      <c r="D141" s="21"/>
      <c r="E141" s="21"/>
      <c r="F141" s="39"/>
    </row>
    <row r="142" spans="1:6" x14ac:dyDescent="0.25">
      <c r="A142" s="55" t="s">
        <v>1160</v>
      </c>
      <c r="B142" s="21"/>
      <c r="C142" s="21"/>
      <c r="D142" s="21"/>
      <c r="E142" s="21"/>
      <c r="F142" s="39"/>
    </row>
    <row r="143" spans="1:6" x14ac:dyDescent="0.25">
      <c r="A143" s="40"/>
      <c r="B143" s="21"/>
      <c r="C143" s="21"/>
      <c r="D143" s="21"/>
      <c r="E143" s="21"/>
      <c r="F143" s="39"/>
    </row>
    <row r="144" spans="1:6" x14ac:dyDescent="0.25">
      <c r="A144" s="55" t="s">
        <v>788</v>
      </c>
      <c r="B144" s="21"/>
      <c r="C144" s="21"/>
      <c r="D144" s="21"/>
      <c r="E144" s="21"/>
      <c r="F144" s="39"/>
    </row>
    <row r="145" spans="1:6" x14ac:dyDescent="0.25">
      <c r="A145" s="81" t="s">
        <v>1168</v>
      </c>
      <c r="B145" s="82" t="s">
        <v>57</v>
      </c>
      <c r="C145" s="21"/>
      <c r="D145" s="21"/>
      <c r="E145" s="21"/>
      <c r="F145" s="39"/>
    </row>
    <row r="146" spans="1:6" x14ac:dyDescent="0.25">
      <c r="A146" s="40" t="s">
        <v>1015</v>
      </c>
      <c r="B146" s="21"/>
      <c r="C146" s="21"/>
      <c r="D146" s="21"/>
      <c r="E146" s="21"/>
      <c r="F146" s="39"/>
    </row>
    <row r="147" spans="1:6" x14ac:dyDescent="0.25">
      <c r="A147" s="40" t="s">
        <v>789</v>
      </c>
      <c r="B147" s="27" t="s">
        <v>790</v>
      </c>
      <c r="C147" s="27" t="s">
        <v>790</v>
      </c>
      <c r="D147" s="21"/>
      <c r="E147" s="21"/>
      <c r="F147" s="39"/>
    </row>
    <row r="148" spans="1:6" x14ac:dyDescent="0.25">
      <c r="A148" s="40"/>
      <c r="B148" s="20">
        <v>43707</v>
      </c>
      <c r="C148" s="20">
        <v>43738</v>
      </c>
      <c r="D148" s="21"/>
      <c r="E148" s="21"/>
      <c r="F148" s="39"/>
    </row>
    <row r="149" spans="1:6" x14ac:dyDescent="0.25">
      <c r="A149" s="40" t="s">
        <v>1163</v>
      </c>
      <c r="B149" s="43">
        <v>14.87</v>
      </c>
      <c r="C149" s="21">
        <v>15.32</v>
      </c>
      <c r="D149" s="21"/>
      <c r="E149" s="21"/>
      <c r="F149" s="39"/>
    </row>
    <row r="150" spans="1:6" x14ac:dyDescent="0.25">
      <c r="A150" s="40" t="s">
        <v>795</v>
      </c>
      <c r="B150" s="21">
        <v>24.43</v>
      </c>
      <c r="C150" s="21">
        <v>25.17</v>
      </c>
      <c r="D150" s="21"/>
      <c r="E150" s="21"/>
      <c r="F150" s="39"/>
    </row>
    <row r="151" spans="1:6" x14ac:dyDescent="0.25">
      <c r="A151" s="40" t="s">
        <v>803</v>
      </c>
      <c r="B151" s="21">
        <v>18.920000000000002</v>
      </c>
      <c r="C151" s="43">
        <v>19.3</v>
      </c>
      <c r="D151" s="21"/>
      <c r="E151" s="21"/>
      <c r="F151" s="39"/>
    </row>
    <row r="152" spans="1:6" x14ac:dyDescent="0.25">
      <c r="A152" s="40" t="s">
        <v>1164</v>
      </c>
      <c r="B152" s="21">
        <v>12.59</v>
      </c>
      <c r="C152" s="21">
        <v>12.96</v>
      </c>
      <c r="D152" s="21"/>
      <c r="E152" s="21"/>
      <c r="F152" s="39"/>
    </row>
    <row r="153" spans="1:6" x14ac:dyDescent="0.25">
      <c r="A153" s="40" t="s">
        <v>807</v>
      </c>
      <c r="B153" s="21">
        <v>23.22</v>
      </c>
      <c r="C153" s="43">
        <v>23.9</v>
      </c>
      <c r="D153" s="21"/>
      <c r="E153" s="21"/>
      <c r="F153" s="39"/>
    </row>
    <row r="154" spans="1:6" x14ac:dyDescent="0.25">
      <c r="A154" s="40" t="s">
        <v>808</v>
      </c>
      <c r="B154" s="21">
        <v>17.79</v>
      </c>
      <c r="C154" s="21">
        <v>18.12</v>
      </c>
      <c r="D154" s="21"/>
      <c r="E154" s="21"/>
      <c r="F154" s="39"/>
    </row>
    <row r="155" spans="1:6" x14ac:dyDescent="0.25">
      <c r="A155" s="40"/>
      <c r="B155" s="21"/>
      <c r="C155" s="21"/>
      <c r="D155" s="21"/>
      <c r="E155" s="21"/>
      <c r="F155" s="39"/>
    </row>
    <row r="156" spans="1:6" x14ac:dyDescent="0.25">
      <c r="A156" s="40" t="s">
        <v>1170</v>
      </c>
      <c r="B156" s="21"/>
      <c r="C156" s="21"/>
      <c r="D156" s="21"/>
      <c r="E156" s="21"/>
      <c r="F156" s="39"/>
    </row>
    <row r="157" spans="1:6" x14ac:dyDescent="0.25">
      <c r="A157" s="40"/>
      <c r="B157" s="21"/>
      <c r="C157" s="21"/>
      <c r="D157" s="21"/>
      <c r="E157" s="21"/>
      <c r="F157" s="39"/>
    </row>
    <row r="158" spans="1:6" x14ac:dyDescent="0.25">
      <c r="A158" s="29" t="s">
        <v>810</v>
      </c>
      <c r="B158" s="29" t="s">
        <v>811</v>
      </c>
      <c r="C158" s="29" t="s">
        <v>1113</v>
      </c>
      <c r="D158" s="29" t="s">
        <v>1114</v>
      </c>
      <c r="E158" s="21"/>
      <c r="F158" s="39"/>
    </row>
    <row r="159" spans="1:6" x14ac:dyDescent="0.25">
      <c r="A159" s="29" t="s">
        <v>803</v>
      </c>
      <c r="B159" s="29"/>
      <c r="C159" s="29">
        <v>0.17708170000000001</v>
      </c>
      <c r="D159" s="29">
        <v>0.17708170000000001</v>
      </c>
      <c r="E159" s="21"/>
      <c r="F159" s="39"/>
    </row>
    <row r="160" spans="1:6" x14ac:dyDescent="0.25">
      <c r="A160" s="29" t="s">
        <v>808</v>
      </c>
      <c r="B160" s="29"/>
      <c r="C160" s="29">
        <v>0.17708170000000001</v>
      </c>
      <c r="D160" s="29">
        <v>0.17708170000000001</v>
      </c>
      <c r="E160" s="21"/>
      <c r="F160" s="39"/>
    </row>
    <row r="161" spans="1:6" x14ac:dyDescent="0.25">
      <c r="A161" s="40"/>
      <c r="B161" s="21"/>
      <c r="C161" s="72"/>
      <c r="D161" s="72"/>
      <c r="E161" s="21"/>
      <c r="F161" s="39"/>
    </row>
    <row r="162" spans="1:6" x14ac:dyDescent="0.25">
      <c r="A162" s="40" t="s">
        <v>1171</v>
      </c>
      <c r="B162" s="27" t="s">
        <v>57</v>
      </c>
      <c r="C162" s="21"/>
      <c r="D162" s="21"/>
      <c r="E162" s="21"/>
      <c r="F162" s="39"/>
    </row>
    <row r="163" spans="1:6" ht="30" x14ac:dyDescent="0.25">
      <c r="A163" s="56" t="s">
        <v>1172</v>
      </c>
      <c r="B163" s="27" t="s">
        <v>57</v>
      </c>
      <c r="C163" s="21"/>
      <c r="D163" s="21"/>
      <c r="E163" s="21"/>
      <c r="F163" s="39"/>
    </row>
    <row r="164" spans="1:6" ht="30" x14ac:dyDescent="0.25">
      <c r="A164" s="56" t="s">
        <v>1173</v>
      </c>
      <c r="B164" s="27" t="s">
        <v>57</v>
      </c>
      <c r="C164" s="21"/>
      <c r="D164" s="21"/>
      <c r="E164" s="21"/>
      <c r="F164" s="39"/>
    </row>
    <row r="165" spans="1:6" x14ac:dyDescent="0.25">
      <c r="A165" s="40" t="s">
        <v>885</v>
      </c>
      <c r="B165" s="28">
        <v>4.41</v>
      </c>
      <c r="C165" s="21"/>
      <c r="D165" s="21"/>
      <c r="E165" s="21"/>
      <c r="F165" s="39"/>
    </row>
    <row r="166" spans="1:6" ht="30" x14ac:dyDescent="0.25">
      <c r="A166" s="81" t="s">
        <v>1174</v>
      </c>
      <c r="B166" s="90">
        <f>E89+E94</f>
        <v>3147.6</v>
      </c>
      <c r="C166" s="21"/>
      <c r="D166" s="21"/>
      <c r="E166" s="21"/>
      <c r="F166" s="39"/>
    </row>
    <row r="167" spans="1:6" ht="30" x14ac:dyDescent="0.25">
      <c r="A167" s="56" t="s">
        <v>1158</v>
      </c>
      <c r="B167" s="27" t="s">
        <v>57</v>
      </c>
      <c r="C167" s="21"/>
      <c r="D167" s="21"/>
      <c r="E167" s="21"/>
      <c r="F167" s="39"/>
    </row>
    <row r="168" spans="1:6" ht="30" x14ac:dyDescent="0.25">
      <c r="A168" s="35" t="s">
        <v>1165</v>
      </c>
      <c r="B168" s="36" t="s">
        <v>57</v>
      </c>
      <c r="C168" s="21"/>
      <c r="D168" s="21"/>
      <c r="E168" s="21"/>
      <c r="F168" s="39"/>
    </row>
    <row r="169" spans="1:6" x14ac:dyDescent="0.25">
      <c r="A169" s="57"/>
      <c r="B169" s="58"/>
      <c r="C169" s="58"/>
      <c r="D169" s="58"/>
      <c r="E169" s="58"/>
      <c r="F169" s="59"/>
    </row>
  </sheetData>
  <customSheetViews>
    <customSheetView guid="{82FC9ADF-69D5-491E-B58A-B76D1862A59C}" showGridLines="0">
      <pane ySplit="6" topLeftCell="A132" activePane="bottomLeft" state="frozen"/>
      <selection pane="bottomLeft" activeCell="A148" sqref="A148:B148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152" activePane="bottomLeft" state="frozen"/>
      <selection pane="bottomLeft" activeCell="D159" sqref="D159:D162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showGridLines="0" workbookViewId="0">
      <pane ySplit="6" topLeftCell="A115" activePane="bottomLeft" state="frozen"/>
      <selection pane="bottomLeft" activeCell="A124" sqref="A124"/>
    </sheetView>
  </sheetViews>
  <sheetFormatPr defaultRowHeight="15" x14ac:dyDescent="0.25"/>
  <cols>
    <col min="1" max="1" width="58.8554687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19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20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2" t="s">
        <v>56</v>
      </c>
      <c r="B8" s="11"/>
      <c r="C8" s="11"/>
      <c r="D8" s="4"/>
      <c r="E8" s="5"/>
      <c r="F8" s="48"/>
    </row>
    <row r="9" spans="1:8" x14ac:dyDescent="0.25">
      <c r="A9" s="32" t="s">
        <v>140</v>
      </c>
      <c r="B9" s="11"/>
      <c r="C9" s="11"/>
      <c r="D9" s="4"/>
      <c r="E9" s="5"/>
      <c r="F9" s="48"/>
    </row>
    <row r="10" spans="1:8" x14ac:dyDescent="0.25">
      <c r="A10" s="38" t="s">
        <v>151</v>
      </c>
      <c r="B10" s="60" t="s">
        <v>152</v>
      </c>
      <c r="C10" s="60" t="s">
        <v>935</v>
      </c>
      <c r="D10" s="4">
        <v>110312</v>
      </c>
      <c r="E10" s="5">
        <v>1354.02</v>
      </c>
      <c r="F10" s="48">
        <v>8.3199999999999996E-2</v>
      </c>
    </row>
    <row r="11" spans="1:8" x14ac:dyDescent="0.25">
      <c r="A11" s="38" t="s">
        <v>399</v>
      </c>
      <c r="B11" s="60" t="s">
        <v>400</v>
      </c>
      <c r="C11" s="60" t="s">
        <v>936</v>
      </c>
      <c r="D11" s="4">
        <v>12059</v>
      </c>
      <c r="E11" s="5">
        <v>1028.5</v>
      </c>
      <c r="F11" s="48">
        <v>6.3200000000000006E-2</v>
      </c>
    </row>
    <row r="12" spans="1:8" x14ac:dyDescent="0.25">
      <c r="A12" s="38" t="s">
        <v>145</v>
      </c>
      <c r="B12" s="60" t="s">
        <v>146</v>
      </c>
      <c r="C12" s="60" t="s">
        <v>934</v>
      </c>
      <c r="D12" s="4">
        <v>127289</v>
      </c>
      <c r="E12" s="5">
        <v>1025.5</v>
      </c>
      <c r="F12" s="48">
        <v>6.3E-2</v>
      </c>
    </row>
    <row r="13" spans="1:8" x14ac:dyDescent="0.25">
      <c r="A13" s="38" t="s">
        <v>201</v>
      </c>
      <c r="B13" s="60" t="s">
        <v>202</v>
      </c>
      <c r="C13" s="60" t="s">
        <v>933</v>
      </c>
      <c r="D13" s="4">
        <v>22793</v>
      </c>
      <c r="E13" s="5">
        <v>922.22</v>
      </c>
      <c r="F13" s="48">
        <v>5.67E-2</v>
      </c>
    </row>
    <row r="14" spans="1:8" x14ac:dyDescent="0.25">
      <c r="A14" s="38" t="s">
        <v>147</v>
      </c>
      <c r="B14" s="60" t="s">
        <v>148</v>
      </c>
      <c r="C14" s="60" t="s">
        <v>934</v>
      </c>
      <c r="D14" s="4">
        <v>35301</v>
      </c>
      <c r="E14" s="5">
        <v>741.07</v>
      </c>
      <c r="F14" s="48">
        <v>4.5600000000000002E-2</v>
      </c>
    </row>
    <row r="15" spans="1:8" x14ac:dyDescent="0.25">
      <c r="A15" s="38" t="s">
        <v>141</v>
      </c>
      <c r="B15" s="60" t="s">
        <v>142</v>
      </c>
      <c r="C15" s="60" t="s">
        <v>932</v>
      </c>
      <c r="D15" s="4">
        <v>54384</v>
      </c>
      <c r="E15" s="5">
        <v>724.53</v>
      </c>
      <c r="F15" s="48">
        <v>4.4499999999999998E-2</v>
      </c>
    </row>
    <row r="16" spans="1:8" x14ac:dyDescent="0.25">
      <c r="A16" s="38" t="s">
        <v>169</v>
      </c>
      <c r="B16" s="60" t="s">
        <v>170</v>
      </c>
      <c r="C16" s="60" t="s">
        <v>941</v>
      </c>
      <c r="D16" s="4">
        <v>45880</v>
      </c>
      <c r="E16" s="5">
        <v>676.39</v>
      </c>
      <c r="F16" s="48">
        <v>4.1599999999999998E-2</v>
      </c>
    </row>
    <row r="17" spans="1:6" x14ac:dyDescent="0.25">
      <c r="A17" s="38" t="s">
        <v>149</v>
      </c>
      <c r="B17" s="60" t="s">
        <v>150</v>
      </c>
      <c r="C17" s="60" t="s">
        <v>935</v>
      </c>
      <c r="D17" s="4">
        <v>148154</v>
      </c>
      <c r="E17" s="5">
        <v>642.54</v>
      </c>
      <c r="F17" s="48">
        <v>3.95E-2</v>
      </c>
    </row>
    <row r="18" spans="1:6" x14ac:dyDescent="0.25">
      <c r="A18" s="38" t="s">
        <v>177</v>
      </c>
      <c r="B18" s="60" t="s">
        <v>178</v>
      </c>
      <c r="C18" s="60" t="s">
        <v>935</v>
      </c>
      <c r="D18" s="4">
        <v>91348</v>
      </c>
      <c r="E18" s="5">
        <v>625.73</v>
      </c>
      <c r="F18" s="48">
        <v>3.85E-2</v>
      </c>
    </row>
    <row r="19" spans="1:6" x14ac:dyDescent="0.25">
      <c r="A19" s="38" t="s">
        <v>143</v>
      </c>
      <c r="B19" s="60" t="s">
        <v>144</v>
      </c>
      <c r="C19" s="60" t="s">
        <v>933</v>
      </c>
      <c r="D19" s="4">
        <v>30237</v>
      </c>
      <c r="E19" s="5">
        <v>597.79999999999995</v>
      </c>
      <c r="F19" s="48">
        <v>3.6700000000000003E-2</v>
      </c>
    </row>
    <row r="20" spans="1:6" x14ac:dyDescent="0.25">
      <c r="A20" s="38" t="s">
        <v>165</v>
      </c>
      <c r="B20" s="60" t="s">
        <v>166</v>
      </c>
      <c r="C20" s="60" t="s">
        <v>934</v>
      </c>
      <c r="D20" s="4">
        <v>45791</v>
      </c>
      <c r="E20" s="5">
        <v>494.82</v>
      </c>
      <c r="F20" s="48">
        <v>3.04E-2</v>
      </c>
    </row>
    <row r="21" spans="1:6" x14ac:dyDescent="0.25">
      <c r="A21" s="38" t="s">
        <v>153</v>
      </c>
      <c r="B21" s="60" t="s">
        <v>154</v>
      </c>
      <c r="C21" s="60" t="s">
        <v>936</v>
      </c>
      <c r="D21" s="4">
        <v>140985</v>
      </c>
      <c r="E21" s="5">
        <v>366.35</v>
      </c>
      <c r="F21" s="48">
        <v>2.2499999999999999E-2</v>
      </c>
    </row>
    <row r="22" spans="1:6" x14ac:dyDescent="0.25">
      <c r="A22" s="38" t="s">
        <v>234</v>
      </c>
      <c r="B22" s="60" t="s">
        <v>235</v>
      </c>
      <c r="C22" s="60" t="s">
        <v>935</v>
      </c>
      <c r="D22" s="4">
        <v>129665</v>
      </c>
      <c r="E22" s="5">
        <v>351.13</v>
      </c>
      <c r="F22" s="48">
        <v>2.1600000000000001E-2</v>
      </c>
    </row>
    <row r="23" spans="1:6" x14ac:dyDescent="0.25">
      <c r="A23" s="38" t="s">
        <v>222</v>
      </c>
      <c r="B23" s="60" t="s">
        <v>223</v>
      </c>
      <c r="C23" s="60" t="s">
        <v>946</v>
      </c>
      <c r="D23" s="4">
        <v>4987</v>
      </c>
      <c r="E23" s="5">
        <v>334.92</v>
      </c>
      <c r="F23" s="48">
        <v>2.06E-2</v>
      </c>
    </row>
    <row r="24" spans="1:6" x14ac:dyDescent="0.25">
      <c r="A24" s="38" t="s">
        <v>270</v>
      </c>
      <c r="B24" s="60" t="s">
        <v>271</v>
      </c>
      <c r="C24" s="60" t="s">
        <v>935</v>
      </c>
      <c r="D24" s="4">
        <v>18293</v>
      </c>
      <c r="E24" s="5">
        <v>300.82</v>
      </c>
      <c r="F24" s="48">
        <v>1.8499999999999999E-2</v>
      </c>
    </row>
    <row r="25" spans="1:6" x14ac:dyDescent="0.25">
      <c r="A25" s="38" t="s">
        <v>181</v>
      </c>
      <c r="B25" s="60" t="s">
        <v>182</v>
      </c>
      <c r="C25" s="60" t="s">
        <v>937</v>
      </c>
      <c r="D25" s="4">
        <v>10446</v>
      </c>
      <c r="E25" s="5">
        <v>282.27999999999997</v>
      </c>
      <c r="F25" s="48">
        <v>1.7399999999999999E-2</v>
      </c>
    </row>
    <row r="26" spans="1:6" x14ac:dyDescent="0.25">
      <c r="A26" s="38" t="s">
        <v>401</v>
      </c>
      <c r="B26" s="60" t="s">
        <v>402</v>
      </c>
      <c r="C26" s="60" t="s">
        <v>936</v>
      </c>
      <c r="D26" s="4">
        <v>18343</v>
      </c>
      <c r="E26" s="5">
        <v>275.87</v>
      </c>
      <c r="F26" s="48">
        <v>1.7000000000000001E-2</v>
      </c>
    </row>
    <row r="27" spans="1:6" x14ac:dyDescent="0.25">
      <c r="A27" s="38" t="s">
        <v>159</v>
      </c>
      <c r="B27" s="60" t="s">
        <v>160</v>
      </c>
      <c r="C27" s="60" t="s">
        <v>936</v>
      </c>
      <c r="D27" s="4">
        <v>15592</v>
      </c>
      <c r="E27" s="5">
        <v>274.75</v>
      </c>
      <c r="F27" s="48">
        <v>1.6899999999999998E-2</v>
      </c>
    </row>
    <row r="28" spans="1:6" x14ac:dyDescent="0.25">
      <c r="A28" s="38" t="s">
        <v>1121</v>
      </c>
      <c r="B28" s="60" t="s">
        <v>447</v>
      </c>
      <c r="C28" s="60" t="s">
        <v>933</v>
      </c>
      <c r="D28" s="4">
        <v>21569</v>
      </c>
      <c r="E28" s="5">
        <v>260.95</v>
      </c>
      <c r="F28" s="48">
        <v>1.6E-2</v>
      </c>
    </row>
    <row r="29" spans="1:6" x14ac:dyDescent="0.25">
      <c r="A29" s="38" t="s">
        <v>492</v>
      </c>
      <c r="B29" s="60" t="s">
        <v>493</v>
      </c>
      <c r="C29" s="60" t="s">
        <v>937</v>
      </c>
      <c r="D29" s="4">
        <v>11211</v>
      </c>
      <c r="E29" s="5">
        <v>186.93</v>
      </c>
      <c r="F29" s="48">
        <v>1.15E-2</v>
      </c>
    </row>
    <row r="30" spans="1:6" x14ac:dyDescent="0.25">
      <c r="A30" s="38" t="s">
        <v>195</v>
      </c>
      <c r="B30" s="60" t="s">
        <v>196</v>
      </c>
      <c r="C30" s="60" t="s">
        <v>940</v>
      </c>
      <c r="D30" s="4">
        <v>154901</v>
      </c>
      <c r="E30" s="5">
        <v>182.01</v>
      </c>
      <c r="F30" s="48">
        <v>1.12E-2</v>
      </c>
    </row>
    <row r="31" spans="1:6" x14ac:dyDescent="0.25">
      <c r="A31" s="38" t="s">
        <v>458</v>
      </c>
      <c r="B31" s="60" t="s">
        <v>459</v>
      </c>
      <c r="C31" s="60" t="s">
        <v>934</v>
      </c>
      <c r="D31" s="4">
        <v>11479</v>
      </c>
      <c r="E31" s="5">
        <v>174.81</v>
      </c>
      <c r="F31" s="48">
        <v>1.0699999999999999E-2</v>
      </c>
    </row>
    <row r="32" spans="1:6" x14ac:dyDescent="0.25">
      <c r="A32" s="38" t="s">
        <v>418</v>
      </c>
      <c r="B32" s="60" t="s">
        <v>419</v>
      </c>
      <c r="C32" s="60" t="s">
        <v>933</v>
      </c>
      <c r="D32" s="4">
        <v>5875</v>
      </c>
      <c r="E32" s="5">
        <v>164.6</v>
      </c>
      <c r="F32" s="48">
        <v>1.01E-2</v>
      </c>
    </row>
    <row r="33" spans="1:6" x14ac:dyDescent="0.25">
      <c r="A33" s="38" t="s">
        <v>272</v>
      </c>
      <c r="B33" s="60" t="s">
        <v>273</v>
      </c>
      <c r="C33" s="60" t="s">
        <v>936</v>
      </c>
      <c r="D33" s="4">
        <v>5568</v>
      </c>
      <c r="E33" s="5">
        <v>163.93</v>
      </c>
      <c r="F33" s="48">
        <v>1.01E-2</v>
      </c>
    </row>
    <row r="34" spans="1:6" x14ac:dyDescent="0.25">
      <c r="A34" s="38" t="s">
        <v>494</v>
      </c>
      <c r="B34" s="60" t="s">
        <v>495</v>
      </c>
      <c r="C34" s="60" t="s">
        <v>947</v>
      </c>
      <c r="D34" s="4">
        <v>121392</v>
      </c>
      <c r="E34" s="5">
        <v>163.27000000000001</v>
      </c>
      <c r="F34" s="48">
        <v>0.01</v>
      </c>
    </row>
    <row r="35" spans="1:6" x14ac:dyDescent="0.25">
      <c r="A35" s="38" t="s">
        <v>496</v>
      </c>
      <c r="B35" s="60" t="s">
        <v>497</v>
      </c>
      <c r="C35" s="60" t="s">
        <v>937</v>
      </c>
      <c r="D35" s="4">
        <v>9505</v>
      </c>
      <c r="E35" s="5">
        <v>158.31</v>
      </c>
      <c r="F35" s="48">
        <v>9.7000000000000003E-3</v>
      </c>
    </row>
    <row r="36" spans="1:6" x14ac:dyDescent="0.25">
      <c r="A36" s="38" t="s">
        <v>403</v>
      </c>
      <c r="B36" s="60" t="s">
        <v>404</v>
      </c>
      <c r="C36" s="60" t="s">
        <v>936</v>
      </c>
      <c r="D36" s="4">
        <v>39078</v>
      </c>
      <c r="E36" s="5">
        <v>154.07</v>
      </c>
      <c r="F36" s="48">
        <v>9.4999999999999998E-3</v>
      </c>
    </row>
    <row r="37" spans="1:6" x14ac:dyDescent="0.25">
      <c r="A37" s="38" t="s">
        <v>427</v>
      </c>
      <c r="B37" s="60" t="s">
        <v>428</v>
      </c>
      <c r="C37" s="60" t="s">
        <v>942</v>
      </c>
      <c r="D37" s="4">
        <v>3384</v>
      </c>
      <c r="E37" s="5">
        <v>146.91</v>
      </c>
      <c r="F37" s="48">
        <v>8.9999999999999993E-3</v>
      </c>
    </row>
    <row r="38" spans="1:6" x14ac:dyDescent="0.25">
      <c r="A38" s="38" t="s">
        <v>295</v>
      </c>
      <c r="B38" s="60" t="s">
        <v>296</v>
      </c>
      <c r="C38" s="60" t="s">
        <v>935</v>
      </c>
      <c r="D38" s="4">
        <v>141709</v>
      </c>
      <c r="E38" s="5">
        <v>128.1</v>
      </c>
      <c r="F38" s="48">
        <v>7.9000000000000008E-3</v>
      </c>
    </row>
    <row r="39" spans="1:6" x14ac:dyDescent="0.25">
      <c r="A39" s="38" t="s">
        <v>437</v>
      </c>
      <c r="B39" s="60" t="s">
        <v>438</v>
      </c>
      <c r="C39" s="60" t="s">
        <v>933</v>
      </c>
      <c r="D39" s="4">
        <v>14917</v>
      </c>
      <c r="E39" s="5">
        <v>126.26</v>
      </c>
      <c r="F39" s="48">
        <v>7.7999999999999996E-3</v>
      </c>
    </row>
    <row r="40" spans="1:6" x14ac:dyDescent="0.25">
      <c r="A40" s="38" t="s">
        <v>1120</v>
      </c>
      <c r="B40" s="60" t="s">
        <v>420</v>
      </c>
      <c r="C40" s="60" t="s">
        <v>945</v>
      </c>
      <c r="D40" s="4">
        <v>9646</v>
      </c>
      <c r="E40" s="5">
        <v>126.08</v>
      </c>
      <c r="F40" s="48">
        <v>7.7000000000000002E-3</v>
      </c>
    </row>
    <row r="41" spans="1:6" x14ac:dyDescent="0.25">
      <c r="A41" s="38" t="s">
        <v>498</v>
      </c>
      <c r="B41" s="60" t="s">
        <v>499</v>
      </c>
      <c r="C41" s="60" t="s">
        <v>998</v>
      </c>
      <c r="D41" s="4">
        <v>6999</v>
      </c>
      <c r="E41" s="5">
        <v>124.87</v>
      </c>
      <c r="F41" s="48">
        <v>7.7000000000000002E-3</v>
      </c>
    </row>
    <row r="42" spans="1:6" x14ac:dyDescent="0.25">
      <c r="A42" s="38" t="s">
        <v>431</v>
      </c>
      <c r="B42" s="60" t="s">
        <v>432</v>
      </c>
      <c r="C42" s="60" t="s">
        <v>932</v>
      </c>
      <c r="D42" s="4">
        <v>80373</v>
      </c>
      <c r="E42" s="5">
        <v>118.47</v>
      </c>
      <c r="F42" s="48">
        <v>7.3000000000000001E-3</v>
      </c>
    </row>
    <row r="43" spans="1:6" x14ac:dyDescent="0.25">
      <c r="A43" s="38" t="s">
        <v>410</v>
      </c>
      <c r="B43" s="60" t="s">
        <v>411</v>
      </c>
      <c r="C43" s="60" t="s">
        <v>953</v>
      </c>
      <c r="D43" s="4">
        <v>14394</v>
      </c>
      <c r="E43" s="5">
        <v>115.25</v>
      </c>
      <c r="F43" s="48">
        <v>7.1000000000000004E-3</v>
      </c>
    </row>
    <row r="44" spans="1:6" x14ac:dyDescent="0.25">
      <c r="A44" s="38" t="s">
        <v>197</v>
      </c>
      <c r="B44" s="60" t="s">
        <v>198</v>
      </c>
      <c r="C44" s="60" t="s">
        <v>940</v>
      </c>
      <c r="D44" s="4">
        <v>57780</v>
      </c>
      <c r="E44" s="5">
        <v>115.01</v>
      </c>
      <c r="F44" s="48">
        <v>7.1000000000000004E-3</v>
      </c>
    </row>
    <row r="45" spans="1:6" x14ac:dyDescent="0.25">
      <c r="A45" s="38" t="s">
        <v>155</v>
      </c>
      <c r="B45" s="60" t="s">
        <v>156</v>
      </c>
      <c r="C45" s="60" t="s">
        <v>937</v>
      </c>
      <c r="D45" s="4">
        <v>28919</v>
      </c>
      <c r="E45" s="5">
        <v>112.63</v>
      </c>
      <c r="F45" s="48">
        <v>6.8999999999999999E-3</v>
      </c>
    </row>
    <row r="46" spans="1:6" x14ac:dyDescent="0.25">
      <c r="A46" s="38" t="s">
        <v>423</v>
      </c>
      <c r="B46" s="60" t="s">
        <v>424</v>
      </c>
      <c r="C46" s="60" t="s">
        <v>934</v>
      </c>
      <c r="D46" s="4">
        <v>11567</v>
      </c>
      <c r="E46" s="5">
        <v>110.7</v>
      </c>
      <c r="F46" s="48">
        <v>6.7999999999999996E-3</v>
      </c>
    </row>
    <row r="47" spans="1:6" x14ac:dyDescent="0.25">
      <c r="A47" s="38" t="s">
        <v>450</v>
      </c>
      <c r="B47" s="60" t="s">
        <v>451</v>
      </c>
      <c r="C47" s="60" t="s">
        <v>933</v>
      </c>
      <c r="D47" s="4">
        <v>27933</v>
      </c>
      <c r="E47" s="5">
        <v>105.21</v>
      </c>
      <c r="F47" s="48">
        <v>6.4999999999999997E-3</v>
      </c>
    </row>
    <row r="48" spans="1:6" x14ac:dyDescent="0.25">
      <c r="A48" s="38" t="s">
        <v>412</v>
      </c>
      <c r="B48" s="60" t="s">
        <v>413</v>
      </c>
      <c r="C48" s="60" t="s">
        <v>948</v>
      </c>
      <c r="D48" s="4">
        <v>340</v>
      </c>
      <c r="E48" s="5">
        <v>97.5</v>
      </c>
      <c r="F48" s="48">
        <v>6.0000000000000001E-3</v>
      </c>
    </row>
    <row r="49" spans="1:6" x14ac:dyDescent="0.25">
      <c r="A49" s="38" t="s">
        <v>260</v>
      </c>
      <c r="B49" s="60" t="s">
        <v>261</v>
      </c>
      <c r="C49" s="60" t="s">
        <v>934</v>
      </c>
      <c r="D49" s="4">
        <v>39200</v>
      </c>
      <c r="E49" s="5">
        <v>94</v>
      </c>
      <c r="F49" s="48">
        <v>5.7999999999999996E-3</v>
      </c>
    </row>
    <row r="50" spans="1:6" x14ac:dyDescent="0.25">
      <c r="A50" s="38" t="s">
        <v>406</v>
      </c>
      <c r="B50" s="60" t="s">
        <v>407</v>
      </c>
      <c r="C50" s="60" t="s">
        <v>947</v>
      </c>
      <c r="D50" s="4">
        <v>25304</v>
      </c>
      <c r="E50" s="5">
        <v>88.49</v>
      </c>
      <c r="F50" s="48">
        <v>5.4000000000000003E-3</v>
      </c>
    </row>
    <row r="51" spans="1:6" x14ac:dyDescent="0.25">
      <c r="A51" s="38" t="s">
        <v>500</v>
      </c>
      <c r="B51" s="60" t="s">
        <v>501</v>
      </c>
      <c r="C51" s="60" t="s">
        <v>948</v>
      </c>
      <c r="D51" s="4">
        <v>5774</v>
      </c>
      <c r="E51" s="5">
        <v>87.5</v>
      </c>
      <c r="F51" s="48">
        <v>5.4000000000000003E-3</v>
      </c>
    </row>
    <row r="52" spans="1:6" x14ac:dyDescent="0.25">
      <c r="A52" s="38" t="s">
        <v>435</v>
      </c>
      <c r="B52" s="60" t="s">
        <v>436</v>
      </c>
      <c r="C52" s="60" t="s">
        <v>948</v>
      </c>
      <c r="D52" s="4">
        <v>7627</v>
      </c>
      <c r="E52" s="5">
        <v>86.02</v>
      </c>
      <c r="F52" s="48">
        <v>5.3E-3</v>
      </c>
    </row>
    <row r="53" spans="1:6" x14ac:dyDescent="0.25">
      <c r="A53" s="38" t="s">
        <v>502</v>
      </c>
      <c r="B53" s="60" t="s">
        <v>503</v>
      </c>
      <c r="C53" s="60" t="s">
        <v>937</v>
      </c>
      <c r="D53" s="4">
        <v>4485</v>
      </c>
      <c r="E53" s="5">
        <v>85.44</v>
      </c>
      <c r="F53" s="48">
        <v>5.3E-3</v>
      </c>
    </row>
    <row r="54" spans="1:6" x14ac:dyDescent="0.25">
      <c r="A54" s="38" t="s">
        <v>183</v>
      </c>
      <c r="B54" s="60" t="s">
        <v>184</v>
      </c>
      <c r="C54" s="60" t="s">
        <v>946</v>
      </c>
      <c r="D54" s="4">
        <v>14740</v>
      </c>
      <c r="E54" s="5">
        <v>80.650000000000006</v>
      </c>
      <c r="F54" s="48">
        <v>5.0000000000000001E-3</v>
      </c>
    </row>
    <row r="55" spans="1:6" x14ac:dyDescent="0.25">
      <c r="A55" s="38" t="s">
        <v>157</v>
      </c>
      <c r="B55" s="60" t="s">
        <v>158</v>
      </c>
      <c r="C55" s="60" t="s">
        <v>935</v>
      </c>
      <c r="D55" s="4">
        <v>5819</v>
      </c>
      <c r="E55" s="5">
        <v>80.510000000000005</v>
      </c>
      <c r="F55" s="48">
        <v>4.8999999999999998E-3</v>
      </c>
    </row>
    <row r="56" spans="1:6" x14ac:dyDescent="0.25">
      <c r="A56" s="38" t="s">
        <v>504</v>
      </c>
      <c r="B56" s="60" t="s">
        <v>505</v>
      </c>
      <c r="C56" s="60" t="s">
        <v>947</v>
      </c>
      <c r="D56" s="4">
        <v>35712</v>
      </c>
      <c r="E56" s="5">
        <v>77.48</v>
      </c>
      <c r="F56" s="48">
        <v>4.7999999999999996E-3</v>
      </c>
    </row>
    <row r="57" spans="1:6" x14ac:dyDescent="0.25">
      <c r="A57" s="38" t="s">
        <v>506</v>
      </c>
      <c r="B57" s="60" t="s">
        <v>507</v>
      </c>
      <c r="C57" s="60" t="s">
        <v>934</v>
      </c>
      <c r="D57" s="4">
        <v>3522</v>
      </c>
      <c r="E57" s="5">
        <v>71.180000000000007</v>
      </c>
      <c r="F57" s="48">
        <v>4.4000000000000003E-3</v>
      </c>
    </row>
    <row r="58" spans="1:6" x14ac:dyDescent="0.25">
      <c r="A58" s="38" t="s">
        <v>416</v>
      </c>
      <c r="B58" s="60" t="s">
        <v>417</v>
      </c>
      <c r="C58" s="60" t="s">
        <v>934</v>
      </c>
      <c r="D58" s="4">
        <v>4707</v>
      </c>
      <c r="E58" s="5">
        <v>71.13</v>
      </c>
      <c r="F58" s="48">
        <v>4.4000000000000003E-3</v>
      </c>
    </row>
    <row r="59" spans="1:6" x14ac:dyDescent="0.25">
      <c r="A59" s="38" t="s">
        <v>448</v>
      </c>
      <c r="B59" s="60" t="s">
        <v>449</v>
      </c>
      <c r="C59" s="60" t="s">
        <v>937</v>
      </c>
      <c r="D59" s="4">
        <v>7856</v>
      </c>
      <c r="E59" s="5">
        <v>70.94</v>
      </c>
      <c r="F59" s="48">
        <v>4.4000000000000003E-3</v>
      </c>
    </row>
    <row r="60" spans="1:6" x14ac:dyDescent="0.25">
      <c r="A60" s="38" t="s">
        <v>508</v>
      </c>
      <c r="B60" s="60" t="s">
        <v>509</v>
      </c>
      <c r="C60" s="60" t="s">
        <v>933</v>
      </c>
      <c r="D60" s="4">
        <v>54618</v>
      </c>
      <c r="E60" s="5">
        <v>67.260000000000005</v>
      </c>
      <c r="F60" s="48">
        <v>4.1000000000000003E-3</v>
      </c>
    </row>
    <row r="61" spans="1:6" x14ac:dyDescent="0.25">
      <c r="A61" s="38" t="s">
        <v>510</v>
      </c>
      <c r="B61" s="60" t="s">
        <v>511</v>
      </c>
      <c r="C61" s="60" t="s">
        <v>954</v>
      </c>
      <c r="D61" s="4">
        <v>3855</v>
      </c>
      <c r="E61" s="5">
        <v>66.39</v>
      </c>
      <c r="F61" s="48">
        <v>4.1000000000000003E-3</v>
      </c>
    </row>
    <row r="62" spans="1:6" x14ac:dyDescent="0.25">
      <c r="A62" s="38" t="s">
        <v>460</v>
      </c>
      <c r="B62" s="60" t="s">
        <v>461</v>
      </c>
      <c r="C62" s="60" t="s">
        <v>955</v>
      </c>
      <c r="D62" s="4">
        <v>42266</v>
      </c>
      <c r="E62" s="5">
        <v>65.150000000000006</v>
      </c>
      <c r="F62" s="48">
        <v>4.0000000000000001E-3</v>
      </c>
    </row>
    <row r="63" spans="1:6" x14ac:dyDescent="0.25">
      <c r="A63" s="38" t="s">
        <v>191</v>
      </c>
      <c r="B63" s="60" t="s">
        <v>192</v>
      </c>
      <c r="C63" s="60" t="s">
        <v>949</v>
      </c>
      <c r="D63" s="4">
        <v>25678</v>
      </c>
      <c r="E63" s="5">
        <v>59.05</v>
      </c>
      <c r="F63" s="48">
        <v>3.5999999999999999E-3</v>
      </c>
    </row>
    <row r="64" spans="1:6" x14ac:dyDescent="0.25">
      <c r="A64" s="38" t="s">
        <v>470</v>
      </c>
      <c r="B64" s="60" t="s">
        <v>471</v>
      </c>
      <c r="C64" s="60" t="s">
        <v>933</v>
      </c>
      <c r="D64" s="4">
        <v>2050</v>
      </c>
      <c r="E64" s="5">
        <v>6.31</v>
      </c>
      <c r="F64" s="48">
        <v>4.0000000000000002E-4</v>
      </c>
    </row>
    <row r="65" spans="1:6" x14ac:dyDescent="0.25">
      <c r="A65" s="32" t="s">
        <v>77</v>
      </c>
      <c r="B65" s="61"/>
      <c r="C65" s="61"/>
      <c r="D65" s="6"/>
      <c r="E65" s="14">
        <v>15212.61</v>
      </c>
      <c r="F65" s="49">
        <v>0.93530000000000002</v>
      </c>
    </row>
    <row r="66" spans="1:6" x14ac:dyDescent="0.25">
      <c r="A66" s="38"/>
      <c r="B66" s="60"/>
      <c r="C66" s="60"/>
      <c r="D66" s="4"/>
      <c r="E66" s="5"/>
      <c r="F66" s="48"/>
    </row>
    <row r="67" spans="1:6" x14ac:dyDescent="0.25">
      <c r="A67" s="32" t="s">
        <v>297</v>
      </c>
      <c r="B67" s="60"/>
      <c r="C67" s="60"/>
      <c r="D67" s="4"/>
      <c r="E67" s="5"/>
      <c r="F67" s="48"/>
    </row>
    <row r="68" spans="1:6" x14ac:dyDescent="0.25">
      <c r="A68" s="38" t="s">
        <v>1131</v>
      </c>
      <c r="B68" s="60" t="s">
        <v>472</v>
      </c>
      <c r="C68" s="60" t="s">
        <v>953</v>
      </c>
      <c r="D68" s="4">
        <v>1238</v>
      </c>
      <c r="E68" s="5">
        <v>5.89</v>
      </c>
      <c r="F68" s="48">
        <v>4.0000000000000002E-4</v>
      </c>
    </row>
    <row r="69" spans="1:6" x14ac:dyDescent="0.25">
      <c r="A69" s="32" t="s">
        <v>77</v>
      </c>
      <c r="B69" s="61"/>
      <c r="C69" s="61"/>
      <c r="D69" s="6"/>
      <c r="E69" s="14">
        <v>5.89</v>
      </c>
      <c r="F69" s="49">
        <v>4.0000000000000002E-4</v>
      </c>
    </row>
    <row r="70" spans="1:6" x14ac:dyDescent="0.25">
      <c r="A70" s="52" t="s">
        <v>89</v>
      </c>
      <c r="B70" s="64"/>
      <c r="C70" s="64"/>
      <c r="D70" s="26"/>
      <c r="E70" s="9">
        <v>15218.5</v>
      </c>
      <c r="F70" s="54">
        <v>0.93569999999999998</v>
      </c>
    </row>
    <row r="71" spans="1:6" x14ac:dyDescent="0.25">
      <c r="A71" s="38"/>
      <c r="B71" s="60"/>
      <c r="C71" s="60"/>
      <c r="D71" s="4"/>
      <c r="E71" s="5"/>
      <c r="F71" s="48"/>
    </row>
    <row r="72" spans="1:6" x14ac:dyDescent="0.25">
      <c r="A72" s="32" t="s">
        <v>298</v>
      </c>
      <c r="B72" s="60"/>
      <c r="C72" s="60"/>
      <c r="D72" s="4"/>
      <c r="E72" s="5"/>
      <c r="F72" s="48"/>
    </row>
    <row r="73" spans="1:6" x14ac:dyDescent="0.25">
      <c r="A73" s="32" t="s">
        <v>299</v>
      </c>
      <c r="B73" s="60"/>
      <c r="C73" s="60"/>
      <c r="D73" s="4"/>
      <c r="E73" s="5"/>
      <c r="F73" s="48"/>
    </row>
    <row r="74" spans="1:6" x14ac:dyDescent="0.25">
      <c r="A74" s="38" t="s">
        <v>474</v>
      </c>
      <c r="B74" s="60"/>
      <c r="C74" s="60"/>
      <c r="D74" s="4">
        <v>680</v>
      </c>
      <c r="E74" s="5">
        <v>199.41</v>
      </c>
      <c r="F74" s="48">
        <v>1.2257000000000001E-2</v>
      </c>
    </row>
    <row r="75" spans="1:6" x14ac:dyDescent="0.25">
      <c r="A75" s="38" t="s">
        <v>475</v>
      </c>
      <c r="B75" s="60"/>
      <c r="C75" s="60"/>
      <c r="D75" s="4">
        <v>55000</v>
      </c>
      <c r="E75" s="5">
        <v>169.79</v>
      </c>
      <c r="F75" s="48">
        <v>1.0436000000000001E-2</v>
      </c>
    </row>
    <row r="76" spans="1:6" x14ac:dyDescent="0.25">
      <c r="A76" s="38" t="s">
        <v>480</v>
      </c>
      <c r="B76" s="60"/>
      <c r="C76" s="60"/>
      <c r="D76" s="4">
        <v>1425</v>
      </c>
      <c r="E76" s="5">
        <v>164.37</v>
      </c>
      <c r="F76" s="48">
        <v>1.0102999999999999E-2</v>
      </c>
    </row>
    <row r="77" spans="1:6" x14ac:dyDescent="0.25">
      <c r="A77" s="38" t="s">
        <v>479</v>
      </c>
      <c r="B77" s="60"/>
      <c r="C77" s="60"/>
      <c r="D77" s="4">
        <v>33000</v>
      </c>
      <c r="E77" s="5">
        <v>115.95</v>
      </c>
      <c r="F77" s="48">
        <v>7.1260000000000004E-3</v>
      </c>
    </row>
    <row r="78" spans="1:6" x14ac:dyDescent="0.25">
      <c r="A78" s="38" t="s">
        <v>473</v>
      </c>
      <c r="B78" s="60"/>
      <c r="C78" s="60"/>
      <c r="D78" s="4">
        <v>24200</v>
      </c>
      <c r="E78" s="5">
        <v>105.45</v>
      </c>
      <c r="F78" s="48">
        <v>6.4809999999999998E-3</v>
      </c>
    </row>
    <row r="79" spans="1:6" x14ac:dyDescent="0.25">
      <c r="A79" s="38" t="s">
        <v>512</v>
      </c>
      <c r="B79" s="60"/>
      <c r="C79" s="60"/>
      <c r="D79" s="4">
        <v>2200</v>
      </c>
      <c r="E79" s="5">
        <v>38.04</v>
      </c>
      <c r="F79" s="48">
        <v>2.3379999999999998E-3</v>
      </c>
    </row>
    <row r="80" spans="1:6" x14ac:dyDescent="0.25">
      <c r="A80" s="32" t="s">
        <v>77</v>
      </c>
      <c r="B80" s="61"/>
      <c r="C80" s="61"/>
      <c r="D80" s="6"/>
      <c r="E80" s="14">
        <v>793.01</v>
      </c>
      <c r="F80" s="49">
        <v>4.8741E-2</v>
      </c>
    </row>
    <row r="81" spans="1:6" x14ac:dyDescent="0.25">
      <c r="A81" s="38"/>
      <c r="B81" s="60"/>
      <c r="C81" s="60"/>
      <c r="D81" s="4"/>
      <c r="E81" s="5"/>
      <c r="F81" s="48"/>
    </row>
    <row r="82" spans="1:6" x14ac:dyDescent="0.25">
      <c r="A82" s="52" t="s">
        <v>89</v>
      </c>
      <c r="B82" s="64"/>
      <c r="C82" s="64"/>
      <c r="D82" s="26"/>
      <c r="E82" s="14">
        <v>793.01</v>
      </c>
      <c r="F82" s="49">
        <v>4.8741E-2</v>
      </c>
    </row>
    <row r="83" spans="1:6" x14ac:dyDescent="0.25">
      <c r="A83" s="38"/>
      <c r="B83" s="60"/>
      <c r="C83" s="60"/>
      <c r="D83" s="4"/>
      <c r="E83" s="5"/>
      <c r="F83" s="48"/>
    </row>
    <row r="84" spans="1:6" x14ac:dyDescent="0.25">
      <c r="A84" s="32" t="s">
        <v>381</v>
      </c>
      <c r="B84" s="61"/>
      <c r="C84" s="61"/>
      <c r="D84" s="6"/>
      <c r="E84" s="7"/>
      <c r="F84" s="50"/>
    </row>
    <row r="85" spans="1:6" x14ac:dyDescent="0.25">
      <c r="A85" s="32" t="s">
        <v>382</v>
      </c>
      <c r="B85" s="61"/>
      <c r="C85" s="61" t="s">
        <v>1161</v>
      </c>
      <c r="D85" s="6"/>
      <c r="E85" s="7"/>
      <c r="F85" s="50"/>
    </row>
    <row r="86" spans="1:6" x14ac:dyDescent="0.25">
      <c r="A86" s="38" t="s">
        <v>1009</v>
      </c>
      <c r="B86" s="60"/>
      <c r="C86" s="60" t="s">
        <v>491</v>
      </c>
      <c r="D86" s="4">
        <v>20000000</v>
      </c>
      <c r="E86" s="5">
        <v>200</v>
      </c>
      <c r="F86" s="48">
        <v>1.23E-2</v>
      </c>
    </row>
    <row r="87" spans="1:6" x14ac:dyDescent="0.25">
      <c r="A87" s="32" t="s">
        <v>77</v>
      </c>
      <c r="B87" s="61"/>
      <c r="C87" s="61"/>
      <c r="D87" s="6"/>
      <c r="E87" s="14">
        <v>200</v>
      </c>
      <c r="F87" s="49">
        <v>1.23E-2</v>
      </c>
    </row>
    <row r="88" spans="1:6" x14ac:dyDescent="0.25">
      <c r="A88" s="52" t="s">
        <v>89</v>
      </c>
      <c r="B88" s="64"/>
      <c r="C88" s="64"/>
      <c r="D88" s="26"/>
      <c r="E88" s="9">
        <v>200</v>
      </c>
      <c r="F88" s="54">
        <v>1.23E-2</v>
      </c>
    </row>
    <row r="89" spans="1:6" x14ac:dyDescent="0.25">
      <c r="A89" s="38"/>
      <c r="B89" s="60"/>
      <c r="C89" s="60"/>
      <c r="D89" s="4"/>
      <c r="E89" s="5"/>
      <c r="F89" s="48"/>
    </row>
    <row r="90" spans="1:6" x14ac:dyDescent="0.25">
      <c r="A90" s="38"/>
      <c r="B90" s="60"/>
      <c r="C90" s="60"/>
      <c r="D90" s="4"/>
      <c r="E90" s="5"/>
      <c r="F90" s="48"/>
    </row>
    <row r="91" spans="1:6" x14ac:dyDescent="0.25">
      <c r="A91" s="32" t="s">
        <v>90</v>
      </c>
      <c r="B91" s="60"/>
      <c r="C91" s="60"/>
      <c r="D91" s="4"/>
      <c r="E91" s="5"/>
      <c r="F91" s="48"/>
    </row>
    <row r="92" spans="1:6" x14ac:dyDescent="0.25">
      <c r="A92" s="38" t="s">
        <v>91</v>
      </c>
      <c r="B92" s="60"/>
      <c r="C92" s="60"/>
      <c r="D92" s="4"/>
      <c r="E92" s="5">
        <v>793.38</v>
      </c>
      <c r="F92" s="48">
        <v>4.8800000000000003E-2</v>
      </c>
    </row>
    <row r="93" spans="1:6" x14ac:dyDescent="0.25">
      <c r="A93" s="32" t="s">
        <v>77</v>
      </c>
      <c r="B93" s="61"/>
      <c r="C93" s="61"/>
      <c r="D93" s="6"/>
      <c r="E93" s="14">
        <v>793.38</v>
      </c>
      <c r="F93" s="49">
        <v>4.8800000000000003E-2</v>
      </c>
    </row>
    <row r="94" spans="1:6" x14ac:dyDescent="0.25">
      <c r="A94" s="38"/>
      <c r="B94" s="60"/>
      <c r="C94" s="60"/>
      <c r="D94" s="4"/>
      <c r="E94" s="5"/>
      <c r="F94" s="48"/>
    </row>
    <row r="95" spans="1:6" x14ac:dyDescent="0.25">
      <c r="A95" s="52" t="s">
        <v>89</v>
      </c>
      <c r="B95" s="64"/>
      <c r="C95" s="64"/>
      <c r="D95" s="26"/>
      <c r="E95" s="14">
        <v>793.38</v>
      </c>
      <c r="F95" s="49">
        <v>4.8800000000000003E-2</v>
      </c>
    </row>
    <row r="96" spans="1:6" x14ac:dyDescent="0.25">
      <c r="A96" s="38" t="s">
        <v>996</v>
      </c>
      <c r="B96" s="60"/>
      <c r="C96" s="60"/>
      <c r="D96" s="4"/>
      <c r="E96" s="5">
        <v>56.68</v>
      </c>
      <c r="F96" s="48">
        <v>3.2000000000000002E-3</v>
      </c>
    </row>
    <row r="97" spans="1:6" x14ac:dyDescent="0.25">
      <c r="A97" s="53" t="s">
        <v>92</v>
      </c>
      <c r="B97" s="65"/>
      <c r="C97" s="65"/>
      <c r="D97" s="8"/>
      <c r="E97" s="9">
        <v>16268.56</v>
      </c>
      <c r="F97" s="54">
        <v>1</v>
      </c>
    </row>
    <row r="98" spans="1:6" x14ac:dyDescent="0.25">
      <c r="A98" s="55"/>
      <c r="B98" s="78"/>
      <c r="C98" s="78"/>
      <c r="D98" s="74"/>
      <c r="E98" s="75"/>
      <c r="F98" s="76"/>
    </row>
    <row r="99" spans="1:6" x14ac:dyDescent="0.25">
      <c r="A99" s="55" t="s">
        <v>1008</v>
      </c>
      <c r="B99" s="21"/>
      <c r="C99" s="21"/>
      <c r="D99" s="21"/>
      <c r="E99" s="21"/>
      <c r="F99" s="39"/>
    </row>
    <row r="100" spans="1:6" x14ac:dyDescent="0.25">
      <c r="A100" s="77" t="s">
        <v>93</v>
      </c>
      <c r="B100" s="21"/>
      <c r="C100" s="21"/>
      <c r="D100" s="21"/>
      <c r="E100" s="21"/>
      <c r="F100" s="39"/>
    </row>
    <row r="101" spans="1:6" x14ac:dyDescent="0.25">
      <c r="A101" s="55" t="s">
        <v>1160</v>
      </c>
      <c r="B101" s="21"/>
      <c r="C101" s="21"/>
      <c r="D101" s="21"/>
      <c r="E101" s="21"/>
      <c r="F101" s="39"/>
    </row>
    <row r="102" spans="1:6" x14ac:dyDescent="0.25">
      <c r="A102" s="77"/>
      <c r="B102" s="21"/>
      <c r="C102" s="21"/>
      <c r="D102" s="21"/>
      <c r="E102" s="21"/>
      <c r="F102" s="39"/>
    </row>
    <row r="103" spans="1:6" x14ac:dyDescent="0.25">
      <c r="A103" s="55" t="s">
        <v>788</v>
      </c>
      <c r="B103" s="21"/>
      <c r="C103" s="21"/>
      <c r="D103" s="21"/>
      <c r="E103" s="21"/>
      <c r="F103" s="39"/>
    </row>
    <row r="104" spans="1:6" x14ac:dyDescent="0.25">
      <c r="A104" s="81" t="s">
        <v>1168</v>
      </c>
      <c r="B104" s="82" t="s">
        <v>57</v>
      </c>
      <c r="C104" s="21"/>
      <c r="D104" s="21"/>
      <c r="E104" s="21"/>
      <c r="F104" s="39"/>
    </row>
    <row r="105" spans="1:6" x14ac:dyDescent="0.25">
      <c r="A105" s="40" t="s">
        <v>1015</v>
      </c>
      <c r="B105" s="21"/>
      <c r="C105" s="21"/>
      <c r="D105" s="21"/>
      <c r="E105" s="21"/>
      <c r="F105" s="39"/>
    </row>
    <row r="106" spans="1:6" x14ac:dyDescent="0.25">
      <c r="A106" s="40" t="s">
        <v>789</v>
      </c>
      <c r="B106" s="27" t="s">
        <v>790</v>
      </c>
      <c r="C106" s="27" t="s">
        <v>790</v>
      </c>
      <c r="D106" s="21"/>
      <c r="E106" s="21"/>
      <c r="F106" s="39"/>
    </row>
    <row r="107" spans="1:6" x14ac:dyDescent="0.25">
      <c r="A107" s="40"/>
      <c r="B107" s="20">
        <v>43707</v>
      </c>
      <c r="C107" s="20">
        <v>43738</v>
      </c>
      <c r="D107" s="21"/>
      <c r="E107" s="21"/>
      <c r="F107" s="39"/>
    </row>
    <row r="108" spans="1:6" x14ac:dyDescent="0.25">
      <c r="A108" s="40" t="s">
        <v>794</v>
      </c>
      <c r="B108" s="21">
        <v>22.08</v>
      </c>
      <c r="C108" s="43">
        <v>23</v>
      </c>
      <c r="D108" s="21"/>
      <c r="E108" s="21"/>
      <c r="F108" s="39"/>
    </row>
    <row r="109" spans="1:6" x14ac:dyDescent="0.25">
      <c r="A109" s="40" t="s">
        <v>795</v>
      </c>
      <c r="B109" s="21">
        <v>36.29</v>
      </c>
      <c r="C109" s="21">
        <v>37.81</v>
      </c>
      <c r="D109" s="21"/>
      <c r="E109" s="21"/>
      <c r="F109" s="39"/>
    </row>
    <row r="110" spans="1:6" x14ac:dyDescent="0.25">
      <c r="A110" s="40" t="s">
        <v>843</v>
      </c>
      <c r="B110" s="21">
        <v>35.21</v>
      </c>
      <c r="C110" s="21">
        <v>36.64</v>
      </c>
      <c r="D110" s="21"/>
      <c r="E110" s="21"/>
      <c r="F110" s="39"/>
    </row>
    <row r="111" spans="1:6" x14ac:dyDescent="0.25">
      <c r="A111" s="40" t="s">
        <v>844</v>
      </c>
      <c r="B111" s="21">
        <v>34.799999999999997</v>
      </c>
      <c r="C111" s="21">
        <v>36.21</v>
      </c>
      <c r="D111" s="21"/>
      <c r="E111" s="21"/>
      <c r="F111" s="39"/>
    </row>
    <row r="112" spans="1:6" x14ac:dyDescent="0.25">
      <c r="A112" s="40" t="s">
        <v>845</v>
      </c>
      <c r="B112" s="21">
        <v>28.07</v>
      </c>
      <c r="C112" s="43">
        <v>29.2</v>
      </c>
      <c r="D112" s="21"/>
      <c r="E112" s="21"/>
      <c r="F112" s="39"/>
    </row>
    <row r="113" spans="1:6" x14ac:dyDescent="0.25">
      <c r="A113" s="40" t="s">
        <v>846</v>
      </c>
      <c r="B113" s="21">
        <v>34.340000000000003</v>
      </c>
      <c r="C113" s="21">
        <v>35.729999999999997</v>
      </c>
      <c r="D113" s="21"/>
      <c r="E113" s="21"/>
      <c r="F113" s="39"/>
    </row>
    <row r="114" spans="1:6" x14ac:dyDescent="0.25">
      <c r="A114" s="40" t="s">
        <v>805</v>
      </c>
      <c r="B114" s="21">
        <v>18.93</v>
      </c>
      <c r="C114" s="43">
        <v>19.7</v>
      </c>
      <c r="D114" s="21"/>
      <c r="E114" s="21"/>
      <c r="F114" s="39"/>
    </row>
    <row r="115" spans="1:6" x14ac:dyDescent="0.25">
      <c r="A115" s="40" t="s">
        <v>807</v>
      </c>
      <c r="B115" s="43">
        <v>34.619999999999997</v>
      </c>
      <c r="C115" s="21">
        <v>36.020000000000003</v>
      </c>
      <c r="D115" s="21"/>
      <c r="E115" s="21"/>
      <c r="F115" s="39"/>
    </row>
    <row r="116" spans="1:6" x14ac:dyDescent="0.25">
      <c r="A116" s="40"/>
      <c r="B116" s="21"/>
      <c r="C116" s="21"/>
      <c r="D116" s="21"/>
      <c r="E116" s="21"/>
      <c r="F116" s="39"/>
    </row>
    <row r="117" spans="1:6" x14ac:dyDescent="0.25">
      <c r="A117" s="40" t="s">
        <v>1170</v>
      </c>
      <c r="B117" s="27" t="s">
        <v>57</v>
      </c>
      <c r="C117" s="21"/>
      <c r="D117" s="21"/>
      <c r="E117" s="21"/>
      <c r="F117" s="39"/>
    </row>
    <row r="118" spans="1:6" x14ac:dyDescent="0.25">
      <c r="A118" s="40" t="s">
        <v>1171</v>
      </c>
      <c r="B118" s="27" t="s">
        <v>57</v>
      </c>
      <c r="C118" s="21"/>
      <c r="D118" s="21"/>
      <c r="E118" s="21"/>
      <c r="F118" s="39"/>
    </row>
    <row r="119" spans="1:6" ht="30" x14ac:dyDescent="0.25">
      <c r="A119" s="56" t="s">
        <v>1172</v>
      </c>
      <c r="B119" s="27" t="s">
        <v>57</v>
      </c>
      <c r="C119" s="21"/>
      <c r="D119" s="21"/>
      <c r="E119" s="21"/>
      <c r="F119" s="39"/>
    </row>
    <row r="120" spans="1:6" ht="30" x14ac:dyDescent="0.25">
      <c r="A120" s="56" t="s">
        <v>1173</v>
      </c>
      <c r="B120" s="27" t="s">
        <v>57</v>
      </c>
      <c r="C120" s="21"/>
      <c r="D120" s="21"/>
      <c r="E120" s="21"/>
      <c r="F120" s="39"/>
    </row>
    <row r="121" spans="1:6" x14ac:dyDescent="0.25">
      <c r="A121" s="40" t="s">
        <v>885</v>
      </c>
      <c r="B121" s="28">
        <v>2.31</v>
      </c>
      <c r="C121" s="21"/>
      <c r="D121" s="21"/>
      <c r="E121" s="21"/>
      <c r="F121" s="39"/>
    </row>
    <row r="122" spans="1:6" ht="30" x14ac:dyDescent="0.25">
      <c r="A122" s="81" t="s">
        <v>1174</v>
      </c>
      <c r="B122" s="90">
        <f>E82</f>
        <v>793.01</v>
      </c>
      <c r="C122" s="21"/>
      <c r="D122" s="21"/>
      <c r="E122" s="21"/>
      <c r="F122" s="39"/>
    </row>
    <row r="123" spans="1:6" ht="30" x14ac:dyDescent="0.25">
      <c r="A123" s="56" t="s">
        <v>1158</v>
      </c>
      <c r="B123" s="27" t="s">
        <v>57</v>
      </c>
      <c r="C123" s="21"/>
      <c r="D123" s="21"/>
      <c r="E123" s="21"/>
      <c r="F123" s="39"/>
    </row>
    <row r="124" spans="1:6" ht="30" x14ac:dyDescent="0.25">
      <c r="A124" s="35" t="s">
        <v>1165</v>
      </c>
      <c r="B124" s="36" t="s">
        <v>57</v>
      </c>
      <c r="C124" s="21"/>
      <c r="D124" s="21"/>
      <c r="E124" s="21"/>
      <c r="F124" s="39"/>
    </row>
    <row r="125" spans="1:6" x14ac:dyDescent="0.25">
      <c r="A125" s="57"/>
      <c r="B125" s="58"/>
      <c r="C125" s="58"/>
      <c r="D125" s="58"/>
      <c r="E125" s="58"/>
      <c r="F125" s="59"/>
    </row>
  </sheetData>
  <customSheetViews>
    <customSheetView guid="{82FC9ADF-69D5-491E-B58A-B76D1862A59C}" showGridLines="0">
      <pane ySplit="6" topLeftCell="A99" activePane="bottomLeft" state="frozen"/>
      <selection pane="bottomLeft" activeCell="A107" sqref="A107:B107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108" activePane="bottomLeft" state="frozen"/>
      <selection pane="bottomLeft" activeCell="B117" sqref="B117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showGridLines="0" workbookViewId="0">
      <pane ySplit="6" topLeftCell="A97" activePane="bottomLeft" state="frozen"/>
      <selection pane="bottomLeft" activeCell="A108" sqref="A108"/>
    </sheetView>
  </sheetViews>
  <sheetFormatPr defaultRowHeight="15" x14ac:dyDescent="0.25"/>
  <cols>
    <col min="1" max="1" width="55.425781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21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22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2" t="s">
        <v>56</v>
      </c>
      <c r="B8" s="11"/>
      <c r="C8" s="11"/>
      <c r="D8" s="4"/>
      <c r="E8" s="5"/>
      <c r="F8" s="48"/>
    </row>
    <row r="9" spans="1:8" x14ac:dyDescent="0.25">
      <c r="A9" s="32" t="s">
        <v>140</v>
      </c>
      <c r="B9" s="11"/>
      <c r="C9" s="11"/>
      <c r="D9" s="4"/>
      <c r="E9" s="5"/>
      <c r="F9" s="48"/>
    </row>
    <row r="10" spans="1:8" x14ac:dyDescent="0.25">
      <c r="A10" s="38" t="s">
        <v>151</v>
      </c>
      <c r="B10" s="60" t="s">
        <v>152</v>
      </c>
      <c r="C10" s="60" t="s">
        <v>935</v>
      </c>
      <c r="D10" s="4">
        <v>356630</v>
      </c>
      <c r="E10" s="5">
        <v>4377.45</v>
      </c>
      <c r="F10" s="48">
        <v>9.6100000000000005E-2</v>
      </c>
    </row>
    <row r="11" spans="1:8" x14ac:dyDescent="0.25">
      <c r="A11" s="38" t="s">
        <v>149</v>
      </c>
      <c r="B11" s="60" t="s">
        <v>150</v>
      </c>
      <c r="C11" s="60" t="s">
        <v>935</v>
      </c>
      <c r="D11" s="4">
        <v>746779</v>
      </c>
      <c r="E11" s="5">
        <v>3238.78</v>
      </c>
      <c r="F11" s="48">
        <v>7.1099999999999997E-2</v>
      </c>
    </row>
    <row r="12" spans="1:8" x14ac:dyDescent="0.25">
      <c r="A12" s="38" t="s">
        <v>145</v>
      </c>
      <c r="B12" s="60" t="s">
        <v>146</v>
      </c>
      <c r="C12" s="60" t="s">
        <v>934</v>
      </c>
      <c r="D12" s="4">
        <v>256499</v>
      </c>
      <c r="E12" s="5">
        <v>2066.48</v>
      </c>
      <c r="F12" s="48">
        <v>4.5400000000000003E-2</v>
      </c>
    </row>
    <row r="13" spans="1:8" x14ac:dyDescent="0.25">
      <c r="A13" s="38" t="s">
        <v>169</v>
      </c>
      <c r="B13" s="60" t="s">
        <v>170</v>
      </c>
      <c r="C13" s="60" t="s">
        <v>941</v>
      </c>
      <c r="D13" s="4">
        <v>134691</v>
      </c>
      <c r="E13" s="5">
        <v>1985.68</v>
      </c>
      <c r="F13" s="48">
        <v>4.36E-2</v>
      </c>
    </row>
    <row r="14" spans="1:8" x14ac:dyDescent="0.25">
      <c r="A14" s="38" t="s">
        <v>270</v>
      </c>
      <c r="B14" s="60" t="s">
        <v>271</v>
      </c>
      <c r="C14" s="60" t="s">
        <v>935</v>
      </c>
      <c r="D14" s="4">
        <v>120726</v>
      </c>
      <c r="E14" s="5">
        <v>1985.28</v>
      </c>
      <c r="F14" s="48">
        <v>4.36E-2</v>
      </c>
    </row>
    <row r="15" spans="1:8" x14ac:dyDescent="0.25">
      <c r="A15" s="38" t="s">
        <v>141</v>
      </c>
      <c r="B15" s="60" t="s">
        <v>142</v>
      </c>
      <c r="C15" s="60" t="s">
        <v>932</v>
      </c>
      <c r="D15" s="4">
        <v>135822</v>
      </c>
      <c r="E15" s="5">
        <v>1809.49</v>
      </c>
      <c r="F15" s="48">
        <v>3.9699999999999999E-2</v>
      </c>
    </row>
    <row r="16" spans="1:8" x14ac:dyDescent="0.25">
      <c r="A16" s="38" t="s">
        <v>177</v>
      </c>
      <c r="B16" s="60" t="s">
        <v>178</v>
      </c>
      <c r="C16" s="60" t="s">
        <v>935</v>
      </c>
      <c r="D16" s="4">
        <v>232076</v>
      </c>
      <c r="E16" s="5">
        <v>1589.72</v>
      </c>
      <c r="F16" s="48">
        <v>3.49E-2</v>
      </c>
    </row>
    <row r="17" spans="1:6" x14ac:dyDescent="0.25">
      <c r="A17" s="38" t="s">
        <v>445</v>
      </c>
      <c r="B17" s="60" t="s">
        <v>446</v>
      </c>
      <c r="C17" s="60" t="s">
        <v>936</v>
      </c>
      <c r="D17" s="4">
        <v>68141</v>
      </c>
      <c r="E17" s="5">
        <v>1350.52</v>
      </c>
      <c r="F17" s="48">
        <v>2.9600000000000001E-2</v>
      </c>
    </row>
    <row r="18" spans="1:6" x14ac:dyDescent="0.25">
      <c r="A18" s="38" t="s">
        <v>201</v>
      </c>
      <c r="B18" s="60" t="s">
        <v>202</v>
      </c>
      <c r="C18" s="60" t="s">
        <v>933</v>
      </c>
      <c r="D18" s="4">
        <v>33217</v>
      </c>
      <c r="E18" s="5">
        <v>1343.98</v>
      </c>
      <c r="F18" s="48">
        <v>2.9499999999999998E-2</v>
      </c>
    </row>
    <row r="19" spans="1:6" x14ac:dyDescent="0.25">
      <c r="A19" s="38" t="s">
        <v>143</v>
      </c>
      <c r="B19" s="60" t="s">
        <v>144</v>
      </c>
      <c r="C19" s="60" t="s">
        <v>933</v>
      </c>
      <c r="D19" s="4">
        <v>64983</v>
      </c>
      <c r="E19" s="5">
        <v>1284.75</v>
      </c>
      <c r="F19" s="48">
        <v>2.8199999999999999E-2</v>
      </c>
    </row>
    <row r="20" spans="1:6" x14ac:dyDescent="0.25">
      <c r="A20" s="38" t="s">
        <v>427</v>
      </c>
      <c r="B20" s="60" t="s">
        <v>428</v>
      </c>
      <c r="C20" s="60" t="s">
        <v>942</v>
      </c>
      <c r="D20" s="4">
        <v>28670</v>
      </c>
      <c r="E20" s="5">
        <v>1244.6400000000001</v>
      </c>
      <c r="F20" s="48">
        <v>2.7300000000000001E-2</v>
      </c>
    </row>
    <row r="21" spans="1:6" x14ac:dyDescent="0.25">
      <c r="A21" s="38" t="s">
        <v>147</v>
      </c>
      <c r="B21" s="60" t="s">
        <v>148</v>
      </c>
      <c r="C21" s="60" t="s">
        <v>934</v>
      </c>
      <c r="D21" s="4">
        <v>51907</v>
      </c>
      <c r="E21" s="5">
        <v>1089.68</v>
      </c>
      <c r="F21" s="48">
        <v>2.3900000000000001E-2</v>
      </c>
    </row>
    <row r="22" spans="1:6" x14ac:dyDescent="0.25">
      <c r="A22" s="38" t="s">
        <v>238</v>
      </c>
      <c r="B22" s="60" t="s">
        <v>239</v>
      </c>
      <c r="C22" s="60" t="s">
        <v>954</v>
      </c>
      <c r="D22" s="4">
        <v>69883</v>
      </c>
      <c r="E22" s="5">
        <v>889.65</v>
      </c>
      <c r="F22" s="48">
        <v>1.95E-2</v>
      </c>
    </row>
    <row r="23" spans="1:6" x14ac:dyDescent="0.25">
      <c r="A23" s="38" t="s">
        <v>513</v>
      </c>
      <c r="B23" s="60" t="s">
        <v>514</v>
      </c>
      <c r="C23" s="60" t="s">
        <v>954</v>
      </c>
      <c r="D23" s="4">
        <v>128289</v>
      </c>
      <c r="E23" s="5">
        <v>871.79</v>
      </c>
      <c r="F23" s="48">
        <v>1.9099999999999999E-2</v>
      </c>
    </row>
    <row r="24" spans="1:6" x14ac:dyDescent="0.25">
      <c r="A24" s="38" t="s">
        <v>159</v>
      </c>
      <c r="B24" s="60" t="s">
        <v>160</v>
      </c>
      <c r="C24" s="60" t="s">
        <v>936</v>
      </c>
      <c r="D24" s="4">
        <v>48981</v>
      </c>
      <c r="E24" s="5">
        <v>863.12</v>
      </c>
      <c r="F24" s="48">
        <v>1.89E-2</v>
      </c>
    </row>
    <row r="25" spans="1:6" x14ac:dyDescent="0.25">
      <c r="A25" s="38" t="s">
        <v>153</v>
      </c>
      <c r="B25" s="60" t="s">
        <v>154</v>
      </c>
      <c r="C25" s="60" t="s">
        <v>936</v>
      </c>
      <c r="D25" s="4">
        <v>318517</v>
      </c>
      <c r="E25" s="5">
        <v>827.67</v>
      </c>
      <c r="F25" s="48">
        <v>1.8200000000000001E-2</v>
      </c>
    </row>
    <row r="26" spans="1:6" x14ac:dyDescent="0.25">
      <c r="A26" s="38" t="s">
        <v>222</v>
      </c>
      <c r="B26" s="60" t="s">
        <v>223</v>
      </c>
      <c r="C26" s="60" t="s">
        <v>946</v>
      </c>
      <c r="D26" s="4">
        <v>12292</v>
      </c>
      <c r="E26" s="5">
        <v>825.51</v>
      </c>
      <c r="F26" s="48">
        <v>1.8100000000000002E-2</v>
      </c>
    </row>
    <row r="27" spans="1:6" x14ac:dyDescent="0.25">
      <c r="A27" s="38" t="s">
        <v>515</v>
      </c>
      <c r="B27" s="60" t="s">
        <v>516</v>
      </c>
      <c r="C27" s="60" t="s">
        <v>1010</v>
      </c>
      <c r="D27" s="4">
        <v>477333</v>
      </c>
      <c r="E27" s="5">
        <v>762.78</v>
      </c>
      <c r="F27" s="48">
        <v>1.67E-2</v>
      </c>
    </row>
    <row r="28" spans="1:6" x14ac:dyDescent="0.25">
      <c r="A28" s="38" t="s">
        <v>234</v>
      </c>
      <c r="B28" s="60" t="s">
        <v>235</v>
      </c>
      <c r="C28" s="60" t="s">
        <v>935</v>
      </c>
      <c r="D28" s="4">
        <v>279548</v>
      </c>
      <c r="E28" s="5">
        <v>757.02</v>
      </c>
      <c r="F28" s="48">
        <v>1.66E-2</v>
      </c>
    </row>
    <row r="29" spans="1:6" x14ac:dyDescent="0.25">
      <c r="A29" s="38" t="s">
        <v>470</v>
      </c>
      <c r="B29" s="60" t="s">
        <v>471</v>
      </c>
      <c r="C29" s="60" t="s">
        <v>933</v>
      </c>
      <c r="D29" s="4">
        <v>245812</v>
      </c>
      <c r="E29" s="5">
        <v>756.61</v>
      </c>
      <c r="F29" s="48">
        <v>1.66E-2</v>
      </c>
    </row>
    <row r="30" spans="1:6" x14ac:dyDescent="0.25">
      <c r="A30" s="38" t="s">
        <v>517</v>
      </c>
      <c r="B30" s="60" t="s">
        <v>518</v>
      </c>
      <c r="C30" s="60" t="s">
        <v>938</v>
      </c>
      <c r="D30" s="4">
        <v>231193</v>
      </c>
      <c r="E30" s="5">
        <v>667.69</v>
      </c>
      <c r="F30" s="48">
        <v>1.47E-2</v>
      </c>
    </row>
    <row r="31" spans="1:6" x14ac:dyDescent="0.25">
      <c r="A31" s="38" t="s">
        <v>437</v>
      </c>
      <c r="B31" s="60" t="s">
        <v>438</v>
      </c>
      <c r="C31" s="60" t="s">
        <v>933</v>
      </c>
      <c r="D31" s="4">
        <v>77638</v>
      </c>
      <c r="E31" s="5">
        <v>657.13</v>
      </c>
      <c r="F31" s="48">
        <v>1.44E-2</v>
      </c>
    </row>
    <row r="32" spans="1:6" x14ac:dyDescent="0.25">
      <c r="A32" s="38" t="s">
        <v>175</v>
      </c>
      <c r="B32" s="60" t="s">
        <v>176</v>
      </c>
      <c r="C32" s="60" t="s">
        <v>944</v>
      </c>
      <c r="D32" s="4">
        <v>46604</v>
      </c>
      <c r="E32" s="5">
        <v>650.36</v>
      </c>
      <c r="F32" s="48">
        <v>1.43E-2</v>
      </c>
    </row>
    <row r="33" spans="1:6" x14ac:dyDescent="0.25">
      <c r="A33" s="38" t="s">
        <v>1121</v>
      </c>
      <c r="B33" s="60" t="s">
        <v>447</v>
      </c>
      <c r="C33" s="60" t="s">
        <v>933</v>
      </c>
      <c r="D33" s="4">
        <v>49006</v>
      </c>
      <c r="E33" s="5">
        <v>592.9</v>
      </c>
      <c r="F33" s="48">
        <v>1.2999999999999999E-2</v>
      </c>
    </row>
    <row r="34" spans="1:6" x14ac:dyDescent="0.25">
      <c r="A34" s="38" t="s">
        <v>433</v>
      </c>
      <c r="B34" s="60" t="s">
        <v>434</v>
      </c>
      <c r="C34" s="60" t="s">
        <v>998</v>
      </c>
      <c r="D34" s="4">
        <v>104617</v>
      </c>
      <c r="E34" s="5">
        <v>568.49</v>
      </c>
      <c r="F34" s="48">
        <v>1.2500000000000001E-2</v>
      </c>
    </row>
    <row r="35" spans="1:6" x14ac:dyDescent="0.25">
      <c r="A35" s="38" t="s">
        <v>519</v>
      </c>
      <c r="B35" s="60" t="s">
        <v>520</v>
      </c>
      <c r="C35" s="60" t="s">
        <v>948</v>
      </c>
      <c r="D35" s="4">
        <v>484682</v>
      </c>
      <c r="E35" s="5">
        <v>543.33000000000004</v>
      </c>
      <c r="F35" s="48">
        <v>1.1900000000000001E-2</v>
      </c>
    </row>
    <row r="36" spans="1:6" x14ac:dyDescent="0.25">
      <c r="A36" s="38" t="s">
        <v>521</v>
      </c>
      <c r="B36" s="60" t="s">
        <v>522</v>
      </c>
      <c r="C36" s="60" t="s">
        <v>938</v>
      </c>
      <c r="D36" s="4">
        <v>97238</v>
      </c>
      <c r="E36" s="5">
        <v>493.58</v>
      </c>
      <c r="F36" s="48">
        <v>1.0800000000000001E-2</v>
      </c>
    </row>
    <row r="37" spans="1:6" x14ac:dyDescent="0.25">
      <c r="A37" s="38" t="s">
        <v>448</v>
      </c>
      <c r="B37" s="60" t="s">
        <v>449</v>
      </c>
      <c r="C37" s="60" t="s">
        <v>937</v>
      </c>
      <c r="D37" s="4">
        <v>54460</v>
      </c>
      <c r="E37" s="5">
        <v>491.77</v>
      </c>
      <c r="F37" s="48">
        <v>1.0800000000000001E-2</v>
      </c>
    </row>
    <row r="38" spans="1:6" x14ac:dyDescent="0.25">
      <c r="A38" s="38" t="s">
        <v>462</v>
      </c>
      <c r="B38" s="60" t="s">
        <v>463</v>
      </c>
      <c r="C38" s="60" t="s">
        <v>933</v>
      </c>
      <c r="D38" s="4">
        <v>29537</v>
      </c>
      <c r="E38" s="5">
        <v>471.44</v>
      </c>
      <c r="F38" s="48">
        <v>1.03E-2</v>
      </c>
    </row>
    <row r="39" spans="1:6" x14ac:dyDescent="0.25">
      <c r="A39" s="38" t="s">
        <v>439</v>
      </c>
      <c r="B39" s="60" t="s">
        <v>440</v>
      </c>
      <c r="C39" s="60" t="s">
        <v>936</v>
      </c>
      <c r="D39" s="4">
        <v>3348</v>
      </c>
      <c r="E39" s="5">
        <v>465.03</v>
      </c>
      <c r="F39" s="48">
        <v>1.0200000000000001E-2</v>
      </c>
    </row>
    <row r="40" spans="1:6" x14ac:dyDescent="0.25">
      <c r="A40" s="38" t="s">
        <v>523</v>
      </c>
      <c r="B40" s="60" t="s">
        <v>524</v>
      </c>
      <c r="C40" s="60" t="s">
        <v>954</v>
      </c>
      <c r="D40" s="4">
        <v>24039</v>
      </c>
      <c r="E40" s="5">
        <v>453.72</v>
      </c>
      <c r="F40" s="48">
        <v>0.01</v>
      </c>
    </row>
    <row r="41" spans="1:6" x14ac:dyDescent="0.25">
      <c r="A41" s="38" t="s">
        <v>525</v>
      </c>
      <c r="B41" s="60" t="s">
        <v>526</v>
      </c>
      <c r="C41" s="60" t="s">
        <v>997</v>
      </c>
      <c r="D41" s="4">
        <v>93680</v>
      </c>
      <c r="E41" s="5">
        <v>453.32</v>
      </c>
      <c r="F41" s="48">
        <v>0.01</v>
      </c>
    </row>
    <row r="42" spans="1:6" x14ac:dyDescent="0.25">
      <c r="A42" s="38" t="s">
        <v>527</v>
      </c>
      <c r="B42" s="60" t="s">
        <v>528</v>
      </c>
      <c r="C42" s="60" t="s">
        <v>938</v>
      </c>
      <c r="D42" s="4">
        <v>64321</v>
      </c>
      <c r="E42" s="5">
        <v>448.61</v>
      </c>
      <c r="F42" s="48">
        <v>9.7999999999999997E-3</v>
      </c>
    </row>
    <row r="43" spans="1:6" x14ac:dyDescent="0.25">
      <c r="A43" s="38" t="s">
        <v>452</v>
      </c>
      <c r="B43" s="60" t="s">
        <v>453</v>
      </c>
      <c r="C43" s="60" t="s">
        <v>999</v>
      </c>
      <c r="D43" s="4">
        <v>14630</v>
      </c>
      <c r="E43" s="5">
        <v>442.55</v>
      </c>
      <c r="F43" s="48">
        <v>9.7000000000000003E-3</v>
      </c>
    </row>
    <row r="44" spans="1:6" x14ac:dyDescent="0.25">
      <c r="A44" s="38" t="s">
        <v>500</v>
      </c>
      <c r="B44" s="60" t="s">
        <v>501</v>
      </c>
      <c r="C44" s="60" t="s">
        <v>948</v>
      </c>
      <c r="D44" s="4">
        <v>28651</v>
      </c>
      <c r="E44" s="5">
        <v>434.16</v>
      </c>
      <c r="F44" s="48">
        <v>9.4999999999999998E-3</v>
      </c>
    </row>
    <row r="45" spans="1:6" x14ac:dyDescent="0.25">
      <c r="A45" s="38" t="s">
        <v>529</v>
      </c>
      <c r="B45" s="60" t="s">
        <v>530</v>
      </c>
      <c r="C45" s="60" t="s">
        <v>940</v>
      </c>
      <c r="D45" s="4">
        <v>87636</v>
      </c>
      <c r="E45" s="5">
        <v>429.99</v>
      </c>
      <c r="F45" s="48">
        <v>9.4000000000000004E-3</v>
      </c>
    </row>
    <row r="46" spans="1:6" x14ac:dyDescent="0.25">
      <c r="A46" s="38" t="s">
        <v>531</v>
      </c>
      <c r="B46" s="60" t="s">
        <v>532</v>
      </c>
      <c r="C46" s="60" t="s">
        <v>998</v>
      </c>
      <c r="D46" s="4">
        <v>19262</v>
      </c>
      <c r="E46" s="5">
        <v>414.4</v>
      </c>
      <c r="F46" s="48">
        <v>9.1000000000000004E-3</v>
      </c>
    </row>
    <row r="47" spans="1:6" x14ac:dyDescent="0.25">
      <c r="A47" s="38" t="s">
        <v>533</v>
      </c>
      <c r="B47" s="60" t="s">
        <v>534</v>
      </c>
      <c r="C47" s="60" t="s">
        <v>956</v>
      </c>
      <c r="D47" s="4">
        <v>121341</v>
      </c>
      <c r="E47" s="5">
        <v>413.41</v>
      </c>
      <c r="F47" s="48">
        <v>9.1000000000000004E-3</v>
      </c>
    </row>
    <row r="48" spans="1:6" x14ac:dyDescent="0.25">
      <c r="A48" s="38" t="s">
        <v>1120</v>
      </c>
      <c r="B48" s="60" t="s">
        <v>420</v>
      </c>
      <c r="C48" s="60" t="s">
        <v>945</v>
      </c>
      <c r="D48" s="4">
        <v>31604</v>
      </c>
      <c r="E48" s="5">
        <v>413.08</v>
      </c>
      <c r="F48" s="48">
        <v>9.1000000000000004E-3</v>
      </c>
    </row>
    <row r="49" spans="1:6" x14ac:dyDescent="0.25">
      <c r="A49" s="38" t="s">
        <v>421</v>
      </c>
      <c r="B49" s="60" t="s">
        <v>422</v>
      </c>
      <c r="C49" s="60" t="s">
        <v>935</v>
      </c>
      <c r="D49" s="4">
        <v>188663</v>
      </c>
      <c r="E49" s="5">
        <v>412.51</v>
      </c>
      <c r="F49" s="48">
        <v>9.1000000000000004E-3</v>
      </c>
    </row>
    <row r="50" spans="1:6" x14ac:dyDescent="0.25">
      <c r="A50" s="38" t="s">
        <v>535</v>
      </c>
      <c r="B50" s="60" t="s">
        <v>536</v>
      </c>
      <c r="C50" s="60" t="s">
        <v>953</v>
      </c>
      <c r="D50" s="4">
        <v>35401</v>
      </c>
      <c r="E50" s="5">
        <v>393.69</v>
      </c>
      <c r="F50" s="48">
        <v>8.6E-3</v>
      </c>
    </row>
    <row r="51" spans="1:6" x14ac:dyDescent="0.25">
      <c r="A51" s="38" t="s">
        <v>414</v>
      </c>
      <c r="B51" s="60" t="s">
        <v>415</v>
      </c>
      <c r="C51" s="60" t="s">
        <v>997</v>
      </c>
      <c r="D51" s="4">
        <v>180972</v>
      </c>
      <c r="E51" s="5">
        <v>382.48</v>
      </c>
      <c r="F51" s="48">
        <v>8.3999999999999995E-3</v>
      </c>
    </row>
    <row r="52" spans="1:6" x14ac:dyDescent="0.25">
      <c r="A52" s="38" t="s">
        <v>498</v>
      </c>
      <c r="B52" s="60" t="s">
        <v>499</v>
      </c>
      <c r="C52" s="60" t="s">
        <v>998</v>
      </c>
      <c r="D52" s="4">
        <v>19733</v>
      </c>
      <c r="E52" s="5">
        <v>352.05</v>
      </c>
      <c r="F52" s="48">
        <v>7.7000000000000002E-3</v>
      </c>
    </row>
    <row r="53" spans="1:6" x14ac:dyDescent="0.25">
      <c r="A53" s="38" t="s">
        <v>537</v>
      </c>
      <c r="B53" s="60" t="s">
        <v>538</v>
      </c>
      <c r="C53" s="60" t="s">
        <v>942</v>
      </c>
      <c r="D53" s="4">
        <v>30926</v>
      </c>
      <c r="E53" s="5">
        <v>324.83</v>
      </c>
      <c r="F53" s="48">
        <v>7.1000000000000004E-3</v>
      </c>
    </row>
    <row r="54" spans="1:6" x14ac:dyDescent="0.25">
      <c r="A54" s="38" t="s">
        <v>506</v>
      </c>
      <c r="B54" s="60" t="s">
        <v>507</v>
      </c>
      <c r="C54" s="60" t="s">
        <v>934</v>
      </c>
      <c r="D54" s="4">
        <v>15871</v>
      </c>
      <c r="E54" s="5">
        <v>320.77999999999997</v>
      </c>
      <c r="F54" s="48">
        <v>7.0000000000000001E-3</v>
      </c>
    </row>
    <row r="55" spans="1:6" x14ac:dyDescent="0.25">
      <c r="A55" s="38" t="s">
        <v>539</v>
      </c>
      <c r="B55" s="60" t="s">
        <v>540</v>
      </c>
      <c r="C55" s="60" t="s">
        <v>948</v>
      </c>
      <c r="D55" s="4">
        <v>26325</v>
      </c>
      <c r="E55" s="5">
        <v>301.37</v>
      </c>
      <c r="F55" s="48">
        <v>6.6E-3</v>
      </c>
    </row>
    <row r="56" spans="1:6" x14ac:dyDescent="0.25">
      <c r="A56" s="38" t="s">
        <v>410</v>
      </c>
      <c r="B56" s="60" t="s">
        <v>411</v>
      </c>
      <c r="C56" s="60" t="s">
        <v>953</v>
      </c>
      <c r="D56" s="4">
        <v>37366</v>
      </c>
      <c r="E56" s="5">
        <v>299.19</v>
      </c>
      <c r="F56" s="48">
        <v>6.6E-3</v>
      </c>
    </row>
    <row r="57" spans="1:6" x14ac:dyDescent="0.25">
      <c r="A57" s="38" t="s">
        <v>496</v>
      </c>
      <c r="B57" s="60" t="s">
        <v>497</v>
      </c>
      <c r="C57" s="60" t="s">
        <v>937</v>
      </c>
      <c r="D57" s="4">
        <v>15810</v>
      </c>
      <c r="E57" s="5">
        <v>263.32</v>
      </c>
      <c r="F57" s="48">
        <v>5.7999999999999996E-3</v>
      </c>
    </row>
    <row r="58" spans="1:6" x14ac:dyDescent="0.25">
      <c r="A58" s="38" t="s">
        <v>541</v>
      </c>
      <c r="B58" s="60" t="s">
        <v>542</v>
      </c>
      <c r="C58" s="60" t="s">
        <v>953</v>
      </c>
      <c r="D58" s="4">
        <v>12158</v>
      </c>
      <c r="E58" s="5">
        <v>261.33999999999997</v>
      </c>
      <c r="F58" s="48">
        <v>5.7000000000000002E-3</v>
      </c>
    </row>
    <row r="59" spans="1:6" x14ac:dyDescent="0.25">
      <c r="A59" s="38" t="s">
        <v>543</v>
      </c>
      <c r="B59" s="60" t="s">
        <v>544</v>
      </c>
      <c r="C59" s="60" t="s">
        <v>938</v>
      </c>
      <c r="D59" s="4">
        <v>208159</v>
      </c>
      <c r="E59" s="5">
        <v>233.03</v>
      </c>
      <c r="F59" s="48">
        <v>5.1000000000000004E-3</v>
      </c>
    </row>
    <row r="60" spans="1:6" x14ac:dyDescent="0.25">
      <c r="A60" s="38" t="s">
        <v>545</v>
      </c>
      <c r="B60" s="60" t="s">
        <v>546</v>
      </c>
      <c r="C60" s="60" t="s">
        <v>953</v>
      </c>
      <c r="D60" s="4">
        <v>71630</v>
      </c>
      <c r="E60" s="5">
        <v>214.07</v>
      </c>
      <c r="F60" s="48">
        <v>4.7000000000000002E-3</v>
      </c>
    </row>
    <row r="61" spans="1:6" x14ac:dyDescent="0.25">
      <c r="A61" s="38" t="s">
        <v>547</v>
      </c>
      <c r="B61" s="60" t="s">
        <v>548</v>
      </c>
      <c r="C61" s="60" t="s">
        <v>998</v>
      </c>
      <c r="D61" s="4">
        <v>34291</v>
      </c>
      <c r="E61" s="5">
        <v>211.63</v>
      </c>
      <c r="F61" s="48">
        <v>4.5999999999999999E-3</v>
      </c>
    </row>
    <row r="62" spans="1:6" x14ac:dyDescent="0.25">
      <c r="A62" s="38" t="s">
        <v>236</v>
      </c>
      <c r="B62" s="60" t="s">
        <v>237</v>
      </c>
      <c r="C62" s="60" t="s">
        <v>937</v>
      </c>
      <c r="D62" s="4">
        <v>35815</v>
      </c>
      <c r="E62" s="5">
        <v>210.95</v>
      </c>
      <c r="F62" s="48">
        <v>4.5999999999999999E-3</v>
      </c>
    </row>
    <row r="63" spans="1:6" x14ac:dyDescent="0.25">
      <c r="A63" s="38" t="s">
        <v>549</v>
      </c>
      <c r="B63" s="60" t="s">
        <v>550</v>
      </c>
      <c r="C63" s="60" t="s">
        <v>938</v>
      </c>
      <c r="D63" s="4">
        <v>83596</v>
      </c>
      <c r="E63" s="5">
        <v>193.27</v>
      </c>
      <c r="F63" s="48">
        <v>4.1999999999999997E-3</v>
      </c>
    </row>
    <row r="64" spans="1:6" x14ac:dyDescent="0.25">
      <c r="A64" s="38" t="s">
        <v>551</v>
      </c>
      <c r="B64" s="60" t="s">
        <v>552</v>
      </c>
      <c r="C64" s="60" t="s">
        <v>941</v>
      </c>
      <c r="D64" s="4">
        <v>190598</v>
      </c>
      <c r="E64" s="5">
        <v>185.64</v>
      </c>
      <c r="F64" s="48">
        <v>4.1000000000000003E-3</v>
      </c>
    </row>
    <row r="65" spans="1:6" x14ac:dyDescent="0.25">
      <c r="A65" s="32" t="s">
        <v>77</v>
      </c>
      <c r="B65" s="61"/>
      <c r="C65" s="61"/>
      <c r="D65" s="6"/>
      <c r="E65" s="14">
        <v>43985.71</v>
      </c>
      <c r="F65" s="49">
        <v>0.96509999999999996</v>
      </c>
    </row>
    <row r="66" spans="1:6" x14ac:dyDescent="0.25">
      <c r="A66" s="38"/>
      <c r="B66" s="60"/>
      <c r="C66" s="60"/>
      <c r="D66" s="4"/>
      <c r="E66" s="5"/>
      <c r="F66" s="48"/>
    </row>
    <row r="67" spans="1:6" x14ac:dyDescent="0.25">
      <c r="A67" s="32" t="s">
        <v>297</v>
      </c>
      <c r="B67" s="60"/>
      <c r="C67" s="60"/>
      <c r="D67" s="4"/>
      <c r="E67" s="5"/>
      <c r="F67" s="48"/>
    </row>
    <row r="68" spans="1:6" x14ac:dyDescent="0.25">
      <c r="A68" s="38" t="s">
        <v>1131</v>
      </c>
      <c r="B68" s="60" t="s">
        <v>472</v>
      </c>
      <c r="C68" s="60" t="s">
        <v>953</v>
      </c>
      <c r="D68" s="4">
        <v>3110</v>
      </c>
      <c r="E68" s="5">
        <v>14.79</v>
      </c>
      <c r="F68" s="48">
        <v>2.9999999999999997E-4</v>
      </c>
    </row>
    <row r="69" spans="1:6" x14ac:dyDescent="0.25">
      <c r="A69" s="32" t="s">
        <v>77</v>
      </c>
      <c r="B69" s="61"/>
      <c r="C69" s="61"/>
      <c r="D69" s="6"/>
      <c r="E69" s="14">
        <v>14.79</v>
      </c>
      <c r="F69" s="49">
        <v>2.9999999999999997E-4</v>
      </c>
    </row>
    <row r="70" spans="1:6" x14ac:dyDescent="0.25">
      <c r="A70" s="52" t="s">
        <v>89</v>
      </c>
      <c r="B70" s="64"/>
      <c r="C70" s="64"/>
      <c r="D70" s="26"/>
      <c r="E70" s="9">
        <v>44000.5</v>
      </c>
      <c r="F70" s="54">
        <v>0.96540000000000004</v>
      </c>
    </row>
    <row r="71" spans="1:6" x14ac:dyDescent="0.25">
      <c r="A71" s="38"/>
      <c r="B71" s="60"/>
      <c r="C71" s="60"/>
      <c r="D71" s="4"/>
      <c r="E71" s="5"/>
      <c r="F71" s="48"/>
    </row>
    <row r="72" spans="1:6" x14ac:dyDescent="0.25">
      <c r="A72" s="32" t="s">
        <v>381</v>
      </c>
      <c r="B72" s="61"/>
      <c r="C72" s="61"/>
      <c r="D72" s="6"/>
      <c r="E72" s="7"/>
      <c r="F72" s="50"/>
    </row>
    <row r="73" spans="1:6" x14ac:dyDescent="0.25">
      <c r="A73" s="32" t="s">
        <v>382</v>
      </c>
      <c r="B73" s="61"/>
      <c r="C73" s="61" t="s">
        <v>1161</v>
      </c>
      <c r="D73" s="6"/>
      <c r="E73" s="7"/>
      <c r="F73" s="50"/>
    </row>
    <row r="74" spans="1:6" x14ac:dyDescent="0.25">
      <c r="A74" s="38" t="s">
        <v>1012</v>
      </c>
      <c r="B74" s="60"/>
      <c r="C74" s="60" t="s">
        <v>490</v>
      </c>
      <c r="D74" s="4">
        <v>26500000</v>
      </c>
      <c r="E74" s="5">
        <v>265</v>
      </c>
      <c r="F74" s="48">
        <v>5.7999999999999996E-3</v>
      </c>
    </row>
    <row r="75" spans="1:6" x14ac:dyDescent="0.25">
      <c r="A75" s="38" t="s">
        <v>1013</v>
      </c>
      <c r="B75" s="60"/>
      <c r="C75" s="60" t="s">
        <v>491</v>
      </c>
      <c r="D75" s="4">
        <v>12500000</v>
      </c>
      <c r="E75" s="5">
        <v>125</v>
      </c>
      <c r="F75" s="48">
        <v>2.7000000000000001E-3</v>
      </c>
    </row>
    <row r="76" spans="1:6" x14ac:dyDescent="0.25">
      <c r="A76" s="38" t="s">
        <v>1011</v>
      </c>
      <c r="B76" s="60"/>
      <c r="C76" s="60" t="s">
        <v>490</v>
      </c>
      <c r="D76" s="4">
        <v>8050000</v>
      </c>
      <c r="E76" s="5">
        <v>80.5</v>
      </c>
      <c r="F76" s="48">
        <v>1.8E-3</v>
      </c>
    </row>
    <row r="77" spans="1:6" x14ac:dyDescent="0.25">
      <c r="A77" s="32" t="s">
        <v>77</v>
      </c>
      <c r="B77" s="61"/>
      <c r="C77" s="61"/>
      <c r="D77" s="6"/>
      <c r="E77" s="14">
        <v>470.5</v>
      </c>
      <c r="F77" s="49">
        <v>1.03E-2</v>
      </c>
    </row>
    <row r="78" spans="1:6" x14ac:dyDescent="0.25">
      <c r="A78" s="52" t="s">
        <v>89</v>
      </c>
      <c r="B78" s="64"/>
      <c r="C78" s="64"/>
      <c r="D78" s="26"/>
      <c r="E78" s="9">
        <v>470.5</v>
      </c>
      <c r="F78" s="54">
        <v>1.03E-2</v>
      </c>
    </row>
    <row r="79" spans="1:6" x14ac:dyDescent="0.25">
      <c r="A79" s="38"/>
      <c r="B79" s="60"/>
      <c r="C79" s="60"/>
      <c r="D79" s="4"/>
      <c r="E79" s="5"/>
      <c r="F79" s="48"/>
    </row>
    <row r="80" spans="1:6" x14ac:dyDescent="0.25">
      <c r="A80" s="32" t="s">
        <v>90</v>
      </c>
      <c r="B80" s="60"/>
      <c r="C80" s="60"/>
      <c r="D80" s="4"/>
      <c r="E80" s="5"/>
      <c r="F80" s="48"/>
    </row>
    <row r="81" spans="1:6" x14ac:dyDescent="0.25">
      <c r="A81" s="38" t="s">
        <v>91</v>
      </c>
      <c r="B81" s="60"/>
      <c r="C81" s="60"/>
      <c r="D81" s="4"/>
      <c r="E81" s="5">
        <v>1093.3399999999999</v>
      </c>
      <c r="F81" s="48">
        <v>2.4E-2</v>
      </c>
    </row>
    <row r="82" spans="1:6" x14ac:dyDescent="0.25">
      <c r="A82" s="32" t="s">
        <v>77</v>
      </c>
      <c r="B82" s="61"/>
      <c r="C82" s="61"/>
      <c r="D82" s="6"/>
      <c r="E82" s="14">
        <v>1093.3399999999999</v>
      </c>
      <c r="F82" s="49">
        <v>2.4E-2</v>
      </c>
    </row>
    <row r="83" spans="1:6" x14ac:dyDescent="0.25">
      <c r="A83" s="38"/>
      <c r="B83" s="60"/>
      <c r="C83" s="60"/>
      <c r="D83" s="4"/>
      <c r="E83" s="5"/>
      <c r="F83" s="48"/>
    </row>
    <row r="84" spans="1:6" x14ac:dyDescent="0.25">
      <c r="A84" s="52" t="s">
        <v>89</v>
      </c>
      <c r="B84" s="64"/>
      <c r="C84" s="64"/>
      <c r="D84" s="26"/>
      <c r="E84" s="14">
        <v>1093.3399999999999</v>
      </c>
      <c r="F84" s="49">
        <v>2.4E-2</v>
      </c>
    </row>
    <row r="85" spans="1:6" x14ac:dyDescent="0.25">
      <c r="A85" s="38" t="s">
        <v>996</v>
      </c>
      <c r="B85" s="60"/>
      <c r="C85" s="60"/>
      <c r="D85" s="4"/>
      <c r="E85" s="17">
        <v>-12.59</v>
      </c>
      <c r="F85" s="48">
        <v>2.9999999999999997E-4</v>
      </c>
    </row>
    <row r="86" spans="1:6" x14ac:dyDescent="0.25">
      <c r="A86" s="53" t="s">
        <v>92</v>
      </c>
      <c r="B86" s="13"/>
      <c r="C86" s="13"/>
      <c r="D86" s="8"/>
      <c r="E86" s="9">
        <v>45551.75</v>
      </c>
      <c r="F86" s="54">
        <v>1</v>
      </c>
    </row>
    <row r="87" spans="1:6" x14ac:dyDescent="0.25">
      <c r="A87" s="55"/>
      <c r="B87" s="73"/>
      <c r="C87" s="73"/>
      <c r="D87" s="74"/>
      <c r="E87" s="75"/>
      <c r="F87" s="76"/>
    </row>
    <row r="88" spans="1:6" x14ac:dyDescent="0.25">
      <c r="A88" s="55" t="s">
        <v>1160</v>
      </c>
      <c r="B88" s="73"/>
      <c r="C88" s="73"/>
      <c r="D88" s="74"/>
      <c r="E88" s="75"/>
      <c r="F88" s="76"/>
    </row>
    <row r="89" spans="1:6" x14ac:dyDescent="0.25">
      <c r="A89" s="77" t="s">
        <v>93</v>
      </c>
      <c r="B89" s="21"/>
      <c r="C89" s="21"/>
      <c r="D89" s="21"/>
      <c r="E89" s="21"/>
      <c r="F89" s="39"/>
    </row>
    <row r="90" spans="1:6" x14ac:dyDescent="0.25">
      <c r="A90" s="77"/>
      <c r="B90" s="21"/>
      <c r="C90" s="21"/>
      <c r="D90" s="21"/>
      <c r="E90" s="21"/>
      <c r="F90" s="39"/>
    </row>
    <row r="91" spans="1:6" x14ac:dyDescent="0.25">
      <c r="A91" s="55" t="s">
        <v>788</v>
      </c>
      <c r="B91" s="21"/>
      <c r="C91" s="21"/>
      <c r="D91" s="21"/>
      <c r="E91" s="21"/>
      <c r="F91" s="39"/>
    </row>
    <row r="92" spans="1:6" x14ac:dyDescent="0.25">
      <c r="A92" s="81" t="s">
        <v>1168</v>
      </c>
      <c r="B92" s="82" t="s">
        <v>57</v>
      </c>
      <c r="C92" s="21"/>
      <c r="D92" s="21"/>
      <c r="E92" s="21"/>
      <c r="F92" s="39"/>
    </row>
    <row r="93" spans="1:6" x14ac:dyDescent="0.25">
      <c r="A93" s="40" t="s">
        <v>1015</v>
      </c>
      <c r="B93" s="21"/>
      <c r="C93" s="21"/>
      <c r="D93" s="21"/>
      <c r="E93" s="21"/>
      <c r="F93" s="39"/>
    </row>
    <row r="94" spans="1:6" x14ac:dyDescent="0.25">
      <c r="A94" s="40" t="s">
        <v>789</v>
      </c>
      <c r="B94" s="27" t="s">
        <v>790</v>
      </c>
      <c r="C94" s="27" t="s">
        <v>790</v>
      </c>
      <c r="D94" s="21"/>
      <c r="E94" s="21"/>
      <c r="F94" s="39"/>
    </row>
    <row r="95" spans="1:6" x14ac:dyDescent="0.25">
      <c r="A95" s="40"/>
      <c r="B95" s="20">
        <v>43707</v>
      </c>
      <c r="C95" s="20">
        <v>43738</v>
      </c>
      <c r="D95" s="21"/>
      <c r="E95" s="21"/>
      <c r="F95" s="39"/>
    </row>
    <row r="96" spans="1:6" x14ac:dyDescent="0.25">
      <c r="A96" s="40" t="s">
        <v>794</v>
      </c>
      <c r="B96" s="21">
        <v>13.308999999999999</v>
      </c>
      <c r="C96" s="21">
        <v>13.986000000000001</v>
      </c>
      <c r="D96" s="21"/>
      <c r="E96" s="21"/>
      <c r="F96" s="39"/>
    </row>
    <row r="97" spans="1:6" x14ac:dyDescent="0.25">
      <c r="A97" s="40" t="s">
        <v>795</v>
      </c>
      <c r="B97" s="21">
        <v>14.491</v>
      </c>
      <c r="C97" s="21">
        <v>15.228999999999999</v>
      </c>
      <c r="D97" s="21"/>
      <c r="E97" s="21"/>
      <c r="F97" s="39"/>
    </row>
    <row r="98" spans="1:6" x14ac:dyDescent="0.25">
      <c r="A98" s="40" t="s">
        <v>805</v>
      </c>
      <c r="B98" s="21">
        <v>12.811999999999999</v>
      </c>
      <c r="C98" s="21">
        <v>13.444000000000001</v>
      </c>
      <c r="D98" s="21"/>
      <c r="E98" s="21"/>
      <c r="F98" s="39"/>
    </row>
    <row r="99" spans="1:6" x14ac:dyDescent="0.25">
      <c r="A99" s="40" t="s">
        <v>807</v>
      </c>
      <c r="B99" s="21">
        <v>13.827</v>
      </c>
      <c r="C99" s="21">
        <v>14.509</v>
      </c>
      <c r="D99" s="21"/>
      <c r="E99" s="21"/>
      <c r="F99" s="39"/>
    </row>
    <row r="100" spans="1:6" x14ac:dyDescent="0.25">
      <c r="A100" s="40"/>
      <c r="B100" s="21"/>
      <c r="C100" s="21"/>
      <c r="D100" s="21"/>
      <c r="E100" s="21"/>
      <c r="F100" s="39"/>
    </row>
    <row r="101" spans="1:6" x14ac:dyDescent="0.25">
      <c r="A101" s="40" t="s">
        <v>1170</v>
      </c>
      <c r="B101" s="27" t="s">
        <v>57</v>
      </c>
      <c r="C101" s="21"/>
      <c r="D101" s="21"/>
      <c r="E101" s="21"/>
      <c r="F101" s="39"/>
    </row>
    <row r="102" spans="1:6" x14ac:dyDescent="0.25">
      <c r="A102" s="40" t="s">
        <v>1171</v>
      </c>
      <c r="B102" s="27" t="s">
        <v>57</v>
      </c>
      <c r="C102" s="21"/>
      <c r="D102" s="21"/>
      <c r="E102" s="21"/>
      <c r="F102" s="39"/>
    </row>
    <row r="103" spans="1:6" ht="30" x14ac:dyDescent="0.25">
      <c r="A103" s="56" t="s">
        <v>1172</v>
      </c>
      <c r="B103" s="27" t="s">
        <v>57</v>
      </c>
      <c r="C103" s="21"/>
      <c r="D103" s="21"/>
      <c r="E103" s="21"/>
      <c r="F103" s="39"/>
    </row>
    <row r="104" spans="1:6" ht="30" x14ac:dyDescent="0.25">
      <c r="A104" s="56" t="s">
        <v>1173</v>
      </c>
      <c r="B104" s="27" t="s">
        <v>57</v>
      </c>
      <c r="C104" s="21"/>
      <c r="D104" s="21"/>
      <c r="E104" s="21"/>
      <c r="F104" s="39"/>
    </row>
    <row r="105" spans="1:6" x14ac:dyDescent="0.25">
      <c r="A105" s="40" t="s">
        <v>885</v>
      </c>
      <c r="B105" s="28">
        <v>1.05</v>
      </c>
      <c r="C105" s="21"/>
      <c r="D105" s="21"/>
      <c r="E105" s="21"/>
      <c r="F105" s="39"/>
    </row>
    <row r="106" spans="1:6" ht="30" x14ac:dyDescent="0.25">
      <c r="A106" s="56" t="s">
        <v>1174</v>
      </c>
      <c r="B106" s="27" t="s">
        <v>57</v>
      </c>
      <c r="C106" s="21"/>
      <c r="D106" s="21"/>
      <c r="E106" s="21"/>
      <c r="F106" s="39"/>
    </row>
    <row r="107" spans="1:6" ht="30" x14ac:dyDescent="0.25">
      <c r="A107" s="56" t="s">
        <v>1158</v>
      </c>
      <c r="B107" s="27" t="s">
        <v>57</v>
      </c>
      <c r="C107" s="21"/>
      <c r="D107" s="21"/>
      <c r="E107" s="21"/>
      <c r="F107" s="39"/>
    </row>
    <row r="108" spans="1:6" ht="30" x14ac:dyDescent="0.25">
      <c r="A108" s="35" t="s">
        <v>1165</v>
      </c>
      <c r="B108" s="36" t="s">
        <v>57</v>
      </c>
      <c r="C108" s="21"/>
      <c r="D108" s="21"/>
      <c r="E108" s="21"/>
      <c r="F108" s="39"/>
    </row>
    <row r="109" spans="1:6" x14ac:dyDescent="0.25">
      <c r="A109" s="57"/>
      <c r="B109" s="58"/>
      <c r="C109" s="58"/>
      <c r="D109" s="58"/>
      <c r="E109" s="58"/>
      <c r="F109" s="59"/>
    </row>
  </sheetData>
  <customSheetViews>
    <customSheetView guid="{82FC9ADF-69D5-491E-B58A-B76D1862A59C}" showGridLines="0">
      <pane ySplit="6" topLeftCell="A88" activePane="bottomLeft" state="frozen"/>
      <selection pane="bottomLeft" activeCell="A96" sqref="A96:B96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96" activePane="bottomLeft" state="frozen"/>
      <selection pane="bottomLeft" activeCell="C102" sqref="C102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showGridLines="0" workbookViewId="0">
      <pane ySplit="6" topLeftCell="A107" activePane="bottomLeft" state="frozen"/>
      <selection pane="bottomLeft" activeCell="A117" sqref="A117"/>
    </sheetView>
  </sheetViews>
  <sheetFormatPr defaultRowHeight="15" x14ac:dyDescent="0.25"/>
  <cols>
    <col min="1" max="1" width="50.5703125" customWidth="1"/>
    <col min="2" max="2" width="15.85546875" customWidth="1"/>
    <col min="3" max="3" width="37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23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24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2" t="s">
        <v>56</v>
      </c>
      <c r="B8" s="11"/>
      <c r="C8" s="11"/>
      <c r="D8" s="4"/>
      <c r="E8" s="5"/>
      <c r="F8" s="48"/>
    </row>
    <row r="9" spans="1:8" x14ac:dyDescent="0.25">
      <c r="A9" s="32" t="s">
        <v>140</v>
      </c>
      <c r="B9" s="11"/>
      <c r="C9" s="11"/>
      <c r="D9" s="4"/>
      <c r="E9" s="5"/>
      <c r="F9" s="48"/>
    </row>
    <row r="10" spans="1:8" x14ac:dyDescent="0.25">
      <c r="A10" s="38" t="s">
        <v>151</v>
      </c>
      <c r="B10" s="60" t="s">
        <v>152</v>
      </c>
      <c r="C10" s="60" t="s">
        <v>935</v>
      </c>
      <c r="D10" s="4">
        <v>79874</v>
      </c>
      <c r="E10" s="5">
        <v>980.41</v>
      </c>
      <c r="F10" s="48">
        <v>9.1899999999999996E-2</v>
      </c>
    </row>
    <row r="11" spans="1:8" x14ac:dyDescent="0.25">
      <c r="A11" s="38" t="s">
        <v>149</v>
      </c>
      <c r="B11" s="60" t="s">
        <v>150</v>
      </c>
      <c r="C11" s="60" t="s">
        <v>935</v>
      </c>
      <c r="D11" s="4">
        <v>179823</v>
      </c>
      <c r="E11" s="5">
        <v>779.89</v>
      </c>
      <c r="F11" s="48">
        <v>7.3099999999999998E-2</v>
      </c>
    </row>
    <row r="12" spans="1:8" x14ac:dyDescent="0.25">
      <c r="A12" s="38" t="s">
        <v>145</v>
      </c>
      <c r="B12" s="60" t="s">
        <v>146</v>
      </c>
      <c r="C12" s="60" t="s">
        <v>934</v>
      </c>
      <c r="D12" s="4">
        <v>58654</v>
      </c>
      <c r="E12" s="5">
        <v>472.55</v>
      </c>
      <c r="F12" s="48">
        <v>4.4299999999999999E-2</v>
      </c>
    </row>
    <row r="13" spans="1:8" x14ac:dyDescent="0.25">
      <c r="A13" s="38" t="s">
        <v>169</v>
      </c>
      <c r="B13" s="60" t="s">
        <v>170</v>
      </c>
      <c r="C13" s="60" t="s">
        <v>941</v>
      </c>
      <c r="D13" s="4">
        <v>28392</v>
      </c>
      <c r="E13" s="5">
        <v>418.57</v>
      </c>
      <c r="F13" s="48">
        <v>3.9199999999999999E-2</v>
      </c>
    </row>
    <row r="14" spans="1:8" x14ac:dyDescent="0.25">
      <c r="A14" s="38" t="s">
        <v>177</v>
      </c>
      <c r="B14" s="60" t="s">
        <v>178</v>
      </c>
      <c r="C14" s="60" t="s">
        <v>935</v>
      </c>
      <c r="D14" s="4">
        <v>60153</v>
      </c>
      <c r="E14" s="5">
        <v>412.05</v>
      </c>
      <c r="F14" s="48">
        <v>3.8600000000000002E-2</v>
      </c>
    </row>
    <row r="15" spans="1:8" x14ac:dyDescent="0.25">
      <c r="A15" s="38" t="s">
        <v>141</v>
      </c>
      <c r="B15" s="60" t="s">
        <v>142</v>
      </c>
      <c r="C15" s="60" t="s">
        <v>932</v>
      </c>
      <c r="D15" s="4">
        <v>27574</v>
      </c>
      <c r="E15" s="5">
        <v>367.35</v>
      </c>
      <c r="F15" s="48">
        <v>3.44E-2</v>
      </c>
    </row>
    <row r="16" spans="1:8" x14ac:dyDescent="0.25">
      <c r="A16" s="38" t="s">
        <v>143</v>
      </c>
      <c r="B16" s="60" t="s">
        <v>144</v>
      </c>
      <c r="C16" s="60" t="s">
        <v>933</v>
      </c>
      <c r="D16" s="4">
        <v>17544</v>
      </c>
      <c r="E16" s="5">
        <v>346.85</v>
      </c>
      <c r="F16" s="48">
        <v>3.2500000000000001E-2</v>
      </c>
    </row>
    <row r="17" spans="1:6" x14ac:dyDescent="0.25">
      <c r="A17" s="38" t="s">
        <v>147</v>
      </c>
      <c r="B17" s="60" t="s">
        <v>148</v>
      </c>
      <c r="C17" s="60" t="s">
        <v>934</v>
      </c>
      <c r="D17" s="4">
        <v>16263</v>
      </c>
      <c r="E17" s="5">
        <v>341.41</v>
      </c>
      <c r="F17" s="48">
        <v>3.2000000000000001E-2</v>
      </c>
    </row>
    <row r="18" spans="1:6" x14ac:dyDescent="0.25">
      <c r="A18" s="38" t="s">
        <v>270</v>
      </c>
      <c r="B18" s="60" t="s">
        <v>271</v>
      </c>
      <c r="C18" s="60" t="s">
        <v>935</v>
      </c>
      <c r="D18" s="4">
        <v>19496</v>
      </c>
      <c r="E18" s="5">
        <v>320.60000000000002</v>
      </c>
      <c r="F18" s="48">
        <v>0.03</v>
      </c>
    </row>
    <row r="19" spans="1:6" x14ac:dyDescent="0.25">
      <c r="A19" s="38" t="s">
        <v>445</v>
      </c>
      <c r="B19" s="60" t="s">
        <v>446</v>
      </c>
      <c r="C19" s="60" t="s">
        <v>936</v>
      </c>
      <c r="D19" s="4">
        <v>15995</v>
      </c>
      <c r="E19" s="5">
        <v>317.01</v>
      </c>
      <c r="F19" s="48">
        <v>2.9700000000000001E-2</v>
      </c>
    </row>
    <row r="20" spans="1:6" x14ac:dyDescent="0.25">
      <c r="A20" s="38" t="s">
        <v>201</v>
      </c>
      <c r="B20" s="60" t="s">
        <v>202</v>
      </c>
      <c r="C20" s="60" t="s">
        <v>933</v>
      </c>
      <c r="D20" s="4">
        <v>7801</v>
      </c>
      <c r="E20" s="5">
        <v>315.63</v>
      </c>
      <c r="F20" s="48">
        <v>2.9600000000000001E-2</v>
      </c>
    </row>
    <row r="21" spans="1:6" x14ac:dyDescent="0.25">
      <c r="A21" s="38" t="s">
        <v>427</v>
      </c>
      <c r="B21" s="60" t="s">
        <v>428</v>
      </c>
      <c r="C21" s="60" t="s">
        <v>942</v>
      </c>
      <c r="D21" s="4">
        <v>5780</v>
      </c>
      <c r="E21" s="5">
        <v>250.92</v>
      </c>
      <c r="F21" s="48">
        <v>2.35E-2</v>
      </c>
    </row>
    <row r="22" spans="1:6" x14ac:dyDescent="0.25">
      <c r="A22" s="38" t="s">
        <v>412</v>
      </c>
      <c r="B22" s="60" t="s">
        <v>413</v>
      </c>
      <c r="C22" s="60" t="s">
        <v>948</v>
      </c>
      <c r="D22" s="4">
        <v>873</v>
      </c>
      <c r="E22" s="5">
        <v>250.35</v>
      </c>
      <c r="F22" s="48">
        <v>2.35E-2</v>
      </c>
    </row>
    <row r="23" spans="1:6" x14ac:dyDescent="0.25">
      <c r="A23" s="38" t="s">
        <v>159</v>
      </c>
      <c r="B23" s="60" t="s">
        <v>160</v>
      </c>
      <c r="C23" s="60" t="s">
        <v>936</v>
      </c>
      <c r="D23" s="4">
        <v>12841</v>
      </c>
      <c r="E23" s="5">
        <v>226.28</v>
      </c>
      <c r="F23" s="48">
        <v>2.12E-2</v>
      </c>
    </row>
    <row r="24" spans="1:6" x14ac:dyDescent="0.25">
      <c r="A24" s="38" t="s">
        <v>272</v>
      </c>
      <c r="B24" s="60" t="s">
        <v>273</v>
      </c>
      <c r="C24" s="60" t="s">
        <v>936</v>
      </c>
      <c r="D24" s="4">
        <v>7017</v>
      </c>
      <c r="E24" s="5">
        <v>206.59</v>
      </c>
      <c r="F24" s="48">
        <v>1.9400000000000001E-2</v>
      </c>
    </row>
    <row r="25" spans="1:6" x14ac:dyDescent="0.25">
      <c r="A25" s="38" t="s">
        <v>234</v>
      </c>
      <c r="B25" s="60" t="s">
        <v>235</v>
      </c>
      <c r="C25" s="60" t="s">
        <v>935</v>
      </c>
      <c r="D25" s="4">
        <v>75086</v>
      </c>
      <c r="E25" s="5">
        <v>203.33</v>
      </c>
      <c r="F25" s="48">
        <v>1.9099999999999999E-2</v>
      </c>
    </row>
    <row r="26" spans="1:6" x14ac:dyDescent="0.25">
      <c r="A26" s="38" t="s">
        <v>153</v>
      </c>
      <c r="B26" s="60" t="s">
        <v>154</v>
      </c>
      <c r="C26" s="60" t="s">
        <v>936</v>
      </c>
      <c r="D26" s="4">
        <v>63697</v>
      </c>
      <c r="E26" s="5">
        <v>165.52</v>
      </c>
      <c r="F26" s="48">
        <v>1.55E-2</v>
      </c>
    </row>
    <row r="27" spans="1:6" x14ac:dyDescent="0.25">
      <c r="A27" s="38" t="s">
        <v>238</v>
      </c>
      <c r="B27" s="60" t="s">
        <v>239</v>
      </c>
      <c r="C27" s="60" t="s">
        <v>954</v>
      </c>
      <c r="D27" s="4">
        <v>12952</v>
      </c>
      <c r="E27" s="5">
        <v>164.89</v>
      </c>
      <c r="F27" s="48">
        <v>1.54E-2</v>
      </c>
    </row>
    <row r="28" spans="1:6" x14ac:dyDescent="0.25">
      <c r="A28" s="38" t="s">
        <v>515</v>
      </c>
      <c r="B28" s="60" t="s">
        <v>516</v>
      </c>
      <c r="C28" s="60" t="s">
        <v>1010</v>
      </c>
      <c r="D28" s="4">
        <v>103122</v>
      </c>
      <c r="E28" s="5">
        <v>164.79</v>
      </c>
      <c r="F28" s="48">
        <v>1.54E-2</v>
      </c>
    </row>
    <row r="29" spans="1:6" x14ac:dyDescent="0.25">
      <c r="A29" s="38" t="s">
        <v>222</v>
      </c>
      <c r="B29" s="60" t="s">
        <v>223</v>
      </c>
      <c r="C29" s="60" t="s">
        <v>946</v>
      </c>
      <c r="D29" s="4">
        <v>2446</v>
      </c>
      <c r="E29" s="5">
        <v>164.27</v>
      </c>
      <c r="F29" s="48">
        <v>1.54E-2</v>
      </c>
    </row>
    <row r="30" spans="1:6" x14ac:dyDescent="0.25">
      <c r="A30" s="38" t="s">
        <v>437</v>
      </c>
      <c r="B30" s="60" t="s">
        <v>438</v>
      </c>
      <c r="C30" s="60" t="s">
        <v>933</v>
      </c>
      <c r="D30" s="4">
        <v>18901</v>
      </c>
      <c r="E30" s="5">
        <v>159.97999999999999</v>
      </c>
      <c r="F30" s="48">
        <v>1.4999999999999999E-2</v>
      </c>
    </row>
    <row r="31" spans="1:6" x14ac:dyDescent="0.25">
      <c r="A31" s="38" t="s">
        <v>175</v>
      </c>
      <c r="B31" s="60" t="s">
        <v>176</v>
      </c>
      <c r="C31" s="60" t="s">
        <v>944</v>
      </c>
      <c r="D31" s="4">
        <v>10199</v>
      </c>
      <c r="E31" s="5">
        <v>142.33000000000001</v>
      </c>
      <c r="F31" s="48">
        <v>1.3299999999999999E-2</v>
      </c>
    </row>
    <row r="32" spans="1:6" x14ac:dyDescent="0.25">
      <c r="A32" s="38" t="s">
        <v>523</v>
      </c>
      <c r="B32" s="60" t="s">
        <v>524</v>
      </c>
      <c r="C32" s="60" t="s">
        <v>954</v>
      </c>
      <c r="D32" s="4">
        <v>7381</v>
      </c>
      <c r="E32" s="5">
        <v>139.31</v>
      </c>
      <c r="F32" s="48">
        <v>1.3100000000000001E-2</v>
      </c>
    </row>
    <row r="33" spans="1:6" x14ac:dyDescent="0.25">
      <c r="A33" s="38" t="s">
        <v>525</v>
      </c>
      <c r="B33" s="60" t="s">
        <v>526</v>
      </c>
      <c r="C33" s="60" t="s">
        <v>997</v>
      </c>
      <c r="D33" s="4">
        <v>28277</v>
      </c>
      <c r="E33" s="5">
        <v>136.83000000000001</v>
      </c>
      <c r="F33" s="48">
        <v>1.2800000000000001E-2</v>
      </c>
    </row>
    <row r="34" spans="1:6" x14ac:dyDescent="0.25">
      <c r="A34" s="38" t="s">
        <v>537</v>
      </c>
      <c r="B34" s="60" t="s">
        <v>538</v>
      </c>
      <c r="C34" s="60" t="s">
        <v>942</v>
      </c>
      <c r="D34" s="4">
        <v>12956</v>
      </c>
      <c r="E34" s="5">
        <v>136.08000000000001</v>
      </c>
      <c r="F34" s="48">
        <v>1.2699999999999999E-2</v>
      </c>
    </row>
    <row r="35" spans="1:6" x14ac:dyDescent="0.25">
      <c r="A35" s="38" t="s">
        <v>531</v>
      </c>
      <c r="B35" s="60" t="s">
        <v>532</v>
      </c>
      <c r="C35" s="60" t="s">
        <v>998</v>
      </c>
      <c r="D35" s="4">
        <v>6297</v>
      </c>
      <c r="E35" s="5">
        <v>135.47</v>
      </c>
      <c r="F35" s="48">
        <v>1.2699999999999999E-2</v>
      </c>
    </row>
    <row r="36" spans="1:6" x14ac:dyDescent="0.25">
      <c r="A36" s="38" t="s">
        <v>1121</v>
      </c>
      <c r="B36" s="60" t="s">
        <v>447</v>
      </c>
      <c r="C36" s="60" t="s">
        <v>933</v>
      </c>
      <c r="D36" s="4">
        <v>10108</v>
      </c>
      <c r="E36" s="5">
        <v>122.29</v>
      </c>
      <c r="F36" s="48">
        <v>1.15E-2</v>
      </c>
    </row>
    <row r="37" spans="1:6" x14ac:dyDescent="0.25">
      <c r="A37" s="38" t="s">
        <v>470</v>
      </c>
      <c r="B37" s="60" t="s">
        <v>471</v>
      </c>
      <c r="C37" s="60" t="s">
        <v>933</v>
      </c>
      <c r="D37" s="4">
        <v>39252</v>
      </c>
      <c r="E37" s="5">
        <v>120.82</v>
      </c>
      <c r="F37" s="48">
        <v>1.1299999999999999E-2</v>
      </c>
    </row>
    <row r="38" spans="1:6" x14ac:dyDescent="0.25">
      <c r="A38" s="38" t="s">
        <v>513</v>
      </c>
      <c r="B38" s="60" t="s">
        <v>514</v>
      </c>
      <c r="C38" s="60" t="s">
        <v>954</v>
      </c>
      <c r="D38" s="4">
        <v>17442</v>
      </c>
      <c r="E38" s="5">
        <v>118.53</v>
      </c>
      <c r="F38" s="48">
        <v>1.11E-2</v>
      </c>
    </row>
    <row r="39" spans="1:6" x14ac:dyDescent="0.25">
      <c r="A39" s="38" t="s">
        <v>433</v>
      </c>
      <c r="B39" s="60" t="s">
        <v>434</v>
      </c>
      <c r="C39" s="60" t="s">
        <v>998</v>
      </c>
      <c r="D39" s="4">
        <v>21272</v>
      </c>
      <c r="E39" s="5">
        <v>115.59</v>
      </c>
      <c r="F39" s="48">
        <v>1.0800000000000001E-2</v>
      </c>
    </row>
    <row r="40" spans="1:6" x14ac:dyDescent="0.25">
      <c r="A40" s="38" t="s">
        <v>454</v>
      </c>
      <c r="B40" s="60" t="s">
        <v>455</v>
      </c>
      <c r="C40" s="60" t="s">
        <v>937</v>
      </c>
      <c r="D40" s="4">
        <v>1042</v>
      </c>
      <c r="E40" s="5">
        <v>110.42</v>
      </c>
      <c r="F40" s="48">
        <v>1.03E-2</v>
      </c>
    </row>
    <row r="41" spans="1:6" x14ac:dyDescent="0.25">
      <c r="A41" s="38" t="s">
        <v>553</v>
      </c>
      <c r="B41" s="60" t="s">
        <v>554</v>
      </c>
      <c r="C41" s="60" t="s">
        <v>956</v>
      </c>
      <c r="D41" s="4">
        <v>43722</v>
      </c>
      <c r="E41" s="5">
        <v>109.87</v>
      </c>
      <c r="F41" s="48">
        <v>1.03E-2</v>
      </c>
    </row>
    <row r="42" spans="1:6" x14ac:dyDescent="0.25">
      <c r="A42" s="38" t="s">
        <v>421</v>
      </c>
      <c r="B42" s="60" t="s">
        <v>422</v>
      </c>
      <c r="C42" s="60" t="s">
        <v>935</v>
      </c>
      <c r="D42" s="4">
        <v>50225</v>
      </c>
      <c r="E42" s="5">
        <v>109.82</v>
      </c>
      <c r="F42" s="48">
        <v>1.03E-2</v>
      </c>
    </row>
    <row r="43" spans="1:6" x14ac:dyDescent="0.25">
      <c r="A43" s="38" t="s">
        <v>439</v>
      </c>
      <c r="B43" s="60" t="s">
        <v>440</v>
      </c>
      <c r="C43" s="60" t="s">
        <v>936</v>
      </c>
      <c r="D43" s="4">
        <v>789</v>
      </c>
      <c r="E43" s="5">
        <v>109.59</v>
      </c>
      <c r="F43" s="48">
        <v>1.03E-2</v>
      </c>
    </row>
    <row r="44" spans="1:6" x14ac:dyDescent="0.25">
      <c r="A44" s="38" t="s">
        <v>496</v>
      </c>
      <c r="B44" s="60" t="s">
        <v>497</v>
      </c>
      <c r="C44" s="60" t="s">
        <v>937</v>
      </c>
      <c r="D44" s="4">
        <v>6554</v>
      </c>
      <c r="E44" s="5">
        <v>109.16</v>
      </c>
      <c r="F44" s="48">
        <v>1.0200000000000001E-2</v>
      </c>
    </row>
    <row r="45" spans="1:6" x14ac:dyDescent="0.25">
      <c r="A45" s="38" t="s">
        <v>555</v>
      </c>
      <c r="B45" s="60" t="s">
        <v>556</v>
      </c>
      <c r="C45" s="60" t="s">
        <v>948</v>
      </c>
      <c r="D45" s="4">
        <v>7205</v>
      </c>
      <c r="E45" s="5">
        <v>107.88</v>
      </c>
      <c r="F45" s="48">
        <v>1.01E-2</v>
      </c>
    </row>
    <row r="46" spans="1:6" x14ac:dyDescent="0.25">
      <c r="A46" s="38" t="s">
        <v>533</v>
      </c>
      <c r="B46" s="60" t="s">
        <v>534</v>
      </c>
      <c r="C46" s="60" t="s">
        <v>956</v>
      </c>
      <c r="D46" s="4">
        <v>29756</v>
      </c>
      <c r="E46" s="5">
        <v>101.38</v>
      </c>
      <c r="F46" s="48">
        <v>9.4999999999999998E-3</v>
      </c>
    </row>
    <row r="47" spans="1:6" x14ac:dyDescent="0.25">
      <c r="A47" s="38" t="s">
        <v>410</v>
      </c>
      <c r="B47" s="60" t="s">
        <v>411</v>
      </c>
      <c r="C47" s="60" t="s">
        <v>953</v>
      </c>
      <c r="D47" s="4">
        <v>12442</v>
      </c>
      <c r="E47" s="5">
        <v>99.62</v>
      </c>
      <c r="F47" s="48">
        <v>9.2999999999999992E-3</v>
      </c>
    </row>
    <row r="48" spans="1:6" x14ac:dyDescent="0.25">
      <c r="A48" s="38" t="s">
        <v>1122</v>
      </c>
      <c r="B48" s="60" t="s">
        <v>544</v>
      </c>
      <c r="C48" s="60" t="s">
        <v>938</v>
      </c>
      <c r="D48" s="4">
        <v>88211</v>
      </c>
      <c r="E48" s="5">
        <v>98.75</v>
      </c>
      <c r="F48" s="48">
        <v>9.2999999999999992E-3</v>
      </c>
    </row>
    <row r="49" spans="1:6" x14ac:dyDescent="0.25">
      <c r="A49" s="38" t="s">
        <v>529</v>
      </c>
      <c r="B49" s="60" t="s">
        <v>530</v>
      </c>
      <c r="C49" s="60" t="s">
        <v>940</v>
      </c>
      <c r="D49" s="4">
        <v>19903</v>
      </c>
      <c r="E49" s="5">
        <v>97.65</v>
      </c>
      <c r="F49" s="48">
        <v>9.1000000000000004E-3</v>
      </c>
    </row>
    <row r="50" spans="1:6" x14ac:dyDescent="0.25">
      <c r="A50" s="38" t="s">
        <v>535</v>
      </c>
      <c r="B50" s="60" t="s">
        <v>536</v>
      </c>
      <c r="C50" s="60" t="s">
        <v>953</v>
      </c>
      <c r="D50" s="4">
        <v>8607</v>
      </c>
      <c r="E50" s="5">
        <v>95.72</v>
      </c>
      <c r="F50" s="48">
        <v>8.9999999999999993E-3</v>
      </c>
    </row>
    <row r="51" spans="1:6" x14ac:dyDescent="0.25">
      <c r="A51" s="38" t="s">
        <v>452</v>
      </c>
      <c r="B51" s="60" t="s">
        <v>453</v>
      </c>
      <c r="C51" s="60" t="s">
        <v>999</v>
      </c>
      <c r="D51" s="4">
        <v>2999</v>
      </c>
      <c r="E51" s="5">
        <v>90.72</v>
      </c>
      <c r="F51" s="48">
        <v>8.5000000000000006E-3</v>
      </c>
    </row>
    <row r="52" spans="1:6" x14ac:dyDescent="0.25">
      <c r="A52" s="38" t="s">
        <v>517</v>
      </c>
      <c r="B52" s="60" t="s">
        <v>518</v>
      </c>
      <c r="C52" s="60" t="s">
        <v>938</v>
      </c>
      <c r="D52" s="4">
        <v>31058</v>
      </c>
      <c r="E52" s="5">
        <v>89.7</v>
      </c>
      <c r="F52" s="48">
        <v>8.3999999999999995E-3</v>
      </c>
    </row>
    <row r="53" spans="1:6" x14ac:dyDescent="0.25">
      <c r="A53" s="38" t="s">
        <v>557</v>
      </c>
      <c r="B53" s="60" t="s">
        <v>558</v>
      </c>
      <c r="C53" s="60" t="s">
        <v>954</v>
      </c>
      <c r="D53" s="4">
        <v>16519</v>
      </c>
      <c r="E53" s="5">
        <v>79.180000000000007</v>
      </c>
      <c r="F53" s="48">
        <v>7.4000000000000003E-3</v>
      </c>
    </row>
    <row r="54" spans="1:6" x14ac:dyDescent="0.25">
      <c r="A54" s="38" t="s">
        <v>539</v>
      </c>
      <c r="B54" s="60" t="s">
        <v>540</v>
      </c>
      <c r="C54" s="60" t="s">
        <v>948</v>
      </c>
      <c r="D54" s="4">
        <v>6694</v>
      </c>
      <c r="E54" s="5">
        <v>76.63</v>
      </c>
      <c r="F54" s="48">
        <v>7.1999999999999998E-3</v>
      </c>
    </row>
    <row r="55" spans="1:6" x14ac:dyDescent="0.25">
      <c r="A55" s="38" t="s">
        <v>448</v>
      </c>
      <c r="B55" s="60" t="s">
        <v>449</v>
      </c>
      <c r="C55" s="60" t="s">
        <v>937</v>
      </c>
      <c r="D55" s="4">
        <v>7739</v>
      </c>
      <c r="E55" s="5">
        <v>69.88</v>
      </c>
      <c r="F55" s="48">
        <v>6.4999999999999997E-3</v>
      </c>
    </row>
    <row r="56" spans="1:6" x14ac:dyDescent="0.25">
      <c r="A56" s="38" t="s">
        <v>492</v>
      </c>
      <c r="B56" s="60" t="s">
        <v>493</v>
      </c>
      <c r="C56" s="60" t="s">
        <v>937</v>
      </c>
      <c r="D56" s="4">
        <v>4111</v>
      </c>
      <c r="E56" s="5">
        <v>68.55</v>
      </c>
      <c r="F56" s="48">
        <v>6.4000000000000003E-3</v>
      </c>
    </row>
    <row r="57" spans="1:6" x14ac:dyDescent="0.25">
      <c r="A57" s="38" t="s">
        <v>541</v>
      </c>
      <c r="B57" s="60" t="s">
        <v>542</v>
      </c>
      <c r="C57" s="60" t="s">
        <v>953</v>
      </c>
      <c r="D57" s="4">
        <v>2733</v>
      </c>
      <c r="E57" s="5">
        <v>58.75</v>
      </c>
      <c r="F57" s="48">
        <v>5.4999999999999997E-3</v>
      </c>
    </row>
    <row r="58" spans="1:6" x14ac:dyDescent="0.25">
      <c r="A58" s="38" t="s">
        <v>236</v>
      </c>
      <c r="B58" s="60" t="s">
        <v>237</v>
      </c>
      <c r="C58" s="60" t="s">
        <v>937</v>
      </c>
      <c r="D58" s="4">
        <v>9847</v>
      </c>
      <c r="E58" s="5">
        <v>58</v>
      </c>
      <c r="F58" s="48">
        <v>5.4000000000000003E-3</v>
      </c>
    </row>
    <row r="59" spans="1:6" x14ac:dyDescent="0.25">
      <c r="A59" s="38" t="s">
        <v>559</v>
      </c>
      <c r="B59" s="60" t="s">
        <v>560</v>
      </c>
      <c r="C59" s="60" t="s">
        <v>1010</v>
      </c>
      <c r="D59" s="4">
        <v>97603</v>
      </c>
      <c r="E59" s="5">
        <v>55.68</v>
      </c>
      <c r="F59" s="48">
        <v>5.1999999999999998E-3</v>
      </c>
    </row>
    <row r="60" spans="1:6" x14ac:dyDescent="0.25">
      <c r="A60" s="38" t="s">
        <v>561</v>
      </c>
      <c r="B60" s="60" t="s">
        <v>562</v>
      </c>
      <c r="C60" s="60" t="s">
        <v>954</v>
      </c>
      <c r="D60" s="4">
        <v>7626</v>
      </c>
      <c r="E60" s="5">
        <v>54.78</v>
      </c>
      <c r="F60" s="48">
        <v>5.1000000000000004E-3</v>
      </c>
    </row>
    <row r="61" spans="1:6" x14ac:dyDescent="0.25">
      <c r="A61" s="38" t="s">
        <v>462</v>
      </c>
      <c r="B61" s="60" t="s">
        <v>463</v>
      </c>
      <c r="C61" s="60" t="s">
        <v>933</v>
      </c>
      <c r="D61" s="4">
        <v>3414</v>
      </c>
      <c r="E61" s="5">
        <v>54.49</v>
      </c>
      <c r="F61" s="48">
        <v>5.1000000000000004E-3</v>
      </c>
    </row>
    <row r="62" spans="1:6" x14ac:dyDescent="0.25">
      <c r="A62" s="38" t="s">
        <v>519</v>
      </c>
      <c r="B62" s="60" t="s">
        <v>520</v>
      </c>
      <c r="C62" s="60" t="s">
        <v>948</v>
      </c>
      <c r="D62" s="4">
        <v>45348</v>
      </c>
      <c r="E62" s="5">
        <v>50.84</v>
      </c>
      <c r="F62" s="48">
        <v>4.7999999999999996E-3</v>
      </c>
    </row>
    <row r="63" spans="1:6" x14ac:dyDescent="0.25">
      <c r="A63" s="32" t="s">
        <v>77</v>
      </c>
      <c r="B63" s="61"/>
      <c r="C63" s="61"/>
      <c r="D63" s="6"/>
      <c r="E63" s="14">
        <v>10153.549999999999</v>
      </c>
      <c r="F63" s="49">
        <v>0.95120000000000005</v>
      </c>
    </row>
    <row r="64" spans="1:6" x14ac:dyDescent="0.25">
      <c r="A64" s="38"/>
      <c r="B64" s="60"/>
      <c r="C64" s="60"/>
      <c r="D64" s="4"/>
      <c r="E64" s="5"/>
      <c r="F64" s="48"/>
    </row>
    <row r="65" spans="1:6" x14ac:dyDescent="0.25">
      <c r="A65" s="32" t="s">
        <v>297</v>
      </c>
      <c r="B65" s="60"/>
      <c r="C65" s="60"/>
      <c r="D65" s="4"/>
      <c r="E65" s="5"/>
      <c r="F65" s="48"/>
    </row>
    <row r="66" spans="1:6" x14ac:dyDescent="0.25">
      <c r="A66" s="38" t="s">
        <v>1131</v>
      </c>
      <c r="B66" s="60" t="s">
        <v>472</v>
      </c>
      <c r="C66" s="60" t="s">
        <v>953</v>
      </c>
      <c r="D66" s="4">
        <v>1179</v>
      </c>
      <c r="E66" s="5">
        <v>5.61</v>
      </c>
      <c r="F66" s="48">
        <v>5.0000000000000001E-4</v>
      </c>
    </row>
    <row r="67" spans="1:6" x14ac:dyDescent="0.25">
      <c r="A67" s="32" t="s">
        <v>77</v>
      </c>
      <c r="B67" s="61"/>
      <c r="C67" s="61"/>
      <c r="D67" s="6"/>
      <c r="E67" s="14">
        <v>5.61</v>
      </c>
      <c r="F67" s="49">
        <v>5.0000000000000001E-4</v>
      </c>
    </row>
    <row r="68" spans="1:6" x14ac:dyDescent="0.25">
      <c r="A68" s="52" t="s">
        <v>89</v>
      </c>
      <c r="B68" s="64"/>
      <c r="C68" s="64"/>
      <c r="D68" s="26"/>
      <c r="E68" s="9">
        <v>10159.16</v>
      </c>
      <c r="F68" s="54">
        <v>0.95169999999999999</v>
      </c>
    </row>
    <row r="69" spans="1:6" x14ac:dyDescent="0.25">
      <c r="A69" s="38"/>
      <c r="B69" s="60"/>
      <c r="C69" s="60"/>
      <c r="D69" s="4"/>
      <c r="E69" s="5"/>
      <c r="F69" s="48"/>
    </row>
    <row r="70" spans="1:6" x14ac:dyDescent="0.25">
      <c r="A70" s="32" t="s">
        <v>58</v>
      </c>
      <c r="B70" s="60"/>
      <c r="C70" s="60"/>
      <c r="D70" s="4"/>
      <c r="E70" s="5"/>
      <c r="F70" s="48"/>
    </row>
    <row r="71" spans="1:6" x14ac:dyDescent="0.25">
      <c r="A71" s="32" t="s">
        <v>59</v>
      </c>
      <c r="B71" s="60"/>
      <c r="C71" s="60"/>
      <c r="D71" s="4"/>
      <c r="E71" s="5"/>
      <c r="F71" s="48"/>
    </row>
    <row r="72" spans="1:6" x14ac:dyDescent="0.25">
      <c r="A72" s="38" t="s">
        <v>1014</v>
      </c>
      <c r="B72" s="60" t="s">
        <v>563</v>
      </c>
      <c r="C72" s="60" t="s">
        <v>63</v>
      </c>
      <c r="D72" s="4">
        <v>5191</v>
      </c>
      <c r="E72" s="5">
        <v>1.55</v>
      </c>
      <c r="F72" s="48">
        <v>1E-4</v>
      </c>
    </row>
    <row r="73" spans="1:6" x14ac:dyDescent="0.25">
      <c r="A73" s="32" t="s">
        <v>77</v>
      </c>
      <c r="B73" s="61"/>
      <c r="C73" s="61"/>
      <c r="D73" s="6"/>
      <c r="E73" s="14">
        <v>1.55</v>
      </c>
      <c r="F73" s="49">
        <v>1E-4</v>
      </c>
    </row>
    <row r="74" spans="1:6" x14ac:dyDescent="0.25">
      <c r="A74" s="38"/>
      <c r="B74" s="60"/>
      <c r="C74" s="60"/>
      <c r="D74" s="4"/>
      <c r="E74" s="5"/>
      <c r="F74" s="48"/>
    </row>
    <row r="75" spans="1:6" x14ac:dyDescent="0.25">
      <c r="A75" s="32" t="s">
        <v>85</v>
      </c>
      <c r="B75" s="60"/>
      <c r="C75" s="60"/>
      <c r="D75" s="4"/>
      <c r="E75" s="5"/>
      <c r="F75" s="48"/>
    </row>
    <row r="76" spans="1:6" x14ac:dyDescent="0.25">
      <c r="A76" s="32" t="s">
        <v>77</v>
      </c>
      <c r="B76" s="60"/>
      <c r="C76" s="60"/>
      <c r="D76" s="4"/>
      <c r="E76" s="15" t="s">
        <v>57</v>
      </c>
      <c r="F76" s="51" t="s">
        <v>57</v>
      </c>
    </row>
    <row r="77" spans="1:6" x14ac:dyDescent="0.25">
      <c r="A77" s="38"/>
      <c r="B77" s="60"/>
      <c r="C77" s="60"/>
      <c r="D77" s="4"/>
      <c r="E77" s="5"/>
      <c r="F77" s="48"/>
    </row>
    <row r="78" spans="1:6" x14ac:dyDescent="0.25">
      <c r="A78" s="32" t="s">
        <v>88</v>
      </c>
      <c r="B78" s="60"/>
      <c r="C78" s="60"/>
      <c r="D78" s="4"/>
      <c r="E78" s="5"/>
      <c r="F78" s="48"/>
    </row>
    <row r="79" spans="1:6" x14ac:dyDescent="0.25">
      <c r="A79" s="32" t="s">
        <v>77</v>
      </c>
      <c r="B79" s="60"/>
      <c r="C79" s="60"/>
      <c r="D79" s="4"/>
      <c r="E79" s="15" t="s">
        <v>57</v>
      </c>
      <c r="F79" s="51" t="s">
        <v>57</v>
      </c>
    </row>
    <row r="80" spans="1:6" x14ac:dyDescent="0.25">
      <c r="A80" s="38"/>
      <c r="B80" s="60"/>
      <c r="C80" s="60"/>
      <c r="D80" s="4"/>
      <c r="E80" s="5"/>
      <c r="F80" s="48"/>
    </row>
    <row r="81" spans="1:6" x14ac:dyDescent="0.25">
      <c r="A81" s="52" t="s">
        <v>89</v>
      </c>
      <c r="B81" s="64"/>
      <c r="C81" s="64"/>
      <c r="D81" s="26"/>
      <c r="E81" s="14">
        <v>1.55</v>
      </c>
      <c r="F81" s="49">
        <v>1E-4</v>
      </c>
    </row>
    <row r="82" spans="1:6" x14ac:dyDescent="0.25">
      <c r="A82" s="38"/>
      <c r="B82" s="60"/>
      <c r="C82" s="60"/>
      <c r="D82" s="4"/>
      <c r="E82" s="5"/>
      <c r="F82" s="48"/>
    </row>
    <row r="83" spans="1:6" x14ac:dyDescent="0.25">
      <c r="A83" s="38"/>
      <c r="B83" s="60"/>
      <c r="C83" s="60"/>
      <c r="D83" s="4"/>
      <c r="E83" s="5"/>
      <c r="F83" s="48"/>
    </row>
    <row r="84" spans="1:6" x14ac:dyDescent="0.25">
      <c r="A84" s="32" t="s">
        <v>90</v>
      </c>
      <c r="B84" s="60"/>
      <c r="C84" s="60"/>
      <c r="D84" s="4"/>
      <c r="E84" s="5"/>
      <c r="F84" s="48"/>
    </row>
    <row r="85" spans="1:6" x14ac:dyDescent="0.25">
      <c r="A85" s="38" t="s">
        <v>91</v>
      </c>
      <c r="B85" s="60"/>
      <c r="C85" s="60"/>
      <c r="D85" s="4"/>
      <c r="E85" s="5">
        <v>461.93</v>
      </c>
      <c r="F85" s="48">
        <v>4.3299999999999998E-2</v>
      </c>
    </row>
    <row r="86" spans="1:6" x14ac:dyDescent="0.25">
      <c r="A86" s="32" t="s">
        <v>77</v>
      </c>
      <c r="B86" s="61"/>
      <c r="C86" s="61"/>
      <c r="D86" s="6"/>
      <c r="E86" s="14">
        <v>461.93</v>
      </c>
      <c r="F86" s="49">
        <v>4.3299999999999998E-2</v>
      </c>
    </row>
    <row r="87" spans="1:6" x14ac:dyDescent="0.25">
      <c r="A87" s="38"/>
      <c r="B87" s="60"/>
      <c r="C87" s="60"/>
      <c r="D87" s="4"/>
      <c r="E87" s="5"/>
      <c r="F87" s="48"/>
    </row>
    <row r="88" spans="1:6" x14ac:dyDescent="0.25">
      <c r="A88" s="52" t="s">
        <v>89</v>
      </c>
      <c r="B88" s="64"/>
      <c r="C88" s="64"/>
      <c r="D88" s="26"/>
      <c r="E88" s="14">
        <v>461.93</v>
      </c>
      <c r="F88" s="49">
        <v>4.3299999999999998E-2</v>
      </c>
    </row>
    <row r="89" spans="1:6" x14ac:dyDescent="0.25">
      <c r="A89" s="38" t="s">
        <v>996</v>
      </c>
      <c r="B89" s="60"/>
      <c r="C89" s="60"/>
      <c r="D89" s="4"/>
      <c r="E89" s="5">
        <v>50.64</v>
      </c>
      <c r="F89" s="48">
        <v>4.8999999999999998E-3</v>
      </c>
    </row>
    <row r="90" spans="1:6" x14ac:dyDescent="0.25">
      <c r="A90" s="53" t="s">
        <v>92</v>
      </c>
      <c r="B90" s="65"/>
      <c r="C90" s="65"/>
      <c r="D90" s="8"/>
      <c r="E90" s="9">
        <v>10673.28</v>
      </c>
      <c r="F90" s="54">
        <v>1</v>
      </c>
    </row>
    <row r="91" spans="1:6" x14ac:dyDescent="0.25">
      <c r="A91" s="40"/>
      <c r="B91" s="21"/>
      <c r="C91" s="21"/>
      <c r="D91" s="21"/>
      <c r="E91" s="21"/>
      <c r="F91" s="39"/>
    </row>
    <row r="92" spans="1:6" x14ac:dyDescent="0.25">
      <c r="A92" s="55" t="s">
        <v>1160</v>
      </c>
      <c r="B92" s="21"/>
      <c r="C92" s="21"/>
      <c r="D92" s="21"/>
      <c r="E92" s="21"/>
      <c r="F92" s="39"/>
    </row>
    <row r="93" spans="1:6" x14ac:dyDescent="0.25">
      <c r="A93" s="77" t="s">
        <v>93</v>
      </c>
      <c r="B93" s="21"/>
      <c r="C93" s="21"/>
      <c r="D93" s="21"/>
      <c r="E93" s="21"/>
      <c r="F93" s="39"/>
    </row>
    <row r="94" spans="1:6" x14ac:dyDescent="0.25">
      <c r="A94" s="77"/>
      <c r="B94" s="21"/>
      <c r="C94" s="21"/>
      <c r="D94" s="21"/>
      <c r="E94" s="21"/>
      <c r="F94" s="39"/>
    </row>
    <row r="95" spans="1:6" x14ac:dyDescent="0.25">
      <c r="A95" s="55" t="s">
        <v>788</v>
      </c>
      <c r="B95" s="21"/>
      <c r="C95" s="21"/>
      <c r="D95" s="21"/>
      <c r="E95" s="21"/>
      <c r="F95" s="39"/>
    </row>
    <row r="96" spans="1:6" x14ac:dyDescent="0.25">
      <c r="A96" s="81" t="s">
        <v>1168</v>
      </c>
      <c r="B96" s="82" t="s">
        <v>57</v>
      </c>
      <c r="C96" s="21"/>
      <c r="D96" s="21"/>
      <c r="E96" s="21"/>
      <c r="F96" s="39"/>
    </row>
    <row r="97" spans="1:6" x14ac:dyDescent="0.25">
      <c r="A97" s="40" t="s">
        <v>1015</v>
      </c>
      <c r="B97" s="21"/>
      <c r="C97" s="21"/>
      <c r="D97" s="21"/>
      <c r="E97" s="21"/>
      <c r="F97" s="39"/>
    </row>
    <row r="98" spans="1:6" x14ac:dyDescent="0.25">
      <c r="A98" s="40" t="s">
        <v>789</v>
      </c>
      <c r="B98" s="27" t="s">
        <v>790</v>
      </c>
      <c r="C98" s="27" t="s">
        <v>790</v>
      </c>
      <c r="D98" s="21"/>
      <c r="E98" s="21"/>
      <c r="F98" s="39"/>
    </row>
    <row r="99" spans="1:6" x14ac:dyDescent="0.25">
      <c r="A99" s="40"/>
      <c r="B99" s="20">
        <v>43707</v>
      </c>
      <c r="C99" s="20">
        <v>43738</v>
      </c>
      <c r="D99" s="21"/>
      <c r="E99" s="21"/>
      <c r="F99" s="39"/>
    </row>
    <row r="100" spans="1:6" x14ac:dyDescent="0.25">
      <c r="A100" s="40" t="s">
        <v>794</v>
      </c>
      <c r="B100" s="21">
        <v>19.28</v>
      </c>
      <c r="C100" s="21">
        <v>19.96</v>
      </c>
      <c r="D100" s="21"/>
      <c r="E100" s="21"/>
      <c r="F100" s="39"/>
    </row>
    <row r="101" spans="1:6" x14ac:dyDescent="0.25">
      <c r="A101" s="40" t="s">
        <v>795</v>
      </c>
      <c r="B101" s="21">
        <v>47.44</v>
      </c>
      <c r="C101" s="21">
        <v>49.83</v>
      </c>
      <c r="D101" s="21"/>
      <c r="E101" s="21"/>
      <c r="F101" s="39"/>
    </row>
    <row r="102" spans="1:6" x14ac:dyDescent="0.25">
      <c r="A102" s="40" t="s">
        <v>805</v>
      </c>
      <c r="B102" s="21">
        <v>14.97</v>
      </c>
      <c r="C102" s="21">
        <v>15.41</v>
      </c>
      <c r="D102" s="21"/>
      <c r="E102" s="21"/>
      <c r="F102" s="39"/>
    </row>
    <row r="103" spans="1:6" x14ac:dyDescent="0.25">
      <c r="A103" s="40" t="s">
        <v>807</v>
      </c>
      <c r="B103" s="21">
        <v>44.29</v>
      </c>
      <c r="C103" s="21">
        <v>46.45</v>
      </c>
      <c r="D103" s="21"/>
      <c r="E103" s="21"/>
      <c r="F103" s="39"/>
    </row>
    <row r="104" spans="1:6" x14ac:dyDescent="0.25">
      <c r="A104" s="40"/>
      <c r="B104" s="21"/>
      <c r="C104" s="21"/>
      <c r="D104" s="21"/>
      <c r="E104" s="21"/>
      <c r="F104" s="39"/>
    </row>
    <row r="105" spans="1:6" x14ac:dyDescent="0.25">
      <c r="A105" s="40" t="s">
        <v>1170</v>
      </c>
      <c r="B105" s="27"/>
      <c r="C105" s="21"/>
      <c r="D105" s="21"/>
      <c r="E105" s="21"/>
      <c r="F105" s="39"/>
    </row>
    <row r="106" spans="1:6" x14ac:dyDescent="0.25">
      <c r="A106" s="40"/>
      <c r="B106" s="27"/>
      <c r="C106" s="21"/>
      <c r="D106" s="21"/>
      <c r="E106" s="21"/>
      <c r="F106" s="39"/>
    </row>
    <row r="107" spans="1:6" x14ac:dyDescent="0.25">
      <c r="A107" s="29" t="s">
        <v>810</v>
      </c>
      <c r="B107" s="29" t="s">
        <v>811</v>
      </c>
      <c r="C107" s="29" t="s">
        <v>1113</v>
      </c>
      <c r="D107" s="29" t="s">
        <v>1114</v>
      </c>
      <c r="E107" s="21"/>
      <c r="F107" s="39"/>
    </row>
    <row r="108" spans="1:6" x14ac:dyDescent="0.25">
      <c r="A108" s="29" t="s">
        <v>794</v>
      </c>
      <c r="B108" s="71"/>
      <c r="C108" s="70">
        <v>0.26562249999999998</v>
      </c>
      <c r="D108" s="70">
        <v>0.26562249999999998</v>
      </c>
      <c r="E108" s="21"/>
      <c r="F108" s="39"/>
    </row>
    <row r="109" spans="1:6" x14ac:dyDescent="0.25">
      <c r="A109" s="69" t="s">
        <v>805</v>
      </c>
      <c r="B109" s="71"/>
      <c r="C109" s="70">
        <v>0.26562249999999998</v>
      </c>
      <c r="D109" s="70">
        <v>0.26562249999999998</v>
      </c>
      <c r="E109" s="21"/>
      <c r="F109" s="39"/>
    </row>
    <row r="110" spans="1:6" x14ac:dyDescent="0.25">
      <c r="A110" s="40"/>
      <c r="B110" s="27"/>
      <c r="C110" s="72"/>
      <c r="D110" s="72"/>
      <c r="E110" s="21"/>
      <c r="F110" s="39"/>
    </row>
    <row r="111" spans="1:6" x14ac:dyDescent="0.25">
      <c r="A111" s="40" t="s">
        <v>1171</v>
      </c>
      <c r="B111" s="27" t="s">
        <v>57</v>
      </c>
      <c r="C111" s="21"/>
      <c r="D111" s="21"/>
      <c r="E111" s="21"/>
      <c r="F111" s="39"/>
    </row>
    <row r="112" spans="1:6" ht="30" x14ac:dyDescent="0.25">
      <c r="A112" s="56" t="s">
        <v>1172</v>
      </c>
      <c r="B112" s="27" t="s">
        <v>57</v>
      </c>
      <c r="C112" s="21"/>
      <c r="D112" s="21"/>
      <c r="E112" s="21"/>
      <c r="F112" s="39"/>
    </row>
    <row r="113" spans="1:6" ht="30" x14ac:dyDescent="0.25">
      <c r="A113" s="56" t="s">
        <v>1173</v>
      </c>
      <c r="B113" s="27" t="s">
        <v>57</v>
      </c>
      <c r="C113" s="21"/>
      <c r="D113" s="21"/>
      <c r="E113" s="21"/>
      <c r="F113" s="39"/>
    </row>
    <row r="114" spans="1:6" x14ac:dyDescent="0.25">
      <c r="A114" s="40" t="s">
        <v>885</v>
      </c>
      <c r="B114" s="28">
        <v>0.82</v>
      </c>
      <c r="C114" s="21"/>
      <c r="D114" s="21"/>
      <c r="E114" s="21"/>
      <c r="F114" s="39"/>
    </row>
    <row r="115" spans="1:6" ht="30" x14ac:dyDescent="0.25">
      <c r="A115" s="56" t="s">
        <v>1174</v>
      </c>
      <c r="B115" s="27" t="s">
        <v>57</v>
      </c>
      <c r="C115" s="21"/>
      <c r="D115" s="21"/>
      <c r="E115" s="21"/>
      <c r="F115" s="39"/>
    </row>
    <row r="116" spans="1:6" ht="30" x14ac:dyDescent="0.25">
      <c r="A116" s="56" t="s">
        <v>1158</v>
      </c>
      <c r="B116" s="27" t="s">
        <v>57</v>
      </c>
      <c r="C116" s="21"/>
      <c r="D116" s="21"/>
      <c r="E116" s="21"/>
      <c r="F116" s="39"/>
    </row>
    <row r="117" spans="1:6" ht="30" x14ac:dyDescent="0.25">
      <c r="A117" s="35" t="s">
        <v>1165</v>
      </c>
      <c r="B117" s="36" t="s">
        <v>57</v>
      </c>
      <c r="C117" s="21"/>
      <c r="D117" s="21"/>
      <c r="E117" s="21"/>
      <c r="F117" s="39"/>
    </row>
    <row r="118" spans="1:6" x14ac:dyDescent="0.25">
      <c r="A118" s="57"/>
      <c r="B118" s="58"/>
      <c r="C118" s="58"/>
      <c r="D118" s="58"/>
      <c r="E118" s="58"/>
      <c r="F118" s="59"/>
    </row>
  </sheetData>
  <customSheetViews>
    <customSheetView guid="{82FC9ADF-69D5-491E-B58A-B76D1862A59C}" showGridLines="0">
      <pane ySplit="6" topLeftCell="A89" activePane="bottomLeft" state="frozen"/>
      <selection pane="bottomLeft" activeCell="A100" sqref="A100:B100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100" activePane="bottomLeft" state="frozen"/>
      <selection pane="bottomLeft" activeCell="C109" sqref="C109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showGridLines="0" workbookViewId="0">
      <pane ySplit="6" topLeftCell="A109" activePane="bottomLeft" state="frozen"/>
      <selection pane="bottomLeft" activeCell="A113" sqref="A113"/>
    </sheetView>
  </sheetViews>
  <sheetFormatPr defaultRowHeight="15" x14ac:dyDescent="0.25"/>
  <cols>
    <col min="1" max="1" width="50.57031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25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26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2" t="s">
        <v>56</v>
      </c>
      <c r="B8" s="11"/>
      <c r="C8" s="11"/>
      <c r="D8" s="4"/>
      <c r="E8" s="5"/>
      <c r="F8" s="48"/>
    </row>
    <row r="9" spans="1:8" x14ac:dyDescent="0.25">
      <c r="A9" s="32" t="s">
        <v>140</v>
      </c>
      <c r="B9" s="11"/>
      <c r="C9" s="11"/>
      <c r="D9" s="4"/>
      <c r="E9" s="5"/>
      <c r="F9" s="48"/>
    </row>
    <row r="10" spans="1:8" x14ac:dyDescent="0.25">
      <c r="A10" s="38" t="s">
        <v>151</v>
      </c>
      <c r="B10" s="60" t="s">
        <v>152</v>
      </c>
      <c r="C10" s="60" t="s">
        <v>935</v>
      </c>
      <c r="D10" s="4">
        <v>356452</v>
      </c>
      <c r="E10" s="5">
        <v>4375.2700000000004</v>
      </c>
      <c r="F10" s="48">
        <v>9.5899999999999999E-2</v>
      </c>
    </row>
    <row r="11" spans="1:8" x14ac:dyDescent="0.25">
      <c r="A11" s="38" t="s">
        <v>149</v>
      </c>
      <c r="B11" s="60" t="s">
        <v>150</v>
      </c>
      <c r="C11" s="60" t="s">
        <v>935</v>
      </c>
      <c r="D11" s="4">
        <v>776345</v>
      </c>
      <c r="E11" s="5">
        <v>3367.01</v>
      </c>
      <c r="F11" s="48">
        <v>7.3800000000000004E-2</v>
      </c>
    </row>
    <row r="12" spans="1:8" x14ac:dyDescent="0.25">
      <c r="A12" s="38" t="s">
        <v>145</v>
      </c>
      <c r="B12" s="60" t="s">
        <v>146</v>
      </c>
      <c r="C12" s="60" t="s">
        <v>934</v>
      </c>
      <c r="D12" s="4">
        <v>262060</v>
      </c>
      <c r="E12" s="5">
        <v>2111.29</v>
      </c>
      <c r="F12" s="48">
        <v>4.6300000000000001E-2</v>
      </c>
    </row>
    <row r="13" spans="1:8" x14ac:dyDescent="0.25">
      <c r="A13" s="38" t="s">
        <v>169</v>
      </c>
      <c r="B13" s="60" t="s">
        <v>170</v>
      </c>
      <c r="C13" s="60" t="s">
        <v>941</v>
      </c>
      <c r="D13" s="4">
        <v>132001</v>
      </c>
      <c r="E13" s="5">
        <v>1946.02</v>
      </c>
      <c r="F13" s="48">
        <v>4.2599999999999999E-2</v>
      </c>
    </row>
    <row r="14" spans="1:8" x14ac:dyDescent="0.25">
      <c r="A14" s="38" t="s">
        <v>177</v>
      </c>
      <c r="B14" s="60" t="s">
        <v>178</v>
      </c>
      <c r="C14" s="60" t="s">
        <v>935</v>
      </c>
      <c r="D14" s="4">
        <v>260280</v>
      </c>
      <c r="E14" s="5">
        <v>1782.92</v>
      </c>
      <c r="F14" s="48">
        <v>3.9100000000000003E-2</v>
      </c>
    </row>
    <row r="15" spans="1:8" x14ac:dyDescent="0.25">
      <c r="A15" s="38" t="s">
        <v>141</v>
      </c>
      <c r="B15" s="60" t="s">
        <v>142</v>
      </c>
      <c r="C15" s="60" t="s">
        <v>932</v>
      </c>
      <c r="D15" s="4">
        <v>131880</v>
      </c>
      <c r="E15" s="5">
        <v>1756.97</v>
      </c>
      <c r="F15" s="48">
        <v>3.85E-2</v>
      </c>
    </row>
    <row r="16" spans="1:8" x14ac:dyDescent="0.25">
      <c r="A16" s="38" t="s">
        <v>427</v>
      </c>
      <c r="B16" s="60" t="s">
        <v>428</v>
      </c>
      <c r="C16" s="60" t="s">
        <v>942</v>
      </c>
      <c r="D16" s="4">
        <v>32970</v>
      </c>
      <c r="E16" s="5">
        <v>1431.31</v>
      </c>
      <c r="F16" s="48">
        <v>3.1399999999999997E-2</v>
      </c>
    </row>
    <row r="17" spans="1:6" x14ac:dyDescent="0.25">
      <c r="A17" s="38" t="s">
        <v>445</v>
      </c>
      <c r="B17" s="60" t="s">
        <v>446</v>
      </c>
      <c r="C17" s="60" t="s">
        <v>936</v>
      </c>
      <c r="D17" s="4">
        <v>66184</v>
      </c>
      <c r="E17" s="5">
        <v>1311.73</v>
      </c>
      <c r="F17" s="48">
        <v>2.87E-2</v>
      </c>
    </row>
    <row r="18" spans="1:6" x14ac:dyDescent="0.25">
      <c r="A18" s="38" t="s">
        <v>201</v>
      </c>
      <c r="B18" s="60" t="s">
        <v>202</v>
      </c>
      <c r="C18" s="60" t="s">
        <v>933</v>
      </c>
      <c r="D18" s="4">
        <v>30367</v>
      </c>
      <c r="E18" s="5">
        <v>1228.6600000000001</v>
      </c>
      <c r="F18" s="48">
        <v>2.69E-2</v>
      </c>
    </row>
    <row r="19" spans="1:6" x14ac:dyDescent="0.25">
      <c r="A19" s="38" t="s">
        <v>270</v>
      </c>
      <c r="B19" s="60" t="s">
        <v>271</v>
      </c>
      <c r="C19" s="60" t="s">
        <v>935</v>
      </c>
      <c r="D19" s="4">
        <v>71338</v>
      </c>
      <c r="E19" s="5">
        <v>1173.1199999999999</v>
      </c>
      <c r="F19" s="48">
        <v>2.5700000000000001E-2</v>
      </c>
    </row>
    <row r="20" spans="1:6" x14ac:dyDescent="0.25">
      <c r="A20" s="38" t="s">
        <v>143</v>
      </c>
      <c r="B20" s="60" t="s">
        <v>144</v>
      </c>
      <c r="C20" s="60" t="s">
        <v>933</v>
      </c>
      <c r="D20" s="4">
        <v>49270</v>
      </c>
      <c r="E20" s="5">
        <v>974.09</v>
      </c>
      <c r="F20" s="48">
        <v>2.1299999999999999E-2</v>
      </c>
    </row>
    <row r="21" spans="1:6" x14ac:dyDescent="0.25">
      <c r="A21" s="38" t="s">
        <v>513</v>
      </c>
      <c r="B21" s="60" t="s">
        <v>514</v>
      </c>
      <c r="C21" s="60" t="s">
        <v>954</v>
      </c>
      <c r="D21" s="4">
        <v>139725</v>
      </c>
      <c r="E21" s="5">
        <v>949.5</v>
      </c>
      <c r="F21" s="48">
        <v>2.0799999999999999E-2</v>
      </c>
    </row>
    <row r="22" spans="1:6" x14ac:dyDescent="0.25">
      <c r="A22" s="38" t="s">
        <v>527</v>
      </c>
      <c r="B22" s="60" t="s">
        <v>528</v>
      </c>
      <c r="C22" s="60" t="s">
        <v>938</v>
      </c>
      <c r="D22" s="4">
        <v>135461</v>
      </c>
      <c r="E22" s="5">
        <v>944.77</v>
      </c>
      <c r="F22" s="48">
        <v>2.07E-2</v>
      </c>
    </row>
    <row r="23" spans="1:6" x14ac:dyDescent="0.25">
      <c r="A23" s="38" t="s">
        <v>515</v>
      </c>
      <c r="B23" s="60" t="s">
        <v>516</v>
      </c>
      <c r="C23" s="60" t="s">
        <v>1010</v>
      </c>
      <c r="D23" s="4">
        <v>577080</v>
      </c>
      <c r="E23" s="5">
        <v>922.17</v>
      </c>
      <c r="F23" s="48">
        <v>2.0199999999999999E-2</v>
      </c>
    </row>
    <row r="24" spans="1:6" x14ac:dyDescent="0.25">
      <c r="A24" s="38" t="s">
        <v>531</v>
      </c>
      <c r="B24" s="60" t="s">
        <v>532</v>
      </c>
      <c r="C24" s="60" t="s">
        <v>998</v>
      </c>
      <c r="D24" s="4">
        <v>41580</v>
      </c>
      <c r="E24" s="5">
        <v>894.55</v>
      </c>
      <c r="F24" s="48">
        <v>1.9599999999999999E-2</v>
      </c>
    </row>
    <row r="25" spans="1:6" x14ac:dyDescent="0.25">
      <c r="A25" s="38" t="s">
        <v>153</v>
      </c>
      <c r="B25" s="60" t="s">
        <v>154</v>
      </c>
      <c r="C25" s="60" t="s">
        <v>936</v>
      </c>
      <c r="D25" s="4">
        <v>323356</v>
      </c>
      <c r="E25" s="5">
        <v>840.24</v>
      </c>
      <c r="F25" s="48">
        <v>1.84E-2</v>
      </c>
    </row>
    <row r="26" spans="1:6" x14ac:dyDescent="0.25">
      <c r="A26" s="38" t="s">
        <v>1120</v>
      </c>
      <c r="B26" s="60" t="s">
        <v>420</v>
      </c>
      <c r="C26" s="60" t="s">
        <v>945</v>
      </c>
      <c r="D26" s="4">
        <v>63744</v>
      </c>
      <c r="E26" s="5">
        <v>833.17</v>
      </c>
      <c r="F26" s="48">
        <v>1.83E-2</v>
      </c>
    </row>
    <row r="27" spans="1:6" x14ac:dyDescent="0.25">
      <c r="A27" s="38" t="s">
        <v>234</v>
      </c>
      <c r="B27" s="60" t="s">
        <v>235</v>
      </c>
      <c r="C27" s="60" t="s">
        <v>935</v>
      </c>
      <c r="D27" s="4">
        <v>301292</v>
      </c>
      <c r="E27" s="5">
        <v>815.9</v>
      </c>
      <c r="F27" s="48">
        <v>1.7899999999999999E-2</v>
      </c>
    </row>
    <row r="28" spans="1:6" x14ac:dyDescent="0.25">
      <c r="A28" s="38" t="s">
        <v>175</v>
      </c>
      <c r="B28" s="60" t="s">
        <v>176</v>
      </c>
      <c r="C28" s="60" t="s">
        <v>944</v>
      </c>
      <c r="D28" s="4">
        <v>54614</v>
      </c>
      <c r="E28" s="5">
        <v>762.14</v>
      </c>
      <c r="F28" s="48">
        <v>1.67E-2</v>
      </c>
    </row>
    <row r="29" spans="1:6" x14ac:dyDescent="0.25">
      <c r="A29" s="38" t="s">
        <v>238</v>
      </c>
      <c r="B29" s="60" t="s">
        <v>239</v>
      </c>
      <c r="C29" s="60" t="s">
        <v>954</v>
      </c>
      <c r="D29" s="4">
        <v>59580</v>
      </c>
      <c r="E29" s="5">
        <v>758.48</v>
      </c>
      <c r="F29" s="48">
        <v>1.66E-2</v>
      </c>
    </row>
    <row r="30" spans="1:6" x14ac:dyDescent="0.25">
      <c r="A30" s="38" t="s">
        <v>525</v>
      </c>
      <c r="B30" s="60" t="s">
        <v>526</v>
      </c>
      <c r="C30" s="60" t="s">
        <v>997</v>
      </c>
      <c r="D30" s="4">
        <v>155873</v>
      </c>
      <c r="E30" s="5">
        <v>754.27</v>
      </c>
      <c r="F30" s="48">
        <v>1.6500000000000001E-2</v>
      </c>
    </row>
    <row r="31" spans="1:6" x14ac:dyDescent="0.25">
      <c r="A31" s="38" t="s">
        <v>222</v>
      </c>
      <c r="B31" s="60" t="s">
        <v>223</v>
      </c>
      <c r="C31" s="60" t="s">
        <v>946</v>
      </c>
      <c r="D31" s="4">
        <v>11191</v>
      </c>
      <c r="E31" s="5">
        <v>751.57</v>
      </c>
      <c r="F31" s="48">
        <v>1.6500000000000001E-2</v>
      </c>
    </row>
    <row r="32" spans="1:6" x14ac:dyDescent="0.25">
      <c r="A32" s="38" t="s">
        <v>470</v>
      </c>
      <c r="B32" s="60" t="s">
        <v>471</v>
      </c>
      <c r="C32" s="60" t="s">
        <v>933</v>
      </c>
      <c r="D32" s="4">
        <v>239858</v>
      </c>
      <c r="E32" s="5">
        <v>738.28</v>
      </c>
      <c r="F32" s="48">
        <v>1.6199999999999999E-2</v>
      </c>
    </row>
    <row r="33" spans="1:6" x14ac:dyDescent="0.25">
      <c r="A33" s="38" t="s">
        <v>147</v>
      </c>
      <c r="B33" s="60" t="s">
        <v>148</v>
      </c>
      <c r="C33" s="60" t="s">
        <v>934</v>
      </c>
      <c r="D33" s="4">
        <v>34980</v>
      </c>
      <c r="E33" s="5">
        <v>734.34</v>
      </c>
      <c r="F33" s="48">
        <v>1.61E-2</v>
      </c>
    </row>
    <row r="34" spans="1:6" x14ac:dyDescent="0.25">
      <c r="A34" s="38" t="s">
        <v>564</v>
      </c>
      <c r="B34" s="60" t="s">
        <v>565</v>
      </c>
      <c r="C34" s="60" t="s">
        <v>936</v>
      </c>
      <c r="D34" s="4">
        <v>125782</v>
      </c>
      <c r="E34" s="5">
        <v>660.29</v>
      </c>
      <c r="F34" s="48">
        <v>1.4500000000000001E-2</v>
      </c>
    </row>
    <row r="35" spans="1:6" x14ac:dyDescent="0.25">
      <c r="A35" s="38" t="s">
        <v>421</v>
      </c>
      <c r="B35" s="60" t="s">
        <v>422</v>
      </c>
      <c r="C35" s="60" t="s">
        <v>935</v>
      </c>
      <c r="D35" s="4">
        <v>292998</v>
      </c>
      <c r="E35" s="5">
        <v>640.64</v>
      </c>
      <c r="F35" s="48">
        <v>1.4E-2</v>
      </c>
    </row>
    <row r="36" spans="1:6" x14ac:dyDescent="0.25">
      <c r="A36" s="38" t="s">
        <v>523</v>
      </c>
      <c r="B36" s="60" t="s">
        <v>524</v>
      </c>
      <c r="C36" s="60" t="s">
        <v>954</v>
      </c>
      <c r="D36" s="4">
        <v>33172</v>
      </c>
      <c r="E36" s="5">
        <v>626.1</v>
      </c>
      <c r="F36" s="48">
        <v>1.37E-2</v>
      </c>
    </row>
    <row r="37" spans="1:6" x14ac:dyDescent="0.25">
      <c r="A37" s="38" t="s">
        <v>498</v>
      </c>
      <c r="B37" s="60" t="s">
        <v>499</v>
      </c>
      <c r="C37" s="60" t="s">
        <v>998</v>
      </c>
      <c r="D37" s="4">
        <v>34865</v>
      </c>
      <c r="E37" s="5">
        <v>622.01</v>
      </c>
      <c r="F37" s="48">
        <v>1.3599999999999999E-2</v>
      </c>
    </row>
    <row r="38" spans="1:6" x14ac:dyDescent="0.25">
      <c r="A38" s="38" t="s">
        <v>437</v>
      </c>
      <c r="B38" s="60" t="s">
        <v>438</v>
      </c>
      <c r="C38" s="60" t="s">
        <v>933</v>
      </c>
      <c r="D38" s="4">
        <v>70173</v>
      </c>
      <c r="E38" s="5">
        <v>593.94000000000005</v>
      </c>
      <c r="F38" s="48">
        <v>1.2999999999999999E-2</v>
      </c>
    </row>
    <row r="39" spans="1:6" x14ac:dyDescent="0.25">
      <c r="A39" s="38" t="s">
        <v>454</v>
      </c>
      <c r="B39" s="60" t="s">
        <v>455</v>
      </c>
      <c r="C39" s="60" t="s">
        <v>937</v>
      </c>
      <c r="D39" s="4">
        <v>5453</v>
      </c>
      <c r="E39" s="5">
        <v>577.83000000000004</v>
      </c>
      <c r="F39" s="48">
        <v>1.2699999999999999E-2</v>
      </c>
    </row>
    <row r="40" spans="1:6" x14ac:dyDescent="0.25">
      <c r="A40" s="38" t="s">
        <v>517</v>
      </c>
      <c r="B40" s="60" t="s">
        <v>518</v>
      </c>
      <c r="C40" s="60" t="s">
        <v>938</v>
      </c>
      <c r="D40" s="4">
        <v>197258</v>
      </c>
      <c r="E40" s="5">
        <v>569.67999999999995</v>
      </c>
      <c r="F40" s="48">
        <v>1.2500000000000001E-2</v>
      </c>
    </row>
    <row r="41" spans="1:6" x14ac:dyDescent="0.25">
      <c r="A41" s="38" t="s">
        <v>295</v>
      </c>
      <c r="B41" s="60" t="s">
        <v>296</v>
      </c>
      <c r="C41" s="60" t="s">
        <v>935</v>
      </c>
      <c r="D41" s="4">
        <v>629615</v>
      </c>
      <c r="E41" s="5">
        <v>569.16999999999996</v>
      </c>
      <c r="F41" s="48">
        <v>1.2500000000000001E-2</v>
      </c>
    </row>
    <row r="42" spans="1:6" x14ac:dyDescent="0.25">
      <c r="A42" s="38" t="s">
        <v>448</v>
      </c>
      <c r="B42" s="60" t="s">
        <v>449</v>
      </c>
      <c r="C42" s="60" t="s">
        <v>937</v>
      </c>
      <c r="D42" s="4">
        <v>60895</v>
      </c>
      <c r="E42" s="5">
        <v>549.88</v>
      </c>
      <c r="F42" s="48">
        <v>1.2E-2</v>
      </c>
    </row>
    <row r="43" spans="1:6" x14ac:dyDescent="0.25">
      <c r="A43" s="38" t="s">
        <v>412</v>
      </c>
      <c r="B43" s="60" t="s">
        <v>413</v>
      </c>
      <c r="C43" s="60" t="s">
        <v>948</v>
      </c>
      <c r="D43" s="4">
        <v>1901</v>
      </c>
      <c r="E43" s="5">
        <v>545.16</v>
      </c>
      <c r="F43" s="48">
        <v>1.1900000000000001E-2</v>
      </c>
    </row>
    <row r="44" spans="1:6" x14ac:dyDescent="0.25">
      <c r="A44" s="38" t="s">
        <v>510</v>
      </c>
      <c r="B44" s="60" t="s">
        <v>511</v>
      </c>
      <c r="C44" s="60" t="s">
        <v>954</v>
      </c>
      <c r="D44" s="4">
        <v>30274</v>
      </c>
      <c r="E44" s="5">
        <v>521.38</v>
      </c>
      <c r="F44" s="48">
        <v>1.14E-2</v>
      </c>
    </row>
    <row r="45" spans="1:6" x14ac:dyDescent="0.25">
      <c r="A45" s="38" t="s">
        <v>535</v>
      </c>
      <c r="B45" s="60" t="s">
        <v>536</v>
      </c>
      <c r="C45" s="60" t="s">
        <v>953</v>
      </c>
      <c r="D45" s="4">
        <v>46349</v>
      </c>
      <c r="E45" s="5">
        <v>515.45000000000005</v>
      </c>
      <c r="F45" s="48">
        <v>1.1299999999999999E-2</v>
      </c>
    </row>
    <row r="46" spans="1:6" x14ac:dyDescent="0.25">
      <c r="A46" s="38" t="s">
        <v>566</v>
      </c>
      <c r="B46" s="60" t="s">
        <v>567</v>
      </c>
      <c r="C46" s="60" t="s">
        <v>933</v>
      </c>
      <c r="D46" s="4">
        <v>74606</v>
      </c>
      <c r="E46" s="5">
        <v>504.26</v>
      </c>
      <c r="F46" s="48">
        <v>1.0999999999999999E-2</v>
      </c>
    </row>
    <row r="47" spans="1:6" x14ac:dyDescent="0.25">
      <c r="A47" s="38" t="s">
        <v>439</v>
      </c>
      <c r="B47" s="60" t="s">
        <v>440</v>
      </c>
      <c r="C47" s="60" t="s">
        <v>936</v>
      </c>
      <c r="D47" s="4">
        <v>3451</v>
      </c>
      <c r="E47" s="5">
        <v>479.33</v>
      </c>
      <c r="F47" s="48">
        <v>1.0500000000000001E-2</v>
      </c>
    </row>
    <row r="48" spans="1:6" x14ac:dyDescent="0.25">
      <c r="A48" s="38" t="s">
        <v>435</v>
      </c>
      <c r="B48" s="60" t="s">
        <v>436</v>
      </c>
      <c r="C48" s="60" t="s">
        <v>948</v>
      </c>
      <c r="D48" s="4">
        <v>42235</v>
      </c>
      <c r="E48" s="5">
        <v>476.37</v>
      </c>
      <c r="F48" s="48">
        <v>1.04E-2</v>
      </c>
    </row>
    <row r="49" spans="1:6" x14ac:dyDescent="0.25">
      <c r="A49" s="38" t="s">
        <v>1121</v>
      </c>
      <c r="B49" s="60" t="s">
        <v>447</v>
      </c>
      <c r="C49" s="60" t="s">
        <v>933</v>
      </c>
      <c r="D49" s="4">
        <v>38900</v>
      </c>
      <c r="E49" s="5">
        <v>470.63</v>
      </c>
      <c r="F49" s="48">
        <v>1.03E-2</v>
      </c>
    </row>
    <row r="50" spans="1:6" x14ac:dyDescent="0.25">
      <c r="A50" s="38" t="s">
        <v>521</v>
      </c>
      <c r="B50" s="60" t="s">
        <v>522</v>
      </c>
      <c r="C50" s="60" t="s">
        <v>938</v>
      </c>
      <c r="D50" s="4">
        <v>92659</v>
      </c>
      <c r="E50" s="5">
        <v>470.34</v>
      </c>
      <c r="F50" s="48">
        <v>1.03E-2</v>
      </c>
    </row>
    <row r="51" spans="1:6" x14ac:dyDescent="0.25">
      <c r="A51" s="38" t="s">
        <v>506</v>
      </c>
      <c r="B51" s="60" t="s">
        <v>507</v>
      </c>
      <c r="C51" s="60" t="s">
        <v>934</v>
      </c>
      <c r="D51" s="4">
        <v>22616</v>
      </c>
      <c r="E51" s="5">
        <v>457.1</v>
      </c>
      <c r="F51" s="48">
        <v>0.01</v>
      </c>
    </row>
    <row r="52" spans="1:6" x14ac:dyDescent="0.25">
      <c r="A52" s="38" t="s">
        <v>414</v>
      </c>
      <c r="B52" s="60" t="s">
        <v>415</v>
      </c>
      <c r="C52" s="60" t="s">
        <v>997</v>
      </c>
      <c r="D52" s="4">
        <v>212060</v>
      </c>
      <c r="E52" s="5">
        <v>448.19</v>
      </c>
      <c r="F52" s="48">
        <v>9.7999999999999997E-3</v>
      </c>
    </row>
    <row r="53" spans="1:6" x14ac:dyDescent="0.25">
      <c r="A53" s="38" t="s">
        <v>410</v>
      </c>
      <c r="B53" s="60" t="s">
        <v>411</v>
      </c>
      <c r="C53" s="60" t="s">
        <v>953</v>
      </c>
      <c r="D53" s="4">
        <v>54352</v>
      </c>
      <c r="E53" s="5">
        <v>435.2</v>
      </c>
      <c r="F53" s="48">
        <v>9.4999999999999998E-3</v>
      </c>
    </row>
    <row r="54" spans="1:6" x14ac:dyDescent="0.25">
      <c r="A54" s="38" t="s">
        <v>496</v>
      </c>
      <c r="B54" s="60" t="s">
        <v>497</v>
      </c>
      <c r="C54" s="60" t="s">
        <v>937</v>
      </c>
      <c r="D54" s="4">
        <v>25640</v>
      </c>
      <c r="E54" s="5">
        <v>427.03</v>
      </c>
      <c r="F54" s="48">
        <v>9.4000000000000004E-3</v>
      </c>
    </row>
    <row r="55" spans="1:6" x14ac:dyDescent="0.25">
      <c r="A55" s="38" t="s">
        <v>568</v>
      </c>
      <c r="B55" s="60" t="s">
        <v>569</v>
      </c>
      <c r="C55" s="60" t="s">
        <v>936</v>
      </c>
      <c r="D55" s="4">
        <v>31219</v>
      </c>
      <c r="E55" s="5">
        <v>424.39</v>
      </c>
      <c r="F55" s="48">
        <v>9.2999999999999992E-3</v>
      </c>
    </row>
    <row r="56" spans="1:6" x14ac:dyDescent="0.25">
      <c r="A56" s="38" t="s">
        <v>500</v>
      </c>
      <c r="B56" s="60" t="s">
        <v>501</v>
      </c>
      <c r="C56" s="60" t="s">
        <v>948</v>
      </c>
      <c r="D56" s="4">
        <v>26931</v>
      </c>
      <c r="E56" s="5">
        <v>408.1</v>
      </c>
      <c r="F56" s="48">
        <v>8.8999999999999999E-3</v>
      </c>
    </row>
    <row r="57" spans="1:6" x14ac:dyDescent="0.25">
      <c r="A57" s="38" t="s">
        <v>492</v>
      </c>
      <c r="B57" s="60" t="s">
        <v>493</v>
      </c>
      <c r="C57" s="60" t="s">
        <v>937</v>
      </c>
      <c r="D57" s="4">
        <v>18422</v>
      </c>
      <c r="E57" s="5">
        <v>307.17</v>
      </c>
      <c r="F57" s="48">
        <v>6.7000000000000002E-3</v>
      </c>
    </row>
    <row r="58" spans="1:6" x14ac:dyDescent="0.25">
      <c r="A58" s="32" t="s">
        <v>77</v>
      </c>
      <c r="B58" s="61"/>
      <c r="C58" s="61"/>
      <c r="D58" s="6"/>
      <c r="E58" s="14">
        <v>44457.41</v>
      </c>
      <c r="F58" s="49">
        <v>0.97389999999999999</v>
      </c>
    </row>
    <row r="59" spans="1:6" x14ac:dyDescent="0.25">
      <c r="A59" s="38"/>
      <c r="B59" s="60"/>
      <c r="C59" s="60"/>
      <c r="D59" s="4"/>
      <c r="E59" s="5"/>
      <c r="F59" s="48"/>
    </row>
    <row r="60" spans="1:6" x14ac:dyDescent="0.25">
      <c r="A60" s="32" t="s">
        <v>297</v>
      </c>
      <c r="B60" s="60"/>
      <c r="C60" s="60"/>
      <c r="D60" s="4"/>
      <c r="E60" s="5"/>
      <c r="F60" s="48"/>
    </row>
    <row r="61" spans="1:6" x14ac:dyDescent="0.25">
      <c r="A61" s="38" t="s">
        <v>1131</v>
      </c>
      <c r="B61" s="60" t="s">
        <v>472</v>
      </c>
      <c r="C61" s="60" t="s">
        <v>953</v>
      </c>
      <c r="D61" s="4">
        <v>4732</v>
      </c>
      <c r="E61" s="5">
        <v>22.5</v>
      </c>
      <c r="F61" s="48">
        <v>5.0000000000000001E-4</v>
      </c>
    </row>
    <row r="62" spans="1:6" x14ac:dyDescent="0.25">
      <c r="A62" s="32" t="s">
        <v>77</v>
      </c>
      <c r="B62" s="61"/>
      <c r="C62" s="61"/>
      <c r="D62" s="6"/>
      <c r="E62" s="14">
        <v>22.5</v>
      </c>
      <c r="F62" s="49">
        <v>5.0000000000000001E-4</v>
      </c>
    </row>
    <row r="63" spans="1:6" x14ac:dyDescent="0.25">
      <c r="A63" s="52" t="s">
        <v>89</v>
      </c>
      <c r="B63" s="64"/>
      <c r="C63" s="64"/>
      <c r="D63" s="26"/>
      <c r="E63" s="9">
        <v>44479.91</v>
      </c>
      <c r="F63" s="54">
        <v>0.97440000000000004</v>
      </c>
    </row>
    <row r="64" spans="1:6" x14ac:dyDescent="0.25">
      <c r="A64" s="38"/>
      <c r="B64" s="60"/>
      <c r="C64" s="60"/>
      <c r="D64" s="4"/>
      <c r="E64" s="5"/>
      <c r="F64" s="48"/>
    </row>
    <row r="65" spans="1:6" x14ac:dyDescent="0.25">
      <c r="A65" s="32" t="s">
        <v>58</v>
      </c>
      <c r="B65" s="60"/>
      <c r="C65" s="60"/>
      <c r="D65" s="4"/>
      <c r="E65" s="5"/>
      <c r="F65" s="48"/>
    </row>
    <row r="66" spans="1:6" x14ac:dyDescent="0.25">
      <c r="A66" s="32" t="s">
        <v>59</v>
      </c>
      <c r="B66" s="60"/>
      <c r="C66" s="60"/>
      <c r="D66" s="4"/>
      <c r="E66" s="5"/>
      <c r="F66" s="48"/>
    </row>
    <row r="67" spans="1:6" x14ac:dyDescent="0.25">
      <c r="A67" s="38" t="s">
        <v>1016</v>
      </c>
      <c r="B67" s="60" t="s">
        <v>570</v>
      </c>
      <c r="C67" s="60" t="s">
        <v>125</v>
      </c>
      <c r="D67" s="4">
        <v>2035.5</v>
      </c>
      <c r="E67" s="5">
        <v>2.04</v>
      </c>
      <c r="F67" s="48">
        <v>0</v>
      </c>
    </row>
    <row r="68" spans="1:6" x14ac:dyDescent="0.25">
      <c r="A68" s="32" t="s">
        <v>77</v>
      </c>
      <c r="B68" s="61"/>
      <c r="C68" s="61"/>
      <c r="D68" s="6"/>
      <c r="E68" s="14">
        <v>2.04</v>
      </c>
      <c r="F68" s="49">
        <v>0</v>
      </c>
    </row>
    <row r="69" spans="1:6" x14ac:dyDescent="0.25">
      <c r="A69" s="38"/>
      <c r="B69" s="60"/>
      <c r="C69" s="60"/>
      <c r="D69" s="4"/>
      <c r="E69" s="5"/>
      <c r="F69" s="48"/>
    </row>
    <row r="70" spans="1:6" x14ac:dyDescent="0.25">
      <c r="A70" s="32" t="s">
        <v>85</v>
      </c>
      <c r="B70" s="60"/>
      <c r="C70" s="60"/>
      <c r="D70" s="4"/>
      <c r="E70" s="5"/>
      <c r="F70" s="48"/>
    </row>
    <row r="71" spans="1:6" x14ac:dyDescent="0.25">
      <c r="A71" s="32" t="s">
        <v>77</v>
      </c>
      <c r="B71" s="60"/>
      <c r="C71" s="60"/>
      <c r="D71" s="4"/>
      <c r="E71" s="15" t="s">
        <v>57</v>
      </c>
      <c r="F71" s="51" t="s">
        <v>57</v>
      </c>
    </row>
    <row r="72" spans="1:6" x14ac:dyDescent="0.25">
      <c r="A72" s="38"/>
      <c r="B72" s="60"/>
      <c r="C72" s="60"/>
      <c r="D72" s="4"/>
      <c r="E72" s="5"/>
      <c r="F72" s="48"/>
    </row>
    <row r="73" spans="1:6" x14ac:dyDescent="0.25">
      <c r="A73" s="32" t="s">
        <v>88</v>
      </c>
      <c r="B73" s="60"/>
      <c r="C73" s="60"/>
      <c r="D73" s="4"/>
      <c r="E73" s="5"/>
      <c r="F73" s="48"/>
    </row>
    <row r="74" spans="1:6" x14ac:dyDescent="0.25">
      <c r="A74" s="32" t="s">
        <v>77</v>
      </c>
      <c r="B74" s="60"/>
      <c r="C74" s="60"/>
      <c r="D74" s="4"/>
      <c r="E74" s="15" t="s">
        <v>57</v>
      </c>
      <c r="F74" s="51" t="s">
        <v>57</v>
      </c>
    </row>
    <row r="75" spans="1:6" x14ac:dyDescent="0.25">
      <c r="A75" s="38"/>
      <c r="B75" s="60"/>
      <c r="C75" s="60"/>
      <c r="D75" s="4"/>
      <c r="E75" s="5"/>
      <c r="F75" s="48"/>
    </row>
    <row r="76" spans="1:6" x14ac:dyDescent="0.25">
      <c r="A76" s="52" t="s">
        <v>89</v>
      </c>
      <c r="B76" s="64"/>
      <c r="C76" s="64"/>
      <c r="D76" s="26"/>
      <c r="E76" s="14">
        <v>2.04</v>
      </c>
      <c r="F76" s="49">
        <v>0</v>
      </c>
    </row>
    <row r="77" spans="1:6" x14ac:dyDescent="0.25">
      <c r="A77" s="38"/>
      <c r="B77" s="60"/>
      <c r="C77" s="60"/>
      <c r="D77" s="4"/>
      <c r="E77" s="5"/>
      <c r="F77" s="48"/>
    </row>
    <row r="78" spans="1:6" x14ac:dyDescent="0.25">
      <c r="A78" s="32" t="s">
        <v>381</v>
      </c>
      <c r="B78" s="61"/>
      <c r="C78" s="61"/>
      <c r="D78" s="6"/>
      <c r="E78" s="7"/>
      <c r="F78" s="50"/>
    </row>
    <row r="79" spans="1:6" x14ac:dyDescent="0.25">
      <c r="A79" s="32" t="s">
        <v>382</v>
      </c>
      <c r="B79" s="61"/>
      <c r="C79" s="61" t="s">
        <v>1161</v>
      </c>
      <c r="D79" s="6"/>
      <c r="E79" s="7"/>
      <c r="F79" s="50"/>
    </row>
    <row r="80" spans="1:6" x14ac:dyDescent="0.25">
      <c r="A80" s="38" t="s">
        <v>1102</v>
      </c>
      <c r="B80" s="60"/>
      <c r="C80" s="60" t="s">
        <v>490</v>
      </c>
      <c r="D80" s="4">
        <v>44000000</v>
      </c>
      <c r="E80" s="5">
        <v>440</v>
      </c>
      <c r="F80" s="48">
        <v>9.5999999999999992E-3</v>
      </c>
    </row>
    <row r="81" spans="1:6" x14ac:dyDescent="0.25">
      <c r="A81" s="32" t="s">
        <v>77</v>
      </c>
      <c r="B81" s="61"/>
      <c r="C81" s="61"/>
      <c r="D81" s="6"/>
      <c r="E81" s="14">
        <v>440</v>
      </c>
      <c r="F81" s="49">
        <v>9.5999999999999992E-3</v>
      </c>
    </row>
    <row r="82" spans="1:6" x14ac:dyDescent="0.25">
      <c r="A82" s="52" t="s">
        <v>89</v>
      </c>
      <c r="B82" s="64"/>
      <c r="C82" s="64"/>
      <c r="D82" s="26"/>
      <c r="E82" s="9">
        <v>440</v>
      </c>
      <c r="F82" s="54">
        <v>9.5999999999999992E-3</v>
      </c>
    </row>
    <row r="83" spans="1:6" x14ac:dyDescent="0.25">
      <c r="A83" s="38"/>
      <c r="B83" s="60"/>
      <c r="C83" s="60"/>
      <c r="D83" s="4"/>
      <c r="E83" s="5"/>
      <c r="F83" s="48"/>
    </row>
    <row r="84" spans="1:6" x14ac:dyDescent="0.25">
      <c r="A84" s="38"/>
      <c r="B84" s="60"/>
      <c r="C84" s="60"/>
      <c r="D84" s="4"/>
      <c r="E84" s="5"/>
      <c r="F84" s="48"/>
    </row>
    <row r="85" spans="1:6" x14ac:dyDescent="0.25">
      <c r="A85" s="32" t="s">
        <v>90</v>
      </c>
      <c r="B85" s="60"/>
      <c r="C85" s="60"/>
      <c r="D85" s="4"/>
      <c r="E85" s="5"/>
      <c r="F85" s="48"/>
    </row>
    <row r="86" spans="1:6" x14ac:dyDescent="0.25">
      <c r="A86" s="38" t="s">
        <v>91</v>
      </c>
      <c r="B86" s="60"/>
      <c r="C86" s="60"/>
      <c r="D86" s="4"/>
      <c r="E86" s="5">
        <v>801.38</v>
      </c>
      <c r="F86" s="48">
        <v>1.7600000000000001E-2</v>
      </c>
    </row>
    <row r="87" spans="1:6" x14ac:dyDescent="0.25">
      <c r="A87" s="32" t="s">
        <v>77</v>
      </c>
      <c r="B87" s="61"/>
      <c r="C87" s="61"/>
      <c r="D87" s="6"/>
      <c r="E87" s="14">
        <v>801.38</v>
      </c>
      <c r="F87" s="49">
        <v>1.7600000000000001E-2</v>
      </c>
    </row>
    <row r="88" spans="1:6" x14ac:dyDescent="0.25">
      <c r="A88" s="38"/>
      <c r="B88" s="60"/>
      <c r="C88" s="60"/>
      <c r="D88" s="4"/>
      <c r="E88" s="5"/>
      <c r="F88" s="48"/>
    </row>
    <row r="89" spans="1:6" x14ac:dyDescent="0.25">
      <c r="A89" s="52" t="s">
        <v>89</v>
      </c>
      <c r="B89" s="64"/>
      <c r="C89" s="64"/>
      <c r="D89" s="26"/>
      <c r="E89" s="14">
        <v>801.38</v>
      </c>
      <c r="F89" s="49">
        <v>1.7600000000000001E-2</v>
      </c>
    </row>
    <row r="90" spans="1:6" x14ac:dyDescent="0.25">
      <c r="A90" s="38" t="s">
        <v>996</v>
      </c>
      <c r="B90" s="60"/>
      <c r="C90" s="60"/>
      <c r="D90" s="4"/>
      <c r="E90" s="17">
        <v>-78.19</v>
      </c>
      <c r="F90" s="62">
        <v>-1.6000000000000001E-3</v>
      </c>
    </row>
    <row r="91" spans="1:6" x14ac:dyDescent="0.25">
      <c r="A91" s="53" t="s">
        <v>92</v>
      </c>
      <c r="B91" s="65"/>
      <c r="C91" s="65"/>
      <c r="D91" s="8"/>
      <c r="E91" s="9">
        <v>45645.14</v>
      </c>
      <c r="F91" s="54">
        <v>1</v>
      </c>
    </row>
    <row r="92" spans="1:6" x14ac:dyDescent="0.25">
      <c r="A92" s="40"/>
      <c r="B92" s="21"/>
      <c r="C92" s="21"/>
      <c r="D92" s="21"/>
      <c r="E92" s="21"/>
      <c r="F92" s="39"/>
    </row>
    <row r="93" spans="1:6" x14ac:dyDescent="0.25">
      <c r="A93" s="55" t="s">
        <v>1160</v>
      </c>
      <c r="B93" s="21"/>
      <c r="C93" s="21"/>
      <c r="D93" s="21"/>
      <c r="E93" s="21"/>
      <c r="F93" s="39"/>
    </row>
    <row r="94" spans="1:6" x14ac:dyDescent="0.25">
      <c r="A94" s="77" t="s">
        <v>93</v>
      </c>
      <c r="B94" s="21"/>
      <c r="C94" s="21"/>
      <c r="D94" s="21"/>
      <c r="E94" s="21"/>
      <c r="F94" s="39"/>
    </row>
    <row r="95" spans="1:6" x14ac:dyDescent="0.25">
      <c r="A95" s="77"/>
      <c r="B95" s="21"/>
      <c r="C95" s="21"/>
      <c r="D95" s="21"/>
      <c r="E95" s="21"/>
      <c r="F95" s="39"/>
    </row>
    <row r="96" spans="1:6" x14ac:dyDescent="0.25">
      <c r="A96" s="55" t="s">
        <v>788</v>
      </c>
      <c r="B96" s="21"/>
      <c r="C96" s="21"/>
      <c r="D96" s="21"/>
      <c r="E96" s="21"/>
      <c r="F96" s="39"/>
    </row>
    <row r="97" spans="1:6" x14ac:dyDescent="0.25">
      <c r="A97" s="81" t="s">
        <v>1168</v>
      </c>
      <c r="B97" s="82" t="s">
        <v>57</v>
      </c>
      <c r="C97" s="21"/>
      <c r="D97" s="21"/>
      <c r="E97" s="21"/>
      <c r="F97" s="39"/>
    </row>
    <row r="98" spans="1:6" x14ac:dyDescent="0.25">
      <c r="A98" s="40" t="s">
        <v>1015</v>
      </c>
      <c r="B98" s="21"/>
      <c r="C98" s="21"/>
      <c r="D98" s="21"/>
      <c r="E98" s="21"/>
      <c r="F98" s="39"/>
    </row>
    <row r="99" spans="1:6" x14ac:dyDescent="0.25">
      <c r="A99" s="40" t="s">
        <v>789</v>
      </c>
      <c r="B99" s="27" t="s">
        <v>790</v>
      </c>
      <c r="C99" s="27" t="s">
        <v>790</v>
      </c>
      <c r="D99" s="21"/>
      <c r="E99" s="21"/>
      <c r="F99" s="39"/>
    </row>
    <row r="100" spans="1:6" x14ac:dyDescent="0.25">
      <c r="A100" s="40"/>
      <c r="B100" s="20">
        <v>43707</v>
      </c>
      <c r="C100" s="20">
        <v>43738</v>
      </c>
      <c r="D100" s="21"/>
      <c r="E100" s="21"/>
      <c r="F100" s="39"/>
    </row>
    <row r="101" spans="1:6" x14ac:dyDescent="0.25">
      <c r="A101" s="40" t="s">
        <v>794</v>
      </c>
      <c r="B101" s="21">
        <v>16.893000000000001</v>
      </c>
      <c r="C101" s="21">
        <v>17.893000000000001</v>
      </c>
      <c r="D101" s="21"/>
      <c r="E101" s="21"/>
      <c r="F101" s="39"/>
    </row>
    <row r="102" spans="1:6" x14ac:dyDescent="0.25">
      <c r="A102" s="40" t="s">
        <v>795</v>
      </c>
      <c r="B102" s="41">
        <v>32.01</v>
      </c>
      <c r="C102" s="21">
        <v>33.902999999999999</v>
      </c>
      <c r="D102" s="21"/>
      <c r="E102" s="21"/>
      <c r="F102" s="39"/>
    </row>
    <row r="103" spans="1:6" x14ac:dyDescent="0.25">
      <c r="A103" s="40" t="s">
        <v>805</v>
      </c>
      <c r="B103" s="21">
        <v>15.638</v>
      </c>
      <c r="C103" s="21">
        <v>16.541</v>
      </c>
      <c r="D103" s="21"/>
      <c r="E103" s="21"/>
      <c r="F103" s="39"/>
    </row>
    <row r="104" spans="1:6" x14ac:dyDescent="0.25">
      <c r="A104" s="40" t="s">
        <v>807</v>
      </c>
      <c r="B104" s="21">
        <v>29.797999999999998</v>
      </c>
      <c r="C104" s="21">
        <v>31.518999999999998</v>
      </c>
      <c r="D104" s="21"/>
      <c r="E104" s="21"/>
      <c r="F104" s="39"/>
    </row>
    <row r="105" spans="1:6" x14ac:dyDescent="0.25">
      <c r="A105" s="40"/>
      <c r="B105" s="21"/>
      <c r="C105" s="21"/>
      <c r="D105" s="21"/>
      <c r="E105" s="21"/>
      <c r="F105" s="39"/>
    </row>
    <row r="106" spans="1:6" x14ac:dyDescent="0.25">
      <c r="A106" s="40" t="s">
        <v>1170</v>
      </c>
      <c r="B106" s="27" t="s">
        <v>57</v>
      </c>
      <c r="C106" s="21"/>
      <c r="D106" s="21"/>
      <c r="E106" s="21"/>
      <c r="F106" s="39"/>
    </row>
    <row r="107" spans="1:6" x14ac:dyDescent="0.25">
      <c r="A107" s="40" t="s">
        <v>1171</v>
      </c>
      <c r="B107" s="27" t="s">
        <v>57</v>
      </c>
      <c r="C107" s="21"/>
      <c r="D107" s="21"/>
      <c r="E107" s="21"/>
      <c r="F107" s="39"/>
    </row>
    <row r="108" spans="1:6" ht="30" x14ac:dyDescent="0.25">
      <c r="A108" s="56" t="s">
        <v>1172</v>
      </c>
      <c r="B108" s="27" t="s">
        <v>57</v>
      </c>
      <c r="C108" s="21"/>
      <c r="D108" s="21"/>
      <c r="E108" s="21"/>
      <c r="F108" s="39"/>
    </row>
    <row r="109" spans="1:6" ht="30" x14ac:dyDescent="0.25">
      <c r="A109" s="56" t="s">
        <v>1173</v>
      </c>
      <c r="B109" s="27" t="s">
        <v>57</v>
      </c>
      <c r="C109" s="21"/>
      <c r="D109" s="21"/>
      <c r="E109" s="21"/>
      <c r="F109" s="39"/>
    </row>
    <row r="110" spans="1:6" x14ac:dyDescent="0.25">
      <c r="A110" s="40" t="s">
        <v>885</v>
      </c>
      <c r="B110" s="28">
        <v>1.25</v>
      </c>
      <c r="C110" s="21"/>
      <c r="D110" s="21"/>
      <c r="E110" s="21"/>
      <c r="F110" s="39"/>
    </row>
    <row r="111" spans="1:6" ht="30" x14ac:dyDescent="0.25">
      <c r="A111" s="56" t="s">
        <v>1174</v>
      </c>
      <c r="B111" s="27" t="s">
        <v>57</v>
      </c>
      <c r="C111" s="21"/>
      <c r="D111" s="21"/>
      <c r="E111" s="21"/>
      <c r="F111" s="39"/>
    </row>
    <row r="112" spans="1:6" ht="30" x14ac:dyDescent="0.25">
      <c r="A112" s="56" t="s">
        <v>1158</v>
      </c>
      <c r="B112" s="27" t="s">
        <v>57</v>
      </c>
      <c r="C112" s="21"/>
      <c r="D112" s="21"/>
      <c r="E112" s="21"/>
      <c r="F112" s="39"/>
    </row>
    <row r="113" spans="1:6" ht="30" x14ac:dyDescent="0.25">
      <c r="A113" s="35" t="s">
        <v>1165</v>
      </c>
      <c r="B113" s="36" t="s">
        <v>57</v>
      </c>
      <c r="C113" s="21"/>
      <c r="D113" s="21"/>
      <c r="E113" s="21"/>
      <c r="F113" s="39"/>
    </row>
    <row r="114" spans="1:6" x14ac:dyDescent="0.25">
      <c r="A114" s="57"/>
      <c r="B114" s="58"/>
      <c r="C114" s="58"/>
      <c r="D114" s="58"/>
      <c r="E114" s="58"/>
      <c r="F114" s="59"/>
    </row>
  </sheetData>
  <customSheetViews>
    <customSheetView guid="{82FC9ADF-69D5-491E-B58A-B76D1862A59C}" showGridLines="0">
      <pane ySplit="6" topLeftCell="A92" activePane="bottomLeft" state="frozen"/>
      <selection pane="bottomLeft" activeCell="A101" sqref="A101:B101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97" activePane="bottomLeft" state="frozen"/>
      <selection pane="bottomLeft" activeCell="C106" sqref="C106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showGridLines="0" workbookViewId="0">
      <pane ySplit="6" topLeftCell="A109" activePane="bottomLeft" state="frozen"/>
      <selection pane="bottomLeft" activeCell="A119" sqref="A119"/>
    </sheetView>
  </sheetViews>
  <sheetFormatPr defaultRowHeight="15" x14ac:dyDescent="0.25"/>
  <cols>
    <col min="1" max="1" width="56.42578125" customWidth="1"/>
    <col min="2" max="2" width="15.85546875" customWidth="1"/>
    <col min="3" max="3" width="27.1406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27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28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2" t="s">
        <v>56</v>
      </c>
      <c r="B8" s="11"/>
      <c r="C8" s="11"/>
      <c r="D8" s="4"/>
      <c r="E8" s="5"/>
      <c r="F8" s="48"/>
    </row>
    <row r="9" spans="1:8" x14ac:dyDescent="0.25">
      <c r="A9" s="32" t="s">
        <v>140</v>
      </c>
      <c r="B9" s="11"/>
      <c r="C9" s="11"/>
      <c r="D9" s="4"/>
      <c r="E9" s="5"/>
      <c r="F9" s="48"/>
    </row>
    <row r="10" spans="1:8" x14ac:dyDescent="0.25">
      <c r="A10" s="38" t="s">
        <v>557</v>
      </c>
      <c r="B10" s="60" t="s">
        <v>558</v>
      </c>
      <c r="C10" s="60" t="s">
        <v>954</v>
      </c>
      <c r="D10" s="4">
        <v>276379</v>
      </c>
      <c r="E10" s="5">
        <v>1324.82</v>
      </c>
      <c r="F10" s="48">
        <v>3.2599999999999997E-2</v>
      </c>
    </row>
    <row r="11" spans="1:8" x14ac:dyDescent="0.25">
      <c r="A11" s="38" t="s">
        <v>537</v>
      </c>
      <c r="B11" s="60" t="s">
        <v>538</v>
      </c>
      <c r="C11" s="60" t="s">
        <v>942</v>
      </c>
      <c r="D11" s="4">
        <v>105427</v>
      </c>
      <c r="E11" s="5">
        <v>1107.3499999999999</v>
      </c>
      <c r="F11" s="48">
        <v>2.7199999999999998E-2</v>
      </c>
    </row>
    <row r="12" spans="1:8" x14ac:dyDescent="0.25">
      <c r="A12" s="38" t="s">
        <v>571</v>
      </c>
      <c r="B12" s="60" t="s">
        <v>572</v>
      </c>
      <c r="C12" s="60" t="s">
        <v>954</v>
      </c>
      <c r="D12" s="4">
        <v>135042</v>
      </c>
      <c r="E12" s="5">
        <v>1082.02</v>
      </c>
      <c r="F12" s="48">
        <v>2.6599999999999999E-2</v>
      </c>
    </row>
    <row r="13" spans="1:8" x14ac:dyDescent="0.25">
      <c r="A13" s="38" t="s">
        <v>547</v>
      </c>
      <c r="B13" s="60" t="s">
        <v>548</v>
      </c>
      <c r="C13" s="60" t="s">
        <v>998</v>
      </c>
      <c r="D13" s="4">
        <v>167458</v>
      </c>
      <c r="E13" s="5">
        <v>1033.47</v>
      </c>
      <c r="F13" s="48">
        <v>2.5399999999999999E-2</v>
      </c>
    </row>
    <row r="14" spans="1:8" x14ac:dyDescent="0.25">
      <c r="A14" s="38" t="s">
        <v>573</v>
      </c>
      <c r="B14" s="60" t="s">
        <v>574</v>
      </c>
      <c r="C14" s="60" t="s">
        <v>938</v>
      </c>
      <c r="D14" s="4">
        <v>203044</v>
      </c>
      <c r="E14" s="5">
        <v>993.09</v>
      </c>
      <c r="F14" s="48">
        <v>2.4400000000000002E-2</v>
      </c>
    </row>
    <row r="15" spans="1:8" x14ac:dyDescent="0.25">
      <c r="A15" s="38" t="s">
        <v>519</v>
      </c>
      <c r="B15" s="60" t="s">
        <v>520</v>
      </c>
      <c r="C15" s="60" t="s">
        <v>948</v>
      </c>
      <c r="D15" s="4">
        <v>877064</v>
      </c>
      <c r="E15" s="5">
        <v>983.19</v>
      </c>
      <c r="F15" s="48">
        <v>2.4199999999999999E-2</v>
      </c>
    </row>
    <row r="16" spans="1:8" x14ac:dyDescent="0.25">
      <c r="A16" s="38" t="s">
        <v>433</v>
      </c>
      <c r="B16" s="60" t="s">
        <v>434</v>
      </c>
      <c r="C16" s="60" t="s">
        <v>998</v>
      </c>
      <c r="D16" s="4">
        <v>177519</v>
      </c>
      <c r="E16" s="5">
        <v>964.64</v>
      </c>
      <c r="F16" s="48">
        <v>2.3699999999999999E-2</v>
      </c>
    </row>
    <row r="17" spans="1:6" x14ac:dyDescent="0.25">
      <c r="A17" s="38" t="s">
        <v>575</v>
      </c>
      <c r="B17" s="60" t="s">
        <v>576</v>
      </c>
      <c r="C17" s="60" t="s">
        <v>939</v>
      </c>
      <c r="D17" s="4">
        <v>52051</v>
      </c>
      <c r="E17" s="5">
        <v>959.4</v>
      </c>
      <c r="F17" s="48">
        <v>2.3599999999999999E-2</v>
      </c>
    </row>
    <row r="18" spans="1:6" x14ac:dyDescent="0.25">
      <c r="A18" s="38" t="s">
        <v>529</v>
      </c>
      <c r="B18" s="60" t="s">
        <v>530</v>
      </c>
      <c r="C18" s="60" t="s">
        <v>940</v>
      </c>
      <c r="D18" s="4">
        <v>188709</v>
      </c>
      <c r="E18" s="5">
        <v>925.9</v>
      </c>
      <c r="F18" s="48">
        <v>2.2800000000000001E-2</v>
      </c>
    </row>
    <row r="19" spans="1:6" x14ac:dyDescent="0.25">
      <c r="A19" s="38" t="s">
        <v>577</v>
      </c>
      <c r="B19" s="60" t="s">
        <v>578</v>
      </c>
      <c r="C19" s="60" t="s">
        <v>939</v>
      </c>
      <c r="D19" s="4">
        <v>278313</v>
      </c>
      <c r="E19" s="5">
        <v>920.52</v>
      </c>
      <c r="F19" s="48">
        <v>2.2599999999999999E-2</v>
      </c>
    </row>
    <row r="20" spans="1:6" x14ac:dyDescent="0.25">
      <c r="A20" s="38" t="s">
        <v>545</v>
      </c>
      <c r="B20" s="60" t="s">
        <v>546</v>
      </c>
      <c r="C20" s="60" t="s">
        <v>953</v>
      </c>
      <c r="D20" s="4">
        <v>303911</v>
      </c>
      <c r="E20" s="5">
        <v>908.24</v>
      </c>
      <c r="F20" s="48">
        <v>2.23E-2</v>
      </c>
    </row>
    <row r="21" spans="1:6" x14ac:dyDescent="0.25">
      <c r="A21" s="38" t="s">
        <v>579</v>
      </c>
      <c r="B21" s="60" t="s">
        <v>580</v>
      </c>
      <c r="C21" s="60" t="s">
        <v>938</v>
      </c>
      <c r="D21" s="4">
        <v>153816</v>
      </c>
      <c r="E21" s="5">
        <v>844.68</v>
      </c>
      <c r="F21" s="48">
        <v>2.0799999999999999E-2</v>
      </c>
    </row>
    <row r="22" spans="1:6" x14ac:dyDescent="0.25">
      <c r="A22" s="38" t="s">
        <v>581</v>
      </c>
      <c r="B22" s="60" t="s">
        <v>582</v>
      </c>
      <c r="C22" s="60" t="s">
        <v>954</v>
      </c>
      <c r="D22" s="4">
        <v>494987</v>
      </c>
      <c r="E22" s="5">
        <v>819.7</v>
      </c>
      <c r="F22" s="48">
        <v>2.01E-2</v>
      </c>
    </row>
    <row r="23" spans="1:6" x14ac:dyDescent="0.25">
      <c r="A23" s="38" t="s">
        <v>566</v>
      </c>
      <c r="B23" s="60" t="s">
        <v>567</v>
      </c>
      <c r="C23" s="60" t="s">
        <v>933</v>
      </c>
      <c r="D23" s="4">
        <v>119955</v>
      </c>
      <c r="E23" s="5">
        <v>810.78</v>
      </c>
      <c r="F23" s="48">
        <v>1.9900000000000001E-2</v>
      </c>
    </row>
    <row r="24" spans="1:6" x14ac:dyDescent="0.25">
      <c r="A24" s="38" t="s">
        <v>583</v>
      </c>
      <c r="B24" s="60" t="s">
        <v>584</v>
      </c>
      <c r="C24" s="60" t="s">
        <v>949</v>
      </c>
      <c r="D24" s="4">
        <v>84368</v>
      </c>
      <c r="E24" s="5">
        <v>799.98</v>
      </c>
      <c r="F24" s="48">
        <v>1.9699999999999999E-2</v>
      </c>
    </row>
    <row r="25" spans="1:6" x14ac:dyDescent="0.25">
      <c r="A25" s="38" t="s">
        <v>555</v>
      </c>
      <c r="B25" s="60" t="s">
        <v>556</v>
      </c>
      <c r="C25" s="60" t="s">
        <v>948</v>
      </c>
      <c r="D25" s="4">
        <v>52197</v>
      </c>
      <c r="E25" s="5">
        <v>781.57</v>
      </c>
      <c r="F25" s="48">
        <v>1.9199999999999998E-2</v>
      </c>
    </row>
    <row r="26" spans="1:6" x14ac:dyDescent="0.25">
      <c r="A26" s="38" t="s">
        <v>295</v>
      </c>
      <c r="B26" s="60" t="s">
        <v>296</v>
      </c>
      <c r="C26" s="60" t="s">
        <v>935</v>
      </c>
      <c r="D26" s="4">
        <v>860419</v>
      </c>
      <c r="E26" s="5">
        <v>777.82</v>
      </c>
      <c r="F26" s="48">
        <v>1.9099999999999999E-2</v>
      </c>
    </row>
    <row r="27" spans="1:6" x14ac:dyDescent="0.25">
      <c r="A27" s="38" t="s">
        <v>553</v>
      </c>
      <c r="B27" s="60" t="s">
        <v>554</v>
      </c>
      <c r="C27" s="60" t="s">
        <v>956</v>
      </c>
      <c r="D27" s="4">
        <v>305443</v>
      </c>
      <c r="E27" s="5">
        <v>767.58</v>
      </c>
      <c r="F27" s="48">
        <v>1.89E-2</v>
      </c>
    </row>
    <row r="28" spans="1:6" x14ac:dyDescent="0.25">
      <c r="A28" s="38" t="s">
        <v>470</v>
      </c>
      <c r="B28" s="60" t="s">
        <v>471</v>
      </c>
      <c r="C28" s="60" t="s">
        <v>933</v>
      </c>
      <c r="D28" s="4">
        <v>245993</v>
      </c>
      <c r="E28" s="5">
        <v>757.17</v>
      </c>
      <c r="F28" s="48">
        <v>1.8599999999999998E-2</v>
      </c>
    </row>
    <row r="29" spans="1:6" x14ac:dyDescent="0.25">
      <c r="A29" s="38" t="s">
        <v>585</v>
      </c>
      <c r="B29" s="60" t="s">
        <v>586</v>
      </c>
      <c r="C29" s="60" t="s">
        <v>952</v>
      </c>
      <c r="D29" s="4">
        <v>102666</v>
      </c>
      <c r="E29" s="5">
        <v>742.38</v>
      </c>
      <c r="F29" s="48">
        <v>1.8200000000000001E-2</v>
      </c>
    </row>
    <row r="30" spans="1:6" x14ac:dyDescent="0.25">
      <c r="A30" s="38" t="s">
        <v>517</v>
      </c>
      <c r="B30" s="60" t="s">
        <v>518</v>
      </c>
      <c r="C30" s="60" t="s">
        <v>938</v>
      </c>
      <c r="D30" s="4">
        <v>256304</v>
      </c>
      <c r="E30" s="5">
        <v>740.21</v>
      </c>
      <c r="F30" s="48">
        <v>1.8200000000000001E-2</v>
      </c>
    </row>
    <row r="31" spans="1:6" x14ac:dyDescent="0.25">
      <c r="A31" s="38" t="s">
        <v>587</v>
      </c>
      <c r="B31" s="60" t="s">
        <v>588</v>
      </c>
      <c r="C31" s="60" t="s">
        <v>947</v>
      </c>
      <c r="D31" s="4">
        <v>396786</v>
      </c>
      <c r="E31" s="5">
        <v>719.17</v>
      </c>
      <c r="F31" s="48">
        <v>1.77E-2</v>
      </c>
    </row>
    <row r="32" spans="1:6" x14ac:dyDescent="0.25">
      <c r="A32" s="38" t="s">
        <v>452</v>
      </c>
      <c r="B32" s="60" t="s">
        <v>453</v>
      </c>
      <c r="C32" s="60" t="s">
        <v>999</v>
      </c>
      <c r="D32" s="4">
        <v>23366</v>
      </c>
      <c r="E32" s="5">
        <v>706.81</v>
      </c>
      <c r="F32" s="48">
        <v>1.7399999999999999E-2</v>
      </c>
    </row>
    <row r="33" spans="1:6" x14ac:dyDescent="0.25">
      <c r="A33" s="38" t="s">
        <v>589</v>
      </c>
      <c r="B33" s="60" t="s">
        <v>590</v>
      </c>
      <c r="C33" s="60" t="s">
        <v>937</v>
      </c>
      <c r="D33" s="4">
        <v>182554</v>
      </c>
      <c r="E33" s="5">
        <v>676.55</v>
      </c>
      <c r="F33" s="48">
        <v>1.66E-2</v>
      </c>
    </row>
    <row r="34" spans="1:6" x14ac:dyDescent="0.25">
      <c r="A34" s="38" t="s">
        <v>591</v>
      </c>
      <c r="B34" s="60" t="s">
        <v>592</v>
      </c>
      <c r="C34" s="60" t="s">
        <v>953</v>
      </c>
      <c r="D34" s="4">
        <v>90570</v>
      </c>
      <c r="E34" s="5">
        <v>664.47</v>
      </c>
      <c r="F34" s="48">
        <v>1.6299999999999999E-2</v>
      </c>
    </row>
    <row r="35" spans="1:6" x14ac:dyDescent="0.25">
      <c r="A35" s="38" t="s">
        <v>533</v>
      </c>
      <c r="B35" s="60" t="s">
        <v>534</v>
      </c>
      <c r="C35" s="60" t="s">
        <v>956</v>
      </c>
      <c r="D35" s="4">
        <v>189865</v>
      </c>
      <c r="E35" s="5">
        <v>646.87</v>
      </c>
      <c r="F35" s="48">
        <v>1.5900000000000001E-2</v>
      </c>
    </row>
    <row r="36" spans="1:6" x14ac:dyDescent="0.25">
      <c r="A36" s="38" t="s">
        <v>1137</v>
      </c>
      <c r="B36" s="60" t="s">
        <v>593</v>
      </c>
      <c r="C36" s="60" t="s">
        <v>956</v>
      </c>
      <c r="D36" s="4">
        <v>164869</v>
      </c>
      <c r="E36" s="5">
        <v>633.26</v>
      </c>
      <c r="F36" s="48">
        <v>1.5599999999999999E-2</v>
      </c>
    </row>
    <row r="37" spans="1:6" x14ac:dyDescent="0.25">
      <c r="A37" s="38" t="s">
        <v>564</v>
      </c>
      <c r="B37" s="60" t="s">
        <v>565</v>
      </c>
      <c r="C37" s="60" t="s">
        <v>936</v>
      </c>
      <c r="D37" s="4">
        <v>120608</v>
      </c>
      <c r="E37" s="5">
        <v>633.13</v>
      </c>
      <c r="F37" s="48">
        <v>1.5599999999999999E-2</v>
      </c>
    </row>
    <row r="38" spans="1:6" x14ac:dyDescent="0.25">
      <c r="A38" s="38" t="s">
        <v>594</v>
      </c>
      <c r="B38" s="60" t="s">
        <v>595</v>
      </c>
      <c r="C38" s="60" t="s">
        <v>998</v>
      </c>
      <c r="D38" s="4">
        <v>203426</v>
      </c>
      <c r="E38" s="5">
        <v>625.53</v>
      </c>
      <c r="F38" s="48">
        <v>1.54E-2</v>
      </c>
    </row>
    <row r="39" spans="1:6" x14ac:dyDescent="0.25">
      <c r="A39" s="38" t="s">
        <v>596</v>
      </c>
      <c r="B39" s="60" t="s">
        <v>597</v>
      </c>
      <c r="C39" s="60" t="s">
        <v>954</v>
      </c>
      <c r="D39" s="4">
        <v>119985</v>
      </c>
      <c r="E39" s="5">
        <v>607.54</v>
      </c>
      <c r="F39" s="48">
        <v>1.49E-2</v>
      </c>
    </row>
    <row r="40" spans="1:6" x14ac:dyDescent="0.25">
      <c r="A40" s="38" t="s">
        <v>527</v>
      </c>
      <c r="B40" s="60" t="s">
        <v>528</v>
      </c>
      <c r="C40" s="60" t="s">
        <v>938</v>
      </c>
      <c r="D40" s="4">
        <v>86895</v>
      </c>
      <c r="E40" s="5">
        <v>606.04999999999995</v>
      </c>
      <c r="F40" s="48">
        <v>1.49E-2</v>
      </c>
    </row>
    <row r="41" spans="1:6" x14ac:dyDescent="0.25">
      <c r="A41" s="38" t="s">
        <v>598</v>
      </c>
      <c r="B41" s="60" t="s">
        <v>599</v>
      </c>
      <c r="C41" s="60" t="s">
        <v>948</v>
      </c>
      <c r="D41" s="4">
        <v>104336</v>
      </c>
      <c r="E41" s="5">
        <v>581.78</v>
      </c>
      <c r="F41" s="48">
        <v>1.43E-2</v>
      </c>
    </row>
    <row r="42" spans="1:6" x14ac:dyDescent="0.25">
      <c r="A42" s="38" t="s">
        <v>462</v>
      </c>
      <c r="B42" s="60" t="s">
        <v>463</v>
      </c>
      <c r="C42" s="60" t="s">
        <v>933</v>
      </c>
      <c r="D42" s="4">
        <v>36258</v>
      </c>
      <c r="E42" s="5">
        <v>578.71</v>
      </c>
      <c r="F42" s="48">
        <v>1.4200000000000001E-2</v>
      </c>
    </row>
    <row r="43" spans="1:6" x14ac:dyDescent="0.25">
      <c r="A43" s="38" t="s">
        <v>600</v>
      </c>
      <c r="B43" s="60" t="s">
        <v>601</v>
      </c>
      <c r="C43" s="60" t="s">
        <v>998</v>
      </c>
      <c r="D43" s="4">
        <v>189605</v>
      </c>
      <c r="E43" s="5">
        <v>569.76</v>
      </c>
      <c r="F43" s="48">
        <v>1.4E-2</v>
      </c>
    </row>
    <row r="44" spans="1:6" x14ac:dyDescent="0.25">
      <c r="A44" s="38" t="s">
        <v>539</v>
      </c>
      <c r="B44" s="60" t="s">
        <v>540</v>
      </c>
      <c r="C44" s="60" t="s">
        <v>948</v>
      </c>
      <c r="D44" s="4">
        <v>49170</v>
      </c>
      <c r="E44" s="5">
        <v>562.9</v>
      </c>
      <c r="F44" s="48">
        <v>1.38E-2</v>
      </c>
    </row>
    <row r="45" spans="1:6" x14ac:dyDescent="0.25">
      <c r="A45" s="38" t="s">
        <v>421</v>
      </c>
      <c r="B45" s="60" t="s">
        <v>422</v>
      </c>
      <c r="C45" s="60" t="s">
        <v>935</v>
      </c>
      <c r="D45" s="4">
        <v>255395</v>
      </c>
      <c r="E45" s="5">
        <v>558.41999999999996</v>
      </c>
      <c r="F45" s="48">
        <v>1.37E-2</v>
      </c>
    </row>
    <row r="46" spans="1:6" x14ac:dyDescent="0.25">
      <c r="A46" s="38" t="s">
        <v>602</v>
      </c>
      <c r="B46" s="60" t="s">
        <v>603</v>
      </c>
      <c r="C46" s="60" t="s">
        <v>942</v>
      </c>
      <c r="D46" s="4">
        <v>74203</v>
      </c>
      <c r="E46" s="5">
        <v>557.92999999999995</v>
      </c>
      <c r="F46" s="48">
        <v>1.37E-2</v>
      </c>
    </row>
    <row r="47" spans="1:6" x14ac:dyDescent="0.25">
      <c r="A47" s="38" t="s">
        <v>604</v>
      </c>
      <c r="B47" s="60" t="s">
        <v>605</v>
      </c>
      <c r="C47" s="60" t="s">
        <v>935</v>
      </c>
      <c r="D47" s="4">
        <v>274561</v>
      </c>
      <c r="E47" s="5">
        <v>536.22</v>
      </c>
      <c r="F47" s="48">
        <v>1.32E-2</v>
      </c>
    </row>
    <row r="48" spans="1:6" x14ac:dyDescent="0.25">
      <c r="A48" s="38" t="s">
        <v>606</v>
      </c>
      <c r="B48" s="60" t="s">
        <v>607</v>
      </c>
      <c r="C48" s="60" t="s">
        <v>953</v>
      </c>
      <c r="D48" s="4">
        <v>12944</v>
      </c>
      <c r="E48" s="5">
        <v>517.35</v>
      </c>
      <c r="F48" s="48">
        <v>1.2699999999999999E-2</v>
      </c>
    </row>
    <row r="49" spans="1:6" x14ac:dyDescent="0.25">
      <c r="A49" s="38" t="s">
        <v>541</v>
      </c>
      <c r="B49" s="60" t="s">
        <v>542</v>
      </c>
      <c r="C49" s="60" t="s">
        <v>953</v>
      </c>
      <c r="D49" s="4">
        <v>23449</v>
      </c>
      <c r="E49" s="5">
        <v>504.05</v>
      </c>
      <c r="F49" s="48">
        <v>1.24E-2</v>
      </c>
    </row>
    <row r="50" spans="1:6" x14ac:dyDescent="0.25">
      <c r="A50" s="38" t="s">
        <v>531</v>
      </c>
      <c r="B50" s="60" t="s">
        <v>532</v>
      </c>
      <c r="C50" s="60" t="s">
        <v>998</v>
      </c>
      <c r="D50" s="4">
        <v>22156</v>
      </c>
      <c r="E50" s="5">
        <v>476.66</v>
      </c>
      <c r="F50" s="48">
        <v>1.17E-2</v>
      </c>
    </row>
    <row r="51" spans="1:6" x14ac:dyDescent="0.25">
      <c r="A51" s="38" t="s">
        <v>549</v>
      </c>
      <c r="B51" s="60" t="s">
        <v>550</v>
      </c>
      <c r="C51" s="60" t="s">
        <v>938</v>
      </c>
      <c r="D51" s="4">
        <v>199657</v>
      </c>
      <c r="E51" s="5">
        <v>461.61</v>
      </c>
      <c r="F51" s="48">
        <v>1.1299999999999999E-2</v>
      </c>
    </row>
    <row r="52" spans="1:6" x14ac:dyDescent="0.25">
      <c r="A52" s="38" t="s">
        <v>412</v>
      </c>
      <c r="B52" s="60" t="s">
        <v>413</v>
      </c>
      <c r="C52" s="60" t="s">
        <v>948</v>
      </c>
      <c r="D52" s="4">
        <v>1585</v>
      </c>
      <c r="E52" s="5">
        <v>454.54</v>
      </c>
      <c r="F52" s="48">
        <v>1.12E-2</v>
      </c>
    </row>
    <row r="53" spans="1:6" x14ac:dyDescent="0.25">
      <c r="A53" s="38" t="s">
        <v>543</v>
      </c>
      <c r="B53" s="60" t="s">
        <v>544</v>
      </c>
      <c r="C53" s="60" t="s">
        <v>938</v>
      </c>
      <c r="D53" s="4">
        <v>398255</v>
      </c>
      <c r="E53" s="5">
        <v>445.85</v>
      </c>
      <c r="F53" s="48">
        <v>1.0999999999999999E-2</v>
      </c>
    </row>
    <row r="54" spans="1:6" x14ac:dyDescent="0.25">
      <c r="A54" s="38" t="s">
        <v>523</v>
      </c>
      <c r="B54" s="60" t="s">
        <v>524</v>
      </c>
      <c r="C54" s="60" t="s">
        <v>954</v>
      </c>
      <c r="D54" s="4">
        <v>23534</v>
      </c>
      <c r="E54" s="5">
        <v>444.19</v>
      </c>
      <c r="F54" s="48">
        <v>1.09E-2</v>
      </c>
    </row>
    <row r="55" spans="1:6" x14ac:dyDescent="0.25">
      <c r="A55" s="38" t="s">
        <v>175</v>
      </c>
      <c r="B55" s="60" t="s">
        <v>176</v>
      </c>
      <c r="C55" s="60" t="s">
        <v>944</v>
      </c>
      <c r="D55" s="4">
        <v>31464</v>
      </c>
      <c r="E55" s="5">
        <v>439.08</v>
      </c>
      <c r="F55" s="48">
        <v>1.0800000000000001E-2</v>
      </c>
    </row>
    <row r="56" spans="1:6" x14ac:dyDescent="0.25">
      <c r="A56" s="38" t="s">
        <v>448</v>
      </c>
      <c r="B56" s="60" t="s">
        <v>449</v>
      </c>
      <c r="C56" s="60" t="s">
        <v>937</v>
      </c>
      <c r="D56" s="4">
        <v>48510</v>
      </c>
      <c r="E56" s="5">
        <v>438.05</v>
      </c>
      <c r="F56" s="48">
        <v>1.0800000000000001E-2</v>
      </c>
    </row>
    <row r="57" spans="1:6" x14ac:dyDescent="0.25">
      <c r="A57" s="38" t="s">
        <v>525</v>
      </c>
      <c r="B57" s="60" t="s">
        <v>526</v>
      </c>
      <c r="C57" s="60" t="s">
        <v>997</v>
      </c>
      <c r="D57" s="4">
        <v>87271</v>
      </c>
      <c r="E57" s="5">
        <v>422.3</v>
      </c>
      <c r="F57" s="48">
        <v>1.04E-2</v>
      </c>
    </row>
    <row r="58" spans="1:6" x14ac:dyDescent="0.25">
      <c r="A58" s="38" t="s">
        <v>608</v>
      </c>
      <c r="B58" s="60" t="s">
        <v>609</v>
      </c>
      <c r="C58" s="60" t="s">
        <v>938</v>
      </c>
      <c r="D58" s="4">
        <v>74342</v>
      </c>
      <c r="E58" s="5">
        <v>419.85</v>
      </c>
      <c r="F58" s="48">
        <v>1.03E-2</v>
      </c>
    </row>
    <row r="59" spans="1:6" x14ac:dyDescent="0.25">
      <c r="A59" s="38" t="s">
        <v>610</v>
      </c>
      <c r="B59" s="60" t="s">
        <v>611</v>
      </c>
      <c r="C59" s="60" t="s">
        <v>998</v>
      </c>
      <c r="D59" s="4">
        <v>53310</v>
      </c>
      <c r="E59" s="5">
        <v>410.67</v>
      </c>
      <c r="F59" s="48">
        <v>1.01E-2</v>
      </c>
    </row>
    <row r="60" spans="1:6" x14ac:dyDescent="0.25">
      <c r="A60" s="38" t="s">
        <v>612</v>
      </c>
      <c r="B60" s="60" t="s">
        <v>613</v>
      </c>
      <c r="C60" s="60" t="s">
        <v>934</v>
      </c>
      <c r="D60" s="4">
        <v>69531</v>
      </c>
      <c r="E60" s="5">
        <v>396.29</v>
      </c>
      <c r="F60" s="48">
        <v>9.7000000000000003E-3</v>
      </c>
    </row>
    <row r="61" spans="1:6" x14ac:dyDescent="0.25">
      <c r="A61" s="38" t="s">
        <v>498</v>
      </c>
      <c r="B61" s="60" t="s">
        <v>499</v>
      </c>
      <c r="C61" s="60" t="s">
        <v>998</v>
      </c>
      <c r="D61" s="4">
        <v>21261</v>
      </c>
      <c r="E61" s="5">
        <v>379.31</v>
      </c>
      <c r="F61" s="48">
        <v>9.2999999999999992E-3</v>
      </c>
    </row>
    <row r="62" spans="1:6" x14ac:dyDescent="0.25">
      <c r="A62" s="38" t="s">
        <v>614</v>
      </c>
      <c r="B62" s="60" t="s">
        <v>615</v>
      </c>
      <c r="C62" s="60" t="s">
        <v>998</v>
      </c>
      <c r="D62" s="4">
        <v>8508</v>
      </c>
      <c r="E62" s="5">
        <v>372.13</v>
      </c>
      <c r="F62" s="48">
        <v>9.1000000000000004E-3</v>
      </c>
    </row>
    <row r="63" spans="1:6" x14ac:dyDescent="0.25">
      <c r="A63" s="38" t="s">
        <v>616</v>
      </c>
      <c r="B63" s="60" t="s">
        <v>617</v>
      </c>
      <c r="C63" s="60" t="s">
        <v>936</v>
      </c>
      <c r="D63" s="4">
        <v>117654</v>
      </c>
      <c r="E63" s="5">
        <v>370.61</v>
      </c>
      <c r="F63" s="48">
        <v>9.1000000000000004E-3</v>
      </c>
    </row>
    <row r="64" spans="1:6" x14ac:dyDescent="0.25">
      <c r="A64" s="38" t="s">
        <v>214</v>
      </c>
      <c r="B64" s="60" t="s">
        <v>215</v>
      </c>
      <c r="C64" s="60" t="s">
        <v>941</v>
      </c>
      <c r="D64" s="4">
        <v>669259</v>
      </c>
      <c r="E64" s="5">
        <v>368.43</v>
      </c>
      <c r="F64" s="48">
        <v>9.1000000000000004E-3</v>
      </c>
    </row>
    <row r="65" spans="1:6" x14ac:dyDescent="0.25">
      <c r="A65" s="38" t="s">
        <v>551</v>
      </c>
      <c r="B65" s="60" t="s">
        <v>552</v>
      </c>
      <c r="C65" s="60" t="s">
        <v>941</v>
      </c>
      <c r="D65" s="4">
        <v>369433</v>
      </c>
      <c r="E65" s="5">
        <v>359.83</v>
      </c>
      <c r="F65" s="48">
        <v>8.8000000000000005E-3</v>
      </c>
    </row>
    <row r="66" spans="1:6" x14ac:dyDescent="0.25">
      <c r="A66" s="38" t="s">
        <v>559</v>
      </c>
      <c r="B66" s="60" t="s">
        <v>560</v>
      </c>
      <c r="C66" s="60" t="s">
        <v>1010</v>
      </c>
      <c r="D66" s="4">
        <v>615034</v>
      </c>
      <c r="E66" s="5">
        <v>350.88</v>
      </c>
      <c r="F66" s="48">
        <v>8.6E-3</v>
      </c>
    </row>
    <row r="67" spans="1:6" x14ac:dyDescent="0.25">
      <c r="A67" s="38" t="s">
        <v>410</v>
      </c>
      <c r="B67" s="60" t="s">
        <v>411</v>
      </c>
      <c r="C67" s="60" t="s">
        <v>953</v>
      </c>
      <c r="D67" s="4">
        <v>41576</v>
      </c>
      <c r="E67" s="5">
        <v>332.9</v>
      </c>
      <c r="F67" s="48">
        <v>8.2000000000000007E-3</v>
      </c>
    </row>
    <row r="68" spans="1:6" x14ac:dyDescent="0.25">
      <c r="A68" s="38" t="s">
        <v>1120</v>
      </c>
      <c r="B68" s="60" t="s">
        <v>420</v>
      </c>
      <c r="C68" s="60" t="s">
        <v>945</v>
      </c>
      <c r="D68" s="4">
        <v>25021</v>
      </c>
      <c r="E68" s="5">
        <v>327.04000000000002</v>
      </c>
      <c r="F68" s="48">
        <v>8.0000000000000002E-3</v>
      </c>
    </row>
    <row r="69" spans="1:6" x14ac:dyDescent="0.25">
      <c r="A69" s="38" t="s">
        <v>618</v>
      </c>
      <c r="B69" s="60" t="s">
        <v>619</v>
      </c>
      <c r="C69" s="60" t="s">
        <v>998</v>
      </c>
      <c r="D69" s="4">
        <v>101987</v>
      </c>
      <c r="E69" s="5">
        <v>215.09</v>
      </c>
      <c r="F69" s="48">
        <v>5.3E-3</v>
      </c>
    </row>
    <row r="70" spans="1:6" x14ac:dyDescent="0.25">
      <c r="A70" s="38" t="s">
        <v>620</v>
      </c>
      <c r="B70" s="60" t="s">
        <v>621</v>
      </c>
      <c r="C70" s="60" t="s">
        <v>945</v>
      </c>
      <c r="D70" s="4">
        <v>35721</v>
      </c>
      <c r="E70" s="5">
        <v>213.31</v>
      </c>
      <c r="F70" s="48">
        <v>5.1999999999999998E-3</v>
      </c>
    </row>
    <row r="71" spans="1:6" x14ac:dyDescent="0.25">
      <c r="A71" s="38" t="s">
        <v>622</v>
      </c>
      <c r="B71" s="60" t="s">
        <v>623</v>
      </c>
      <c r="C71" s="60" t="s">
        <v>956</v>
      </c>
      <c r="D71" s="4">
        <v>49711</v>
      </c>
      <c r="E71" s="5">
        <v>207.82</v>
      </c>
      <c r="F71" s="48">
        <v>5.1000000000000004E-3</v>
      </c>
    </row>
    <row r="72" spans="1:6" x14ac:dyDescent="0.25">
      <c r="A72" s="38" t="s">
        <v>624</v>
      </c>
      <c r="B72" s="60" t="s">
        <v>625</v>
      </c>
      <c r="C72" s="60" t="s">
        <v>938</v>
      </c>
      <c r="D72" s="4">
        <v>63217</v>
      </c>
      <c r="E72" s="5">
        <v>177.8</v>
      </c>
      <c r="F72" s="48">
        <v>4.4000000000000003E-3</v>
      </c>
    </row>
    <row r="73" spans="1:6" x14ac:dyDescent="0.25">
      <c r="A73" s="38" t="s">
        <v>626</v>
      </c>
      <c r="B73" s="60" t="s">
        <v>627</v>
      </c>
      <c r="C73" s="60" t="s">
        <v>948</v>
      </c>
      <c r="D73" s="4">
        <v>226195</v>
      </c>
      <c r="E73" s="5">
        <v>168.63</v>
      </c>
      <c r="F73" s="48">
        <v>4.1000000000000003E-3</v>
      </c>
    </row>
    <row r="74" spans="1:6" x14ac:dyDescent="0.25">
      <c r="A74" s="38" t="s">
        <v>628</v>
      </c>
      <c r="B74" s="60" t="s">
        <v>629</v>
      </c>
      <c r="C74" s="60" t="s">
        <v>1010</v>
      </c>
      <c r="D74" s="4">
        <v>125921</v>
      </c>
      <c r="E74" s="5">
        <v>111.75</v>
      </c>
      <c r="F74" s="48">
        <v>2.7000000000000001E-3</v>
      </c>
    </row>
    <row r="75" spans="1:6" x14ac:dyDescent="0.25">
      <c r="A75" s="32" t="s">
        <v>77</v>
      </c>
      <c r="B75" s="61"/>
      <c r="C75" s="61"/>
      <c r="D75" s="6"/>
      <c r="E75" s="14">
        <v>39295.629999999997</v>
      </c>
      <c r="F75" s="49">
        <v>0.96560000000000001</v>
      </c>
    </row>
    <row r="76" spans="1:6" x14ac:dyDescent="0.25">
      <c r="A76" s="38"/>
      <c r="B76" s="60"/>
      <c r="C76" s="60"/>
      <c r="D76" s="4"/>
      <c r="E76" s="5"/>
      <c r="F76" s="48"/>
    </row>
    <row r="77" spans="1:6" x14ac:dyDescent="0.25">
      <c r="A77" s="32" t="s">
        <v>297</v>
      </c>
      <c r="B77" s="60"/>
      <c r="C77" s="60"/>
      <c r="D77" s="4"/>
      <c r="E77" s="5"/>
      <c r="F77" s="48"/>
    </row>
    <row r="78" spans="1:6" x14ac:dyDescent="0.25">
      <c r="A78" s="38" t="s">
        <v>1131</v>
      </c>
      <c r="B78" s="60" t="s">
        <v>472</v>
      </c>
      <c r="C78" s="60" t="s">
        <v>953</v>
      </c>
      <c r="D78" s="4">
        <v>3209</v>
      </c>
      <c r="E78" s="5">
        <v>15.26</v>
      </c>
      <c r="F78" s="48">
        <v>4.0000000000000002E-4</v>
      </c>
    </row>
    <row r="79" spans="1:6" x14ac:dyDescent="0.25">
      <c r="A79" s="32" t="s">
        <v>77</v>
      </c>
      <c r="B79" s="61"/>
      <c r="C79" s="61"/>
      <c r="D79" s="6"/>
      <c r="E79" s="14">
        <v>15.26</v>
      </c>
      <c r="F79" s="49">
        <v>4.0000000000000002E-4</v>
      </c>
    </row>
    <row r="80" spans="1:6" x14ac:dyDescent="0.25">
      <c r="A80" s="52" t="s">
        <v>89</v>
      </c>
      <c r="B80" s="64"/>
      <c r="C80" s="64"/>
      <c r="D80" s="26"/>
      <c r="E80" s="9">
        <v>39310.89</v>
      </c>
      <c r="F80" s="54">
        <v>0.96599999999999997</v>
      </c>
    </row>
    <row r="81" spans="1:6" x14ac:dyDescent="0.25">
      <c r="A81" s="38"/>
      <c r="B81" s="60"/>
      <c r="C81" s="60"/>
      <c r="D81" s="4"/>
      <c r="E81" s="5"/>
      <c r="F81" s="48"/>
    </row>
    <row r="82" spans="1:6" x14ac:dyDescent="0.25">
      <c r="A82" s="32" t="s">
        <v>381</v>
      </c>
      <c r="B82" s="61"/>
      <c r="C82" s="61"/>
      <c r="D82" s="6"/>
      <c r="E82" s="7"/>
      <c r="F82" s="50"/>
    </row>
    <row r="83" spans="1:6" x14ac:dyDescent="0.25">
      <c r="A83" s="32" t="s">
        <v>382</v>
      </c>
      <c r="B83" s="61"/>
      <c r="C83" s="61" t="s">
        <v>1161</v>
      </c>
      <c r="D83" s="6"/>
      <c r="E83" s="7"/>
      <c r="F83" s="50"/>
    </row>
    <row r="84" spans="1:6" x14ac:dyDescent="0.25">
      <c r="A84" s="38" t="s">
        <v>1085</v>
      </c>
      <c r="B84" s="60"/>
      <c r="C84" s="60" t="s">
        <v>490</v>
      </c>
      <c r="D84" s="4">
        <v>20000000</v>
      </c>
      <c r="E84" s="5">
        <v>200</v>
      </c>
      <c r="F84" s="48">
        <v>4.8999999999999998E-3</v>
      </c>
    </row>
    <row r="85" spans="1:6" x14ac:dyDescent="0.25">
      <c r="A85" s="38" t="s">
        <v>1086</v>
      </c>
      <c r="B85" s="60"/>
      <c r="C85" s="60" t="s">
        <v>491</v>
      </c>
      <c r="D85" s="4">
        <v>10000000</v>
      </c>
      <c r="E85" s="5">
        <v>100</v>
      </c>
      <c r="F85" s="48">
        <v>2.5000000000000001E-3</v>
      </c>
    </row>
    <row r="86" spans="1:6" x14ac:dyDescent="0.25">
      <c r="A86" s="38" t="s">
        <v>1087</v>
      </c>
      <c r="B86" s="60"/>
      <c r="C86" s="60" t="s">
        <v>491</v>
      </c>
      <c r="D86" s="4">
        <v>10000000</v>
      </c>
      <c r="E86" s="5">
        <v>100</v>
      </c>
      <c r="F86" s="48">
        <v>2.5000000000000001E-3</v>
      </c>
    </row>
    <row r="87" spans="1:6" x14ac:dyDescent="0.25">
      <c r="A87" s="32" t="s">
        <v>77</v>
      </c>
      <c r="B87" s="61"/>
      <c r="C87" s="61"/>
      <c r="D87" s="6"/>
      <c r="E87" s="14">
        <v>400</v>
      </c>
      <c r="F87" s="49">
        <v>9.9000000000000008E-3</v>
      </c>
    </row>
    <row r="88" spans="1:6" x14ac:dyDescent="0.25">
      <c r="A88" s="52" t="s">
        <v>89</v>
      </c>
      <c r="B88" s="64"/>
      <c r="C88" s="64"/>
      <c r="D88" s="26"/>
      <c r="E88" s="9">
        <v>400</v>
      </c>
      <c r="F88" s="54">
        <v>9.9000000000000008E-3</v>
      </c>
    </row>
    <row r="89" spans="1:6" x14ac:dyDescent="0.25">
      <c r="A89" s="38"/>
      <c r="B89" s="60"/>
      <c r="C89" s="60"/>
      <c r="D89" s="4"/>
      <c r="E89" s="5"/>
      <c r="F89" s="48"/>
    </row>
    <row r="90" spans="1:6" x14ac:dyDescent="0.25">
      <c r="A90" s="38"/>
      <c r="B90" s="60"/>
      <c r="C90" s="60"/>
      <c r="D90" s="4"/>
      <c r="E90" s="5"/>
      <c r="F90" s="48"/>
    </row>
    <row r="91" spans="1:6" x14ac:dyDescent="0.25">
      <c r="A91" s="32" t="s">
        <v>90</v>
      </c>
      <c r="B91" s="60"/>
      <c r="C91" s="60"/>
      <c r="D91" s="4"/>
      <c r="E91" s="5"/>
      <c r="F91" s="48"/>
    </row>
    <row r="92" spans="1:6" x14ac:dyDescent="0.25">
      <c r="A92" s="38" t="s">
        <v>91</v>
      </c>
      <c r="B92" s="60"/>
      <c r="C92" s="60"/>
      <c r="D92" s="4"/>
      <c r="E92" s="5">
        <v>1105.8399999999999</v>
      </c>
      <c r="F92" s="48">
        <v>2.7199999999999998E-2</v>
      </c>
    </row>
    <row r="93" spans="1:6" x14ac:dyDescent="0.25">
      <c r="A93" s="32" t="s">
        <v>77</v>
      </c>
      <c r="B93" s="61"/>
      <c r="C93" s="61"/>
      <c r="D93" s="6"/>
      <c r="E93" s="14">
        <v>1105.8399999999999</v>
      </c>
      <c r="F93" s="49">
        <v>2.7199999999999998E-2</v>
      </c>
    </row>
    <row r="94" spans="1:6" x14ac:dyDescent="0.25">
      <c r="A94" s="38"/>
      <c r="B94" s="60"/>
      <c r="C94" s="60"/>
      <c r="D94" s="4"/>
      <c r="E94" s="5"/>
      <c r="F94" s="48"/>
    </row>
    <row r="95" spans="1:6" x14ac:dyDescent="0.25">
      <c r="A95" s="52" t="s">
        <v>89</v>
      </c>
      <c r="B95" s="64"/>
      <c r="C95" s="64"/>
      <c r="D95" s="26"/>
      <c r="E95" s="14">
        <v>1105.8399999999999</v>
      </c>
      <c r="F95" s="49">
        <v>2.7199999999999998E-2</v>
      </c>
    </row>
    <row r="96" spans="1:6" x14ac:dyDescent="0.25">
      <c r="A96" s="38" t="s">
        <v>996</v>
      </c>
      <c r="B96" s="60"/>
      <c r="C96" s="60"/>
      <c r="D96" s="4"/>
      <c r="E96" s="17">
        <v>-125.43</v>
      </c>
      <c r="F96" s="62">
        <v>-3.0999999999999999E-3</v>
      </c>
    </row>
    <row r="97" spans="1:6" x14ac:dyDescent="0.25">
      <c r="A97" s="53" t="s">
        <v>92</v>
      </c>
      <c r="B97" s="65"/>
      <c r="C97" s="65"/>
      <c r="D97" s="8"/>
      <c r="E97" s="9">
        <v>40691.300000000003</v>
      </c>
      <c r="F97" s="54">
        <v>1</v>
      </c>
    </row>
    <row r="98" spans="1:6" x14ac:dyDescent="0.25">
      <c r="A98" s="55"/>
      <c r="B98" s="78"/>
      <c r="C98" s="78"/>
      <c r="D98" s="74"/>
      <c r="E98" s="75"/>
      <c r="F98" s="76"/>
    </row>
    <row r="99" spans="1:6" x14ac:dyDescent="0.25">
      <c r="A99" s="55" t="s">
        <v>1160</v>
      </c>
      <c r="B99" s="78"/>
      <c r="C99" s="78"/>
      <c r="D99" s="74"/>
      <c r="E99" s="75"/>
      <c r="F99" s="76"/>
    </row>
    <row r="100" spans="1:6" x14ac:dyDescent="0.25">
      <c r="A100" s="77" t="s">
        <v>93</v>
      </c>
      <c r="B100" s="21"/>
      <c r="C100" s="21"/>
      <c r="D100" s="21"/>
      <c r="E100" s="21"/>
      <c r="F100" s="39"/>
    </row>
    <row r="101" spans="1:6" x14ac:dyDescent="0.25">
      <c r="A101" s="77"/>
      <c r="B101" s="21"/>
      <c r="C101" s="21"/>
      <c r="D101" s="21"/>
      <c r="E101" s="21"/>
      <c r="F101" s="39"/>
    </row>
    <row r="102" spans="1:6" x14ac:dyDescent="0.25">
      <c r="A102" s="55" t="s">
        <v>788</v>
      </c>
      <c r="B102" s="21"/>
      <c r="C102" s="21"/>
      <c r="D102" s="21"/>
      <c r="E102" s="21"/>
      <c r="F102" s="39"/>
    </row>
    <row r="103" spans="1:6" x14ac:dyDescent="0.25">
      <c r="A103" s="81" t="s">
        <v>1168</v>
      </c>
      <c r="B103" s="82" t="s">
        <v>57</v>
      </c>
      <c r="C103" s="21"/>
      <c r="D103" s="21"/>
      <c r="E103" s="21"/>
      <c r="F103" s="39"/>
    </row>
    <row r="104" spans="1:6" x14ac:dyDescent="0.25">
      <c r="A104" s="40" t="s">
        <v>1015</v>
      </c>
      <c r="B104" s="21"/>
      <c r="C104" s="21"/>
      <c r="D104" s="21"/>
      <c r="E104" s="21"/>
      <c r="F104" s="39"/>
    </row>
    <row r="105" spans="1:6" x14ac:dyDescent="0.25">
      <c r="A105" s="40" t="s">
        <v>789</v>
      </c>
      <c r="B105" s="27" t="s">
        <v>790</v>
      </c>
      <c r="C105" s="27" t="s">
        <v>790</v>
      </c>
      <c r="D105" s="21"/>
      <c r="E105" s="21"/>
      <c r="F105" s="39"/>
    </row>
    <row r="106" spans="1:6" x14ac:dyDescent="0.25">
      <c r="A106" s="40"/>
      <c r="B106" s="20">
        <v>43707</v>
      </c>
      <c r="C106" s="20">
        <v>43738</v>
      </c>
      <c r="D106" s="21"/>
      <c r="E106" s="21"/>
      <c r="F106" s="39"/>
    </row>
    <row r="107" spans="1:6" x14ac:dyDescent="0.25">
      <c r="A107" s="40" t="s">
        <v>794</v>
      </c>
      <c r="B107" s="21">
        <v>10.279</v>
      </c>
      <c r="C107" s="21">
        <v>10.867000000000001</v>
      </c>
      <c r="D107" s="21"/>
      <c r="E107" s="21"/>
      <c r="F107" s="39"/>
    </row>
    <row r="108" spans="1:6" x14ac:dyDescent="0.25">
      <c r="A108" s="40" t="s">
        <v>795</v>
      </c>
      <c r="B108" s="21">
        <v>10.279</v>
      </c>
      <c r="C108" s="21">
        <v>10.868</v>
      </c>
      <c r="D108" s="21"/>
      <c r="E108" s="21"/>
      <c r="F108" s="39"/>
    </row>
    <row r="109" spans="1:6" x14ac:dyDescent="0.25">
      <c r="A109" s="40" t="s">
        <v>805</v>
      </c>
      <c r="B109" s="21">
        <v>10.195</v>
      </c>
      <c r="C109" s="21">
        <v>10.763999999999999</v>
      </c>
      <c r="D109" s="21"/>
      <c r="E109" s="21"/>
      <c r="F109" s="39"/>
    </row>
    <row r="110" spans="1:6" x14ac:dyDescent="0.25">
      <c r="A110" s="40" t="s">
        <v>807</v>
      </c>
      <c r="B110" s="21">
        <v>10.195</v>
      </c>
      <c r="C110" s="21">
        <v>10.763999999999999</v>
      </c>
      <c r="D110" s="21"/>
      <c r="E110" s="21"/>
      <c r="F110" s="39"/>
    </row>
    <row r="111" spans="1:6" x14ac:dyDescent="0.25">
      <c r="A111" s="40"/>
      <c r="B111" s="21"/>
      <c r="C111" s="21"/>
      <c r="D111" s="21"/>
      <c r="E111" s="21"/>
      <c r="F111" s="39"/>
    </row>
    <row r="112" spans="1:6" x14ac:dyDescent="0.25">
      <c r="A112" s="40" t="s">
        <v>1170</v>
      </c>
      <c r="B112" s="27" t="s">
        <v>57</v>
      </c>
      <c r="C112" s="21"/>
      <c r="D112" s="21"/>
      <c r="E112" s="21"/>
      <c r="F112" s="39"/>
    </row>
    <row r="113" spans="1:6" x14ac:dyDescent="0.25">
      <c r="A113" s="40" t="s">
        <v>1171</v>
      </c>
      <c r="B113" s="27" t="s">
        <v>57</v>
      </c>
      <c r="C113" s="21"/>
      <c r="D113" s="21"/>
      <c r="E113" s="21"/>
      <c r="F113" s="39"/>
    </row>
    <row r="114" spans="1:6" ht="30" x14ac:dyDescent="0.25">
      <c r="A114" s="56" t="s">
        <v>1172</v>
      </c>
      <c r="B114" s="27" t="s">
        <v>57</v>
      </c>
      <c r="C114" s="21"/>
      <c r="D114" s="21"/>
      <c r="E114" s="21"/>
      <c r="F114" s="39"/>
    </row>
    <row r="115" spans="1:6" ht="30" x14ac:dyDescent="0.25">
      <c r="A115" s="56" t="s">
        <v>1173</v>
      </c>
      <c r="B115" s="27" t="s">
        <v>57</v>
      </c>
      <c r="C115" s="21"/>
      <c r="D115" s="21"/>
      <c r="E115" s="21"/>
      <c r="F115" s="39"/>
    </row>
    <row r="116" spans="1:6" x14ac:dyDescent="0.25">
      <c r="A116" s="40" t="s">
        <v>885</v>
      </c>
      <c r="B116" s="28">
        <v>0.5305763720583252</v>
      </c>
      <c r="C116" s="21"/>
      <c r="D116" s="21"/>
      <c r="E116" s="21"/>
      <c r="F116" s="39"/>
    </row>
    <row r="117" spans="1:6" ht="30" x14ac:dyDescent="0.25">
      <c r="A117" s="56" t="s">
        <v>1174</v>
      </c>
      <c r="B117" s="27" t="s">
        <v>57</v>
      </c>
      <c r="C117" s="21"/>
      <c r="D117" s="21"/>
      <c r="E117" s="21"/>
      <c r="F117" s="39"/>
    </row>
    <row r="118" spans="1:6" ht="30" x14ac:dyDescent="0.25">
      <c r="A118" s="56" t="s">
        <v>1158</v>
      </c>
      <c r="B118" s="27" t="s">
        <v>57</v>
      </c>
      <c r="C118" s="21"/>
      <c r="D118" s="21"/>
      <c r="E118" s="21"/>
      <c r="F118" s="39"/>
    </row>
    <row r="119" spans="1:6" ht="30" x14ac:dyDescent="0.25">
      <c r="A119" s="35" t="s">
        <v>1165</v>
      </c>
      <c r="B119" s="36" t="s">
        <v>57</v>
      </c>
      <c r="C119" s="21"/>
      <c r="D119" s="21"/>
      <c r="E119" s="21"/>
      <c r="F119" s="39"/>
    </row>
    <row r="120" spans="1:6" x14ac:dyDescent="0.25">
      <c r="A120" s="57"/>
      <c r="B120" s="58"/>
      <c r="C120" s="58"/>
      <c r="D120" s="58"/>
      <c r="E120" s="58"/>
      <c r="F120" s="59"/>
    </row>
  </sheetData>
  <customSheetViews>
    <customSheetView guid="{82FC9ADF-69D5-491E-B58A-B76D1862A59C}" showGridLines="0">
      <pane ySplit="6" topLeftCell="A96" activePane="bottomLeft" state="frozen"/>
      <selection pane="bottomLeft" activeCell="A107" sqref="A107:B107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105" activePane="bottomLeft" state="frozen"/>
      <selection pane="bottomLeft" activeCell="C112" sqref="C112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64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29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1135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2" t="s">
        <v>56</v>
      </c>
      <c r="B8" s="11"/>
      <c r="C8" s="11"/>
      <c r="D8" s="4"/>
      <c r="E8" s="5"/>
      <c r="F8" s="48"/>
    </row>
    <row r="9" spans="1:8" x14ac:dyDescent="0.25">
      <c r="A9" s="32" t="s">
        <v>140</v>
      </c>
      <c r="B9" s="11"/>
      <c r="C9" s="11"/>
      <c r="D9" s="4"/>
      <c r="E9" s="5"/>
      <c r="F9" s="48"/>
    </row>
    <row r="10" spans="1:8" x14ac:dyDescent="0.25">
      <c r="A10" s="38" t="s">
        <v>167</v>
      </c>
      <c r="B10" s="60" t="s">
        <v>168</v>
      </c>
      <c r="C10" s="60" t="s">
        <v>940</v>
      </c>
      <c r="D10" s="4">
        <v>1460000</v>
      </c>
      <c r="E10" s="5">
        <v>938.78</v>
      </c>
      <c r="F10" s="48">
        <v>8.3099999999999993E-2</v>
      </c>
    </row>
    <row r="11" spans="1:8" x14ac:dyDescent="0.25">
      <c r="A11" s="38" t="s">
        <v>143</v>
      </c>
      <c r="B11" s="60" t="s">
        <v>144</v>
      </c>
      <c r="C11" s="60" t="s">
        <v>933</v>
      </c>
      <c r="D11" s="4">
        <v>35567</v>
      </c>
      <c r="E11" s="5">
        <v>703.18</v>
      </c>
      <c r="F11" s="48">
        <v>6.2300000000000001E-2</v>
      </c>
    </row>
    <row r="12" spans="1:8" x14ac:dyDescent="0.25">
      <c r="A12" s="38" t="s">
        <v>161</v>
      </c>
      <c r="B12" s="60" t="s">
        <v>162</v>
      </c>
      <c r="C12" s="60" t="s">
        <v>938</v>
      </c>
      <c r="D12" s="4">
        <v>425600</v>
      </c>
      <c r="E12" s="5">
        <v>662.23</v>
      </c>
      <c r="F12" s="48">
        <v>5.8599999999999999E-2</v>
      </c>
    </row>
    <row r="13" spans="1:8" x14ac:dyDescent="0.25">
      <c r="A13" s="38" t="s">
        <v>234</v>
      </c>
      <c r="B13" s="60" t="s">
        <v>235</v>
      </c>
      <c r="C13" s="60" t="s">
        <v>935</v>
      </c>
      <c r="D13" s="4">
        <v>222673</v>
      </c>
      <c r="E13" s="5">
        <v>603</v>
      </c>
      <c r="F13" s="48">
        <v>5.3400000000000003E-2</v>
      </c>
    </row>
    <row r="14" spans="1:8" x14ac:dyDescent="0.25">
      <c r="A14" s="38" t="s">
        <v>630</v>
      </c>
      <c r="B14" s="60" t="s">
        <v>631</v>
      </c>
      <c r="C14" s="60" t="s">
        <v>939</v>
      </c>
      <c r="D14" s="4">
        <v>85000</v>
      </c>
      <c r="E14" s="5">
        <v>401.8</v>
      </c>
      <c r="F14" s="48">
        <v>3.56E-2</v>
      </c>
    </row>
    <row r="15" spans="1:8" x14ac:dyDescent="0.25">
      <c r="A15" s="38" t="s">
        <v>151</v>
      </c>
      <c r="B15" s="60" t="s">
        <v>152</v>
      </c>
      <c r="C15" s="60" t="s">
        <v>935</v>
      </c>
      <c r="D15" s="4">
        <v>24404</v>
      </c>
      <c r="E15" s="5">
        <v>299.55</v>
      </c>
      <c r="F15" s="48">
        <v>2.6499999999999999E-2</v>
      </c>
    </row>
    <row r="16" spans="1:8" x14ac:dyDescent="0.25">
      <c r="A16" s="38" t="s">
        <v>201</v>
      </c>
      <c r="B16" s="60" t="s">
        <v>202</v>
      </c>
      <c r="C16" s="60" t="s">
        <v>933</v>
      </c>
      <c r="D16" s="4">
        <v>6406</v>
      </c>
      <c r="E16" s="5">
        <v>259.19</v>
      </c>
      <c r="F16" s="48">
        <v>2.29E-2</v>
      </c>
    </row>
    <row r="17" spans="1:6" x14ac:dyDescent="0.25">
      <c r="A17" s="38" t="s">
        <v>460</v>
      </c>
      <c r="B17" s="60" t="s">
        <v>461</v>
      </c>
      <c r="C17" s="60" t="s">
        <v>955</v>
      </c>
      <c r="D17" s="4">
        <v>141000</v>
      </c>
      <c r="E17" s="5">
        <v>217.35</v>
      </c>
      <c r="F17" s="48">
        <v>1.9199999999999998E-2</v>
      </c>
    </row>
    <row r="18" spans="1:6" x14ac:dyDescent="0.25">
      <c r="A18" s="38" t="s">
        <v>153</v>
      </c>
      <c r="B18" s="60" t="s">
        <v>154</v>
      </c>
      <c r="C18" s="60" t="s">
        <v>936</v>
      </c>
      <c r="D18" s="4">
        <v>77219</v>
      </c>
      <c r="E18" s="5">
        <v>200.65</v>
      </c>
      <c r="F18" s="48">
        <v>1.78E-2</v>
      </c>
    </row>
    <row r="19" spans="1:6" x14ac:dyDescent="0.25">
      <c r="A19" s="38" t="s">
        <v>147</v>
      </c>
      <c r="B19" s="60" t="s">
        <v>148</v>
      </c>
      <c r="C19" s="60" t="s">
        <v>934</v>
      </c>
      <c r="D19" s="4">
        <v>9359</v>
      </c>
      <c r="E19" s="5">
        <v>196.47</v>
      </c>
      <c r="F19" s="48">
        <v>1.7399999999999999E-2</v>
      </c>
    </row>
    <row r="20" spans="1:6" x14ac:dyDescent="0.25">
      <c r="A20" s="38" t="s">
        <v>149</v>
      </c>
      <c r="B20" s="60" t="s">
        <v>150</v>
      </c>
      <c r="C20" s="60" t="s">
        <v>935</v>
      </c>
      <c r="D20" s="4">
        <v>45282</v>
      </c>
      <c r="E20" s="5">
        <v>196.39</v>
      </c>
      <c r="F20" s="48">
        <v>1.7399999999999999E-2</v>
      </c>
    </row>
    <row r="21" spans="1:6" x14ac:dyDescent="0.25">
      <c r="A21" s="38" t="s">
        <v>145</v>
      </c>
      <c r="B21" s="60" t="s">
        <v>146</v>
      </c>
      <c r="C21" s="60" t="s">
        <v>934</v>
      </c>
      <c r="D21" s="4">
        <v>22963</v>
      </c>
      <c r="E21" s="5">
        <v>185</v>
      </c>
      <c r="F21" s="48">
        <v>1.6400000000000001E-2</v>
      </c>
    </row>
    <row r="22" spans="1:6" x14ac:dyDescent="0.25">
      <c r="A22" s="38" t="s">
        <v>173</v>
      </c>
      <c r="B22" s="60" t="s">
        <v>174</v>
      </c>
      <c r="C22" s="60" t="s">
        <v>943</v>
      </c>
      <c r="D22" s="4">
        <v>46275</v>
      </c>
      <c r="E22" s="5">
        <v>169.85</v>
      </c>
      <c r="F22" s="48">
        <v>1.4999999999999999E-2</v>
      </c>
    </row>
    <row r="23" spans="1:6" x14ac:dyDescent="0.25">
      <c r="A23" s="38" t="s">
        <v>169</v>
      </c>
      <c r="B23" s="60" t="s">
        <v>170</v>
      </c>
      <c r="C23" s="60" t="s">
        <v>941</v>
      </c>
      <c r="D23" s="4">
        <v>11196</v>
      </c>
      <c r="E23" s="5">
        <v>165.06</v>
      </c>
      <c r="F23" s="48">
        <v>1.46E-2</v>
      </c>
    </row>
    <row r="24" spans="1:6" x14ac:dyDescent="0.25">
      <c r="A24" s="38" t="s">
        <v>466</v>
      </c>
      <c r="B24" s="60" t="s">
        <v>467</v>
      </c>
      <c r="C24" s="60" t="s">
        <v>1000</v>
      </c>
      <c r="D24" s="4">
        <v>42779</v>
      </c>
      <c r="E24" s="5">
        <v>156.31</v>
      </c>
      <c r="F24" s="48">
        <v>1.38E-2</v>
      </c>
    </row>
    <row r="25" spans="1:6" x14ac:dyDescent="0.25">
      <c r="A25" s="38" t="s">
        <v>165</v>
      </c>
      <c r="B25" s="60" t="s">
        <v>166</v>
      </c>
      <c r="C25" s="60" t="s">
        <v>934</v>
      </c>
      <c r="D25" s="4">
        <v>13692</v>
      </c>
      <c r="E25" s="5">
        <v>147.96</v>
      </c>
      <c r="F25" s="48">
        <v>1.3100000000000001E-2</v>
      </c>
    </row>
    <row r="26" spans="1:6" x14ac:dyDescent="0.25">
      <c r="A26" s="38" t="s">
        <v>399</v>
      </c>
      <c r="B26" s="60" t="s">
        <v>400</v>
      </c>
      <c r="C26" s="60" t="s">
        <v>936</v>
      </c>
      <c r="D26" s="4">
        <v>1654</v>
      </c>
      <c r="E26" s="5">
        <v>141.07</v>
      </c>
      <c r="F26" s="48">
        <v>1.2500000000000001E-2</v>
      </c>
    </row>
    <row r="27" spans="1:6" x14ac:dyDescent="0.25">
      <c r="A27" s="38" t="s">
        <v>141</v>
      </c>
      <c r="B27" s="60" t="s">
        <v>142</v>
      </c>
      <c r="C27" s="60" t="s">
        <v>932</v>
      </c>
      <c r="D27" s="4">
        <v>10040</v>
      </c>
      <c r="E27" s="5">
        <v>133.76</v>
      </c>
      <c r="F27" s="48">
        <v>1.18E-2</v>
      </c>
    </row>
    <row r="28" spans="1:6" x14ac:dyDescent="0.25">
      <c r="A28" s="38" t="s">
        <v>177</v>
      </c>
      <c r="B28" s="60" t="s">
        <v>178</v>
      </c>
      <c r="C28" s="60" t="s">
        <v>935</v>
      </c>
      <c r="D28" s="4">
        <v>18095</v>
      </c>
      <c r="E28" s="5">
        <v>123.95</v>
      </c>
      <c r="F28" s="48">
        <v>1.0999999999999999E-2</v>
      </c>
    </row>
    <row r="29" spans="1:6" x14ac:dyDescent="0.25">
      <c r="A29" s="38" t="s">
        <v>222</v>
      </c>
      <c r="B29" s="60" t="s">
        <v>223</v>
      </c>
      <c r="C29" s="60" t="s">
        <v>946</v>
      </c>
      <c r="D29" s="4">
        <v>1454</v>
      </c>
      <c r="E29" s="5">
        <v>97.65</v>
      </c>
      <c r="F29" s="48">
        <v>8.6E-3</v>
      </c>
    </row>
    <row r="30" spans="1:6" x14ac:dyDescent="0.25">
      <c r="A30" s="38" t="s">
        <v>401</v>
      </c>
      <c r="B30" s="60" t="s">
        <v>402</v>
      </c>
      <c r="C30" s="60" t="s">
        <v>936</v>
      </c>
      <c r="D30" s="4">
        <v>5448</v>
      </c>
      <c r="E30" s="5">
        <v>81.94</v>
      </c>
      <c r="F30" s="48">
        <v>7.3000000000000001E-3</v>
      </c>
    </row>
    <row r="31" spans="1:6" x14ac:dyDescent="0.25">
      <c r="A31" s="38" t="s">
        <v>181</v>
      </c>
      <c r="B31" s="60" t="s">
        <v>182</v>
      </c>
      <c r="C31" s="60" t="s">
        <v>937</v>
      </c>
      <c r="D31" s="4">
        <v>2939</v>
      </c>
      <c r="E31" s="5">
        <v>79.42</v>
      </c>
      <c r="F31" s="48">
        <v>7.0000000000000001E-3</v>
      </c>
    </row>
    <row r="32" spans="1:6" x14ac:dyDescent="0.25">
      <c r="A32" s="38" t="s">
        <v>416</v>
      </c>
      <c r="B32" s="60" t="s">
        <v>417</v>
      </c>
      <c r="C32" s="60" t="s">
        <v>934</v>
      </c>
      <c r="D32" s="4">
        <v>4788</v>
      </c>
      <c r="E32" s="5">
        <v>72.36</v>
      </c>
      <c r="F32" s="48">
        <v>6.4000000000000003E-3</v>
      </c>
    </row>
    <row r="33" spans="1:6" x14ac:dyDescent="0.25">
      <c r="A33" s="38" t="s">
        <v>270</v>
      </c>
      <c r="B33" s="60" t="s">
        <v>271</v>
      </c>
      <c r="C33" s="60" t="s">
        <v>935</v>
      </c>
      <c r="D33" s="4">
        <v>4165</v>
      </c>
      <c r="E33" s="5">
        <v>68.489999999999995</v>
      </c>
      <c r="F33" s="48">
        <v>6.1000000000000004E-3</v>
      </c>
    </row>
    <row r="34" spans="1:6" x14ac:dyDescent="0.25">
      <c r="A34" s="38" t="s">
        <v>403</v>
      </c>
      <c r="B34" s="60" t="s">
        <v>404</v>
      </c>
      <c r="C34" s="60" t="s">
        <v>936</v>
      </c>
      <c r="D34" s="4">
        <v>16868</v>
      </c>
      <c r="E34" s="5">
        <v>66.5</v>
      </c>
      <c r="F34" s="48">
        <v>5.8999999999999999E-3</v>
      </c>
    </row>
    <row r="35" spans="1:6" x14ac:dyDescent="0.25">
      <c r="A35" s="38" t="s">
        <v>414</v>
      </c>
      <c r="B35" s="60" t="s">
        <v>415</v>
      </c>
      <c r="C35" s="60" t="s">
        <v>997</v>
      </c>
      <c r="D35" s="4">
        <v>31448</v>
      </c>
      <c r="E35" s="5">
        <v>66.47</v>
      </c>
      <c r="F35" s="48">
        <v>5.8999999999999999E-3</v>
      </c>
    </row>
    <row r="36" spans="1:6" x14ac:dyDescent="0.25">
      <c r="A36" s="38" t="s">
        <v>423</v>
      </c>
      <c r="B36" s="60" t="s">
        <v>424</v>
      </c>
      <c r="C36" s="60" t="s">
        <v>934</v>
      </c>
      <c r="D36" s="4">
        <v>6798</v>
      </c>
      <c r="E36" s="5">
        <v>65.06</v>
      </c>
      <c r="F36" s="48">
        <v>5.7999999999999996E-3</v>
      </c>
    </row>
    <row r="37" spans="1:6" x14ac:dyDescent="0.25">
      <c r="A37" s="38" t="s">
        <v>421</v>
      </c>
      <c r="B37" s="60" t="s">
        <v>422</v>
      </c>
      <c r="C37" s="60" t="s">
        <v>935</v>
      </c>
      <c r="D37" s="4">
        <v>29477</v>
      </c>
      <c r="E37" s="5">
        <v>64.45</v>
      </c>
      <c r="F37" s="48">
        <v>5.7000000000000002E-3</v>
      </c>
    </row>
    <row r="38" spans="1:6" x14ac:dyDescent="0.25">
      <c r="A38" s="38" t="s">
        <v>1136</v>
      </c>
      <c r="B38" s="60" t="s">
        <v>405</v>
      </c>
      <c r="C38" s="60" t="s">
        <v>954</v>
      </c>
      <c r="D38" s="4">
        <v>25684</v>
      </c>
      <c r="E38" s="5">
        <v>64.290000000000006</v>
      </c>
      <c r="F38" s="48">
        <v>5.7000000000000002E-3</v>
      </c>
    </row>
    <row r="39" spans="1:6" x14ac:dyDescent="0.25">
      <c r="A39" s="38" t="s">
        <v>443</v>
      </c>
      <c r="B39" s="60" t="s">
        <v>444</v>
      </c>
      <c r="C39" s="60" t="s">
        <v>935</v>
      </c>
      <c r="D39" s="4">
        <v>9056</v>
      </c>
      <c r="E39" s="5">
        <v>59.72</v>
      </c>
      <c r="F39" s="48">
        <v>5.3E-3</v>
      </c>
    </row>
    <row r="40" spans="1:6" x14ac:dyDescent="0.25">
      <c r="A40" s="38" t="s">
        <v>410</v>
      </c>
      <c r="B40" s="60" t="s">
        <v>411</v>
      </c>
      <c r="C40" s="60" t="s">
        <v>953</v>
      </c>
      <c r="D40" s="4">
        <v>7408</v>
      </c>
      <c r="E40" s="5">
        <v>59.32</v>
      </c>
      <c r="F40" s="48">
        <v>5.3E-3</v>
      </c>
    </row>
    <row r="41" spans="1:6" x14ac:dyDescent="0.25">
      <c r="A41" s="38" t="s">
        <v>244</v>
      </c>
      <c r="B41" s="60" t="s">
        <v>245</v>
      </c>
      <c r="C41" s="60" t="s">
        <v>932</v>
      </c>
      <c r="D41" s="4">
        <v>12376</v>
      </c>
      <c r="E41" s="5">
        <v>58.18</v>
      </c>
      <c r="F41" s="48">
        <v>5.1999999999999998E-3</v>
      </c>
    </row>
    <row r="42" spans="1:6" x14ac:dyDescent="0.25">
      <c r="A42" s="38" t="s">
        <v>159</v>
      </c>
      <c r="B42" s="60" t="s">
        <v>160</v>
      </c>
      <c r="C42" s="60" t="s">
        <v>936</v>
      </c>
      <c r="D42" s="4">
        <v>3065</v>
      </c>
      <c r="E42" s="5">
        <v>54.01</v>
      </c>
      <c r="F42" s="48">
        <v>4.7999999999999996E-3</v>
      </c>
    </row>
    <row r="43" spans="1:6" x14ac:dyDescent="0.25">
      <c r="A43" s="38" t="s">
        <v>427</v>
      </c>
      <c r="B43" s="60" t="s">
        <v>428</v>
      </c>
      <c r="C43" s="60" t="s">
        <v>942</v>
      </c>
      <c r="D43" s="4">
        <v>1210</v>
      </c>
      <c r="E43" s="5">
        <v>52.53</v>
      </c>
      <c r="F43" s="48">
        <v>4.7000000000000002E-3</v>
      </c>
    </row>
    <row r="44" spans="1:6" x14ac:dyDescent="0.25">
      <c r="A44" s="38" t="s">
        <v>408</v>
      </c>
      <c r="B44" s="60" t="s">
        <v>409</v>
      </c>
      <c r="C44" s="60" t="s">
        <v>937</v>
      </c>
      <c r="D44" s="4">
        <v>23344</v>
      </c>
      <c r="E44" s="5">
        <v>52.05</v>
      </c>
      <c r="F44" s="48">
        <v>4.5999999999999999E-3</v>
      </c>
    </row>
    <row r="45" spans="1:6" x14ac:dyDescent="0.25">
      <c r="A45" s="38" t="s">
        <v>295</v>
      </c>
      <c r="B45" s="60" t="s">
        <v>296</v>
      </c>
      <c r="C45" s="60" t="s">
        <v>935</v>
      </c>
      <c r="D45" s="4">
        <v>57527</v>
      </c>
      <c r="E45" s="5">
        <v>52</v>
      </c>
      <c r="F45" s="48">
        <v>4.5999999999999999E-3</v>
      </c>
    </row>
    <row r="46" spans="1:6" x14ac:dyDescent="0.25">
      <c r="A46" s="38" t="s">
        <v>425</v>
      </c>
      <c r="B46" s="60" t="s">
        <v>426</v>
      </c>
      <c r="C46" s="60" t="s">
        <v>953</v>
      </c>
      <c r="D46" s="4">
        <v>2858</v>
      </c>
      <c r="E46" s="5">
        <v>49.43</v>
      </c>
      <c r="F46" s="48">
        <v>4.4000000000000003E-3</v>
      </c>
    </row>
    <row r="47" spans="1:6" x14ac:dyDescent="0.25">
      <c r="A47" s="38" t="s">
        <v>171</v>
      </c>
      <c r="B47" s="60" t="s">
        <v>172</v>
      </c>
      <c r="C47" s="60" t="s">
        <v>942</v>
      </c>
      <c r="D47" s="4">
        <v>6750</v>
      </c>
      <c r="E47" s="5">
        <v>49.28</v>
      </c>
      <c r="F47" s="48">
        <v>4.4000000000000003E-3</v>
      </c>
    </row>
    <row r="48" spans="1:6" x14ac:dyDescent="0.25">
      <c r="A48" s="38" t="s">
        <v>632</v>
      </c>
      <c r="B48" s="60" t="s">
        <v>633</v>
      </c>
      <c r="C48" s="60" t="s">
        <v>933</v>
      </c>
      <c r="D48" s="4">
        <v>48988</v>
      </c>
      <c r="E48" s="5">
        <v>48.69</v>
      </c>
      <c r="F48" s="48">
        <v>4.3E-3</v>
      </c>
    </row>
    <row r="49" spans="1:6" x14ac:dyDescent="0.25">
      <c r="A49" s="38" t="s">
        <v>456</v>
      </c>
      <c r="B49" s="60" t="s">
        <v>457</v>
      </c>
      <c r="C49" s="60" t="s">
        <v>933</v>
      </c>
      <c r="D49" s="4">
        <v>18000</v>
      </c>
      <c r="E49" s="5">
        <v>48.48</v>
      </c>
      <c r="F49" s="48">
        <v>4.3E-3</v>
      </c>
    </row>
    <row r="50" spans="1:6" x14ac:dyDescent="0.25">
      <c r="A50" s="38" t="s">
        <v>433</v>
      </c>
      <c r="B50" s="60" t="s">
        <v>434</v>
      </c>
      <c r="C50" s="60" t="s">
        <v>998</v>
      </c>
      <c r="D50" s="4">
        <v>8542</v>
      </c>
      <c r="E50" s="5">
        <v>46.42</v>
      </c>
      <c r="F50" s="48">
        <v>4.1000000000000003E-3</v>
      </c>
    </row>
    <row r="51" spans="1:6" x14ac:dyDescent="0.25">
      <c r="A51" s="38" t="s">
        <v>412</v>
      </c>
      <c r="B51" s="60" t="s">
        <v>413</v>
      </c>
      <c r="C51" s="60" t="s">
        <v>948</v>
      </c>
      <c r="D51" s="4">
        <v>143</v>
      </c>
      <c r="E51" s="5">
        <v>41.01</v>
      </c>
      <c r="F51" s="48">
        <v>3.5999999999999999E-3</v>
      </c>
    </row>
    <row r="52" spans="1:6" x14ac:dyDescent="0.25">
      <c r="A52" s="38" t="s">
        <v>435</v>
      </c>
      <c r="B52" s="60" t="s">
        <v>436</v>
      </c>
      <c r="C52" s="60" t="s">
        <v>948</v>
      </c>
      <c r="D52" s="4">
        <v>3543</v>
      </c>
      <c r="E52" s="5">
        <v>39.96</v>
      </c>
      <c r="F52" s="48">
        <v>3.5000000000000001E-3</v>
      </c>
    </row>
    <row r="53" spans="1:6" x14ac:dyDescent="0.25">
      <c r="A53" s="38" t="s">
        <v>454</v>
      </c>
      <c r="B53" s="60" t="s">
        <v>455</v>
      </c>
      <c r="C53" s="60" t="s">
        <v>937</v>
      </c>
      <c r="D53" s="4">
        <v>373</v>
      </c>
      <c r="E53" s="5">
        <v>39.53</v>
      </c>
      <c r="F53" s="48">
        <v>3.5000000000000001E-3</v>
      </c>
    </row>
    <row r="54" spans="1:6" x14ac:dyDescent="0.25">
      <c r="A54" s="38" t="s">
        <v>1120</v>
      </c>
      <c r="B54" s="60" t="s">
        <v>420</v>
      </c>
      <c r="C54" s="60" t="s">
        <v>945</v>
      </c>
      <c r="D54" s="4">
        <v>2973</v>
      </c>
      <c r="E54" s="5">
        <v>38.86</v>
      </c>
      <c r="F54" s="48">
        <v>3.3999999999999998E-3</v>
      </c>
    </row>
    <row r="55" spans="1:6" x14ac:dyDescent="0.25">
      <c r="A55" s="38" t="s">
        <v>191</v>
      </c>
      <c r="B55" s="60" t="s">
        <v>192</v>
      </c>
      <c r="C55" s="60" t="s">
        <v>949</v>
      </c>
      <c r="D55" s="4">
        <v>16870</v>
      </c>
      <c r="E55" s="5">
        <v>38.79</v>
      </c>
      <c r="F55" s="48">
        <v>3.3999999999999998E-3</v>
      </c>
    </row>
    <row r="56" spans="1:6" x14ac:dyDescent="0.25">
      <c r="A56" s="38" t="s">
        <v>157</v>
      </c>
      <c r="B56" s="60" t="s">
        <v>158</v>
      </c>
      <c r="C56" s="60" t="s">
        <v>935</v>
      </c>
      <c r="D56" s="4">
        <v>2651</v>
      </c>
      <c r="E56" s="5">
        <v>36.68</v>
      </c>
      <c r="F56" s="48">
        <v>3.2000000000000002E-3</v>
      </c>
    </row>
    <row r="57" spans="1:6" x14ac:dyDescent="0.25">
      <c r="A57" s="38" t="s">
        <v>441</v>
      </c>
      <c r="B57" s="60" t="s">
        <v>442</v>
      </c>
      <c r="C57" s="60" t="s">
        <v>951</v>
      </c>
      <c r="D57" s="4">
        <v>5019</v>
      </c>
      <c r="E57" s="5">
        <v>36.619999999999997</v>
      </c>
      <c r="F57" s="48">
        <v>3.2000000000000002E-3</v>
      </c>
    </row>
    <row r="58" spans="1:6" x14ac:dyDescent="0.25">
      <c r="A58" s="38" t="s">
        <v>155</v>
      </c>
      <c r="B58" s="60" t="s">
        <v>156</v>
      </c>
      <c r="C58" s="60" t="s">
        <v>937</v>
      </c>
      <c r="D58" s="4">
        <v>9187</v>
      </c>
      <c r="E58" s="5">
        <v>35.78</v>
      </c>
      <c r="F58" s="48">
        <v>3.2000000000000002E-3</v>
      </c>
    </row>
    <row r="59" spans="1:6" x14ac:dyDescent="0.25">
      <c r="A59" s="38" t="s">
        <v>185</v>
      </c>
      <c r="B59" s="60" t="s">
        <v>186</v>
      </c>
      <c r="C59" s="60" t="s">
        <v>947</v>
      </c>
      <c r="D59" s="4">
        <v>13380</v>
      </c>
      <c r="E59" s="5">
        <v>34.770000000000003</v>
      </c>
      <c r="F59" s="48">
        <v>3.0999999999999999E-3</v>
      </c>
    </row>
    <row r="60" spans="1:6" x14ac:dyDescent="0.25">
      <c r="A60" s="38" t="s">
        <v>452</v>
      </c>
      <c r="B60" s="60" t="s">
        <v>453</v>
      </c>
      <c r="C60" s="60" t="s">
        <v>999</v>
      </c>
      <c r="D60" s="4">
        <v>1134</v>
      </c>
      <c r="E60" s="5">
        <v>34.299999999999997</v>
      </c>
      <c r="F60" s="48">
        <v>3.0000000000000001E-3</v>
      </c>
    </row>
    <row r="61" spans="1:6" x14ac:dyDescent="0.25">
      <c r="A61" s="38" t="s">
        <v>450</v>
      </c>
      <c r="B61" s="60" t="s">
        <v>451</v>
      </c>
      <c r="C61" s="60" t="s">
        <v>933</v>
      </c>
      <c r="D61" s="4">
        <v>9039</v>
      </c>
      <c r="E61" s="5">
        <v>34.049999999999997</v>
      </c>
      <c r="F61" s="48">
        <v>3.0000000000000001E-3</v>
      </c>
    </row>
    <row r="62" spans="1:6" x14ac:dyDescent="0.25">
      <c r="A62" s="38" t="s">
        <v>448</v>
      </c>
      <c r="B62" s="60" t="s">
        <v>449</v>
      </c>
      <c r="C62" s="60" t="s">
        <v>937</v>
      </c>
      <c r="D62" s="4">
        <v>3695</v>
      </c>
      <c r="E62" s="5">
        <v>33.369999999999997</v>
      </c>
      <c r="F62" s="48">
        <v>3.0000000000000001E-3</v>
      </c>
    </row>
    <row r="63" spans="1:6" x14ac:dyDescent="0.25">
      <c r="A63" s="38" t="s">
        <v>445</v>
      </c>
      <c r="B63" s="60" t="s">
        <v>446</v>
      </c>
      <c r="C63" s="60" t="s">
        <v>936</v>
      </c>
      <c r="D63" s="4">
        <v>1556</v>
      </c>
      <c r="E63" s="5">
        <v>30.84</v>
      </c>
      <c r="F63" s="48">
        <v>2.7000000000000001E-3</v>
      </c>
    </row>
    <row r="64" spans="1:6" x14ac:dyDescent="0.25">
      <c r="A64" s="38" t="s">
        <v>183</v>
      </c>
      <c r="B64" s="60" t="s">
        <v>184</v>
      </c>
      <c r="C64" s="60" t="s">
        <v>946</v>
      </c>
      <c r="D64" s="4">
        <v>4611</v>
      </c>
      <c r="E64" s="5">
        <v>25.23</v>
      </c>
      <c r="F64" s="48">
        <v>2.2000000000000001E-3</v>
      </c>
    </row>
    <row r="65" spans="1:6" x14ac:dyDescent="0.25">
      <c r="A65" s="38" t="s">
        <v>1121</v>
      </c>
      <c r="B65" s="60" t="s">
        <v>447</v>
      </c>
      <c r="C65" s="60" t="s">
        <v>933</v>
      </c>
      <c r="D65" s="4">
        <v>2029</v>
      </c>
      <c r="E65" s="5">
        <v>24.55</v>
      </c>
      <c r="F65" s="48">
        <v>2.2000000000000001E-3</v>
      </c>
    </row>
    <row r="66" spans="1:6" x14ac:dyDescent="0.25">
      <c r="A66" s="38" t="s">
        <v>437</v>
      </c>
      <c r="B66" s="60" t="s">
        <v>438</v>
      </c>
      <c r="C66" s="60" t="s">
        <v>933</v>
      </c>
      <c r="D66" s="4">
        <v>2855</v>
      </c>
      <c r="E66" s="5">
        <v>24.16</v>
      </c>
      <c r="F66" s="48">
        <v>2.0999999999999999E-3</v>
      </c>
    </row>
    <row r="67" spans="1:6" x14ac:dyDescent="0.25">
      <c r="A67" s="38" t="s">
        <v>458</v>
      </c>
      <c r="B67" s="60" t="s">
        <v>459</v>
      </c>
      <c r="C67" s="60" t="s">
        <v>934</v>
      </c>
      <c r="D67" s="4">
        <v>1434</v>
      </c>
      <c r="E67" s="5">
        <v>21.84</v>
      </c>
      <c r="F67" s="48">
        <v>1.9E-3</v>
      </c>
    </row>
    <row r="68" spans="1:6" x14ac:dyDescent="0.25">
      <c r="A68" s="38" t="s">
        <v>494</v>
      </c>
      <c r="B68" s="60" t="s">
        <v>495</v>
      </c>
      <c r="C68" s="60" t="s">
        <v>947</v>
      </c>
      <c r="D68" s="4">
        <v>11887</v>
      </c>
      <c r="E68" s="5">
        <v>15.99</v>
      </c>
      <c r="F68" s="48">
        <v>1.4E-3</v>
      </c>
    </row>
    <row r="69" spans="1:6" x14ac:dyDescent="0.25">
      <c r="A69" s="38" t="s">
        <v>470</v>
      </c>
      <c r="B69" s="60" t="s">
        <v>471</v>
      </c>
      <c r="C69" s="60" t="s">
        <v>933</v>
      </c>
      <c r="D69" s="4">
        <v>725</v>
      </c>
      <c r="E69" s="5">
        <v>2.23</v>
      </c>
      <c r="F69" s="48">
        <v>2.0000000000000001E-4</v>
      </c>
    </row>
    <row r="70" spans="1:6" x14ac:dyDescent="0.25">
      <c r="A70" s="38" t="s">
        <v>634</v>
      </c>
      <c r="B70" s="60" t="s">
        <v>635</v>
      </c>
      <c r="C70" s="60" t="s">
        <v>933</v>
      </c>
      <c r="D70" s="4">
        <v>246</v>
      </c>
      <c r="E70" s="5">
        <v>1.48</v>
      </c>
      <c r="F70" s="48">
        <v>1E-4</v>
      </c>
    </row>
    <row r="71" spans="1:6" x14ac:dyDescent="0.25">
      <c r="A71" s="32" t="s">
        <v>77</v>
      </c>
      <c r="B71" s="61"/>
      <c r="C71" s="61"/>
      <c r="D71" s="6"/>
      <c r="E71" s="14">
        <v>7848.33</v>
      </c>
      <c r="F71" s="49">
        <v>0.69469999999999998</v>
      </c>
    </row>
    <row r="72" spans="1:6" x14ac:dyDescent="0.25">
      <c r="A72" s="38"/>
      <c r="B72" s="60"/>
      <c r="C72" s="60"/>
      <c r="D72" s="4"/>
      <c r="E72" s="5"/>
      <c r="F72" s="48"/>
    </row>
    <row r="73" spans="1:6" x14ac:dyDescent="0.25">
      <c r="A73" s="32" t="s">
        <v>297</v>
      </c>
      <c r="B73" s="60"/>
      <c r="C73" s="60"/>
      <c r="D73" s="4"/>
      <c r="E73" s="5"/>
      <c r="F73" s="48"/>
    </row>
    <row r="74" spans="1:6" x14ac:dyDescent="0.25">
      <c r="A74" s="38" t="s">
        <v>1131</v>
      </c>
      <c r="B74" s="60" t="s">
        <v>472</v>
      </c>
      <c r="C74" s="60" t="s">
        <v>953</v>
      </c>
      <c r="D74" s="4">
        <v>411</v>
      </c>
      <c r="E74" s="5">
        <v>1.95</v>
      </c>
      <c r="F74" s="48">
        <v>2.0000000000000001E-4</v>
      </c>
    </row>
    <row r="75" spans="1:6" x14ac:dyDescent="0.25">
      <c r="A75" s="32" t="s">
        <v>77</v>
      </c>
      <c r="B75" s="61"/>
      <c r="C75" s="61"/>
      <c r="D75" s="6"/>
      <c r="E75" s="14">
        <v>1.95</v>
      </c>
      <c r="F75" s="49">
        <v>2.0000000000000001E-4</v>
      </c>
    </row>
    <row r="76" spans="1:6" x14ac:dyDescent="0.25">
      <c r="A76" s="52" t="s">
        <v>89</v>
      </c>
      <c r="B76" s="64"/>
      <c r="C76" s="64"/>
      <c r="D76" s="26"/>
      <c r="E76" s="9">
        <v>7850.28</v>
      </c>
      <c r="F76" s="54">
        <v>0.69489999999999996</v>
      </c>
    </row>
    <row r="77" spans="1:6" x14ac:dyDescent="0.25">
      <c r="A77" s="38"/>
      <c r="B77" s="60"/>
      <c r="C77" s="60"/>
      <c r="D77" s="4"/>
      <c r="E77" s="5"/>
      <c r="F77" s="48"/>
    </row>
    <row r="78" spans="1:6" x14ac:dyDescent="0.25">
      <c r="A78" s="32" t="s">
        <v>298</v>
      </c>
      <c r="B78" s="60"/>
      <c r="C78" s="60"/>
      <c r="D78" s="4"/>
      <c r="E78" s="5"/>
      <c r="F78" s="48"/>
    </row>
    <row r="79" spans="1:6" x14ac:dyDescent="0.25">
      <c r="A79" s="32" t="s">
        <v>299</v>
      </c>
      <c r="B79" s="60"/>
      <c r="C79" s="60"/>
      <c r="D79" s="4"/>
      <c r="E79" s="5"/>
      <c r="F79" s="48"/>
    </row>
    <row r="80" spans="1:6" x14ac:dyDescent="0.25">
      <c r="A80" s="38" t="s">
        <v>475</v>
      </c>
      <c r="B80" s="60"/>
      <c r="C80" s="60"/>
      <c r="D80" s="4">
        <v>20000</v>
      </c>
      <c r="E80" s="5">
        <v>61.74</v>
      </c>
      <c r="F80" s="48">
        <v>5.4660000000000004E-3</v>
      </c>
    </row>
    <row r="81" spans="1:6" x14ac:dyDescent="0.25">
      <c r="A81" s="38" t="s">
        <v>479</v>
      </c>
      <c r="B81" s="60"/>
      <c r="C81" s="60"/>
      <c r="D81" s="4">
        <v>16500</v>
      </c>
      <c r="E81" s="5">
        <v>57.97</v>
      </c>
      <c r="F81" s="48">
        <v>5.1330000000000004E-3</v>
      </c>
    </row>
    <row r="82" spans="1:6" x14ac:dyDescent="0.25">
      <c r="A82" s="38" t="s">
        <v>473</v>
      </c>
      <c r="B82" s="60"/>
      <c r="C82" s="60"/>
      <c r="D82" s="4">
        <v>13200</v>
      </c>
      <c r="E82" s="5">
        <v>57.52</v>
      </c>
      <c r="F82" s="48">
        <v>5.0920000000000002E-3</v>
      </c>
    </row>
    <row r="83" spans="1:6" x14ac:dyDescent="0.25">
      <c r="A83" s="38" t="s">
        <v>359</v>
      </c>
      <c r="B83" s="60"/>
      <c r="C83" s="60"/>
      <c r="D83" s="16">
        <v>-46275</v>
      </c>
      <c r="E83" s="17">
        <v>-171.06</v>
      </c>
      <c r="F83" s="62">
        <v>-1.5145E-2</v>
      </c>
    </row>
    <row r="84" spans="1:6" x14ac:dyDescent="0.25">
      <c r="A84" s="38" t="s">
        <v>636</v>
      </c>
      <c r="B84" s="60"/>
      <c r="C84" s="60"/>
      <c r="D84" s="16">
        <v>-141000</v>
      </c>
      <c r="E84" s="17">
        <v>-218.69</v>
      </c>
      <c r="F84" s="62">
        <v>-1.9362999999999998E-2</v>
      </c>
    </row>
    <row r="85" spans="1:6" x14ac:dyDescent="0.25">
      <c r="A85" s="38" t="s">
        <v>480</v>
      </c>
      <c r="B85" s="60"/>
      <c r="C85" s="60"/>
      <c r="D85" s="16">
        <v>-2400</v>
      </c>
      <c r="E85" s="17">
        <v>-276.83</v>
      </c>
      <c r="F85" s="62">
        <v>-2.4511000000000002E-2</v>
      </c>
    </row>
    <row r="86" spans="1:6" x14ac:dyDescent="0.25">
      <c r="A86" s="38" t="s">
        <v>637</v>
      </c>
      <c r="B86" s="60"/>
      <c r="C86" s="60"/>
      <c r="D86" s="16">
        <v>-85000</v>
      </c>
      <c r="E86" s="17">
        <v>-402.48</v>
      </c>
      <c r="F86" s="62">
        <v>-3.5636000000000001E-2</v>
      </c>
    </row>
    <row r="87" spans="1:6" x14ac:dyDescent="0.25">
      <c r="A87" s="38" t="s">
        <v>331</v>
      </c>
      <c r="B87" s="60"/>
      <c r="C87" s="60"/>
      <c r="D87" s="16">
        <v>-174000</v>
      </c>
      <c r="E87" s="17">
        <v>-474.76</v>
      </c>
      <c r="F87" s="62">
        <v>-4.2035999999999997E-2</v>
      </c>
    </row>
    <row r="88" spans="1:6" x14ac:dyDescent="0.25">
      <c r="A88" s="38" t="s">
        <v>374</v>
      </c>
      <c r="B88" s="60"/>
      <c r="C88" s="60"/>
      <c r="D88" s="16">
        <v>-27500</v>
      </c>
      <c r="E88" s="17">
        <v>-548.29999999999995</v>
      </c>
      <c r="F88" s="62">
        <v>-4.8548000000000001E-2</v>
      </c>
    </row>
    <row r="89" spans="1:6" x14ac:dyDescent="0.25">
      <c r="A89" s="38" t="s">
        <v>365</v>
      </c>
      <c r="B89" s="60"/>
      <c r="C89" s="60"/>
      <c r="D89" s="16">
        <v>-425600</v>
      </c>
      <c r="E89" s="17">
        <v>-665.21</v>
      </c>
      <c r="F89" s="62">
        <v>-5.8900000000000001E-2</v>
      </c>
    </row>
    <row r="90" spans="1:6" x14ac:dyDescent="0.25">
      <c r="A90" s="38" t="s">
        <v>362</v>
      </c>
      <c r="B90" s="60"/>
      <c r="C90" s="60"/>
      <c r="D90" s="16">
        <v>-1460000</v>
      </c>
      <c r="E90" s="17">
        <v>-942.43</v>
      </c>
      <c r="F90" s="62">
        <v>-8.3446000000000006E-2</v>
      </c>
    </row>
    <row r="91" spans="1:6" x14ac:dyDescent="0.25">
      <c r="A91" s="32" t="s">
        <v>77</v>
      </c>
      <c r="B91" s="61"/>
      <c r="C91" s="61"/>
      <c r="D91" s="6"/>
      <c r="E91" s="18">
        <v>-3522.53</v>
      </c>
      <c r="F91" s="68">
        <v>-0.311894</v>
      </c>
    </row>
    <row r="92" spans="1:6" x14ac:dyDescent="0.25">
      <c r="A92" s="38"/>
      <c r="B92" s="60"/>
      <c r="C92" s="60"/>
      <c r="D92" s="4"/>
      <c r="E92" s="5"/>
      <c r="F92" s="48"/>
    </row>
    <row r="93" spans="1:6" x14ac:dyDescent="0.25">
      <c r="A93" s="38"/>
      <c r="B93" s="60"/>
      <c r="C93" s="60"/>
      <c r="D93" s="4"/>
      <c r="E93" s="5"/>
      <c r="F93" s="48"/>
    </row>
    <row r="94" spans="1:6" x14ac:dyDescent="0.25">
      <c r="A94" s="32" t="s">
        <v>481</v>
      </c>
      <c r="B94" s="61"/>
      <c r="C94" s="61"/>
      <c r="D94" s="6"/>
      <c r="E94" s="7"/>
      <c r="F94" s="50"/>
    </row>
    <row r="95" spans="1:6" x14ac:dyDescent="0.25">
      <c r="A95" s="38" t="s">
        <v>482</v>
      </c>
      <c r="B95" s="60"/>
      <c r="C95" s="60"/>
      <c r="D95" s="4">
        <v>3600</v>
      </c>
      <c r="E95" s="5">
        <v>12.7</v>
      </c>
      <c r="F95" s="48">
        <v>1.1000000000000001E-3</v>
      </c>
    </row>
    <row r="96" spans="1:6" x14ac:dyDescent="0.25">
      <c r="A96" s="32" t="s">
        <v>77</v>
      </c>
      <c r="B96" s="61"/>
      <c r="C96" s="61"/>
      <c r="D96" s="6"/>
      <c r="E96" s="14">
        <v>12.7</v>
      </c>
      <c r="F96" s="49">
        <v>1.1000000000000001E-3</v>
      </c>
    </row>
    <row r="97" spans="1:6" x14ac:dyDescent="0.25">
      <c r="A97" s="38"/>
      <c r="B97" s="60"/>
      <c r="C97" s="60"/>
      <c r="D97" s="4"/>
      <c r="E97" s="5"/>
      <c r="F97" s="48"/>
    </row>
    <row r="98" spans="1:6" x14ac:dyDescent="0.25">
      <c r="A98" s="52" t="s">
        <v>89</v>
      </c>
      <c r="B98" s="64"/>
      <c r="C98" s="64"/>
      <c r="D98" s="26"/>
      <c r="E98" s="14">
        <v>12.7</v>
      </c>
      <c r="F98" s="49">
        <v>1.1000000000000001E-3</v>
      </c>
    </row>
    <row r="99" spans="1:6" x14ac:dyDescent="0.25">
      <c r="A99" s="32" t="s">
        <v>132</v>
      </c>
      <c r="B99" s="60"/>
      <c r="C99" s="60"/>
      <c r="D99" s="4"/>
      <c r="E99" s="5"/>
      <c r="F99" s="48"/>
    </row>
    <row r="100" spans="1:6" x14ac:dyDescent="0.25">
      <c r="A100" s="38"/>
      <c r="B100" s="60"/>
      <c r="C100" s="60"/>
      <c r="D100" s="4"/>
      <c r="E100" s="5"/>
      <c r="F100" s="48"/>
    </row>
    <row r="101" spans="1:6" x14ac:dyDescent="0.25">
      <c r="A101" s="32" t="s">
        <v>138</v>
      </c>
      <c r="B101" s="60"/>
      <c r="C101" s="60"/>
      <c r="D101" s="4"/>
      <c r="E101" s="5"/>
      <c r="F101" s="48"/>
    </row>
    <row r="102" spans="1:6" x14ac:dyDescent="0.25">
      <c r="A102" s="38" t="s">
        <v>1003</v>
      </c>
      <c r="B102" s="60" t="s">
        <v>488</v>
      </c>
      <c r="C102" s="60" t="s">
        <v>137</v>
      </c>
      <c r="D102" s="4">
        <v>500000</v>
      </c>
      <c r="E102" s="5">
        <v>497.73</v>
      </c>
      <c r="F102" s="48">
        <v>4.41E-2</v>
      </c>
    </row>
    <row r="103" spans="1:6" x14ac:dyDescent="0.25">
      <c r="A103" s="38" t="s">
        <v>1183</v>
      </c>
      <c r="B103" s="60" t="s">
        <v>379</v>
      </c>
      <c r="C103" s="60" t="s">
        <v>137</v>
      </c>
      <c r="D103" s="4">
        <v>500000</v>
      </c>
      <c r="E103" s="5">
        <v>472.88</v>
      </c>
      <c r="F103" s="48">
        <v>4.19E-2</v>
      </c>
    </row>
    <row r="104" spans="1:6" x14ac:dyDescent="0.25">
      <c r="A104" s="38"/>
      <c r="B104" s="60"/>
      <c r="C104" s="60"/>
      <c r="D104" s="4"/>
      <c r="E104" s="5"/>
      <c r="F104" s="48"/>
    </row>
    <row r="105" spans="1:6" x14ac:dyDescent="0.25">
      <c r="A105" s="52" t="s">
        <v>89</v>
      </c>
      <c r="B105" s="64"/>
      <c r="C105" s="64"/>
      <c r="D105" s="26"/>
      <c r="E105" s="14">
        <v>970.61</v>
      </c>
      <c r="F105" s="49">
        <v>8.5999999999999993E-2</v>
      </c>
    </row>
    <row r="106" spans="1:6" x14ac:dyDescent="0.25">
      <c r="A106" s="38"/>
      <c r="B106" s="60"/>
      <c r="C106" s="60"/>
      <c r="D106" s="4"/>
      <c r="E106" s="5"/>
      <c r="F106" s="48"/>
    </row>
    <row r="107" spans="1:6" x14ac:dyDescent="0.25">
      <c r="A107" s="32" t="s">
        <v>381</v>
      </c>
      <c r="B107" s="61"/>
      <c r="C107" s="61"/>
      <c r="D107" s="6"/>
      <c r="E107" s="7"/>
      <c r="F107" s="50"/>
    </row>
    <row r="108" spans="1:6" x14ac:dyDescent="0.25">
      <c r="A108" s="32" t="s">
        <v>382</v>
      </c>
      <c r="B108" s="61"/>
      <c r="C108" s="61" t="s">
        <v>1161</v>
      </c>
      <c r="D108" s="6"/>
      <c r="E108" s="7"/>
      <c r="F108" s="50"/>
    </row>
    <row r="109" spans="1:6" x14ac:dyDescent="0.25">
      <c r="A109" s="38" t="s">
        <v>1018</v>
      </c>
      <c r="B109" s="60"/>
      <c r="C109" s="60" t="s">
        <v>386</v>
      </c>
      <c r="D109" s="4">
        <v>49500000</v>
      </c>
      <c r="E109" s="5">
        <v>495</v>
      </c>
      <c r="F109" s="48">
        <v>4.3799999999999999E-2</v>
      </c>
    </row>
    <row r="110" spans="1:6" x14ac:dyDescent="0.25">
      <c r="A110" s="38" t="s">
        <v>963</v>
      </c>
      <c r="B110" s="60"/>
      <c r="C110" s="60" t="s">
        <v>386</v>
      </c>
      <c r="D110" s="4">
        <v>30000000</v>
      </c>
      <c r="E110" s="5">
        <v>300</v>
      </c>
      <c r="F110" s="48">
        <v>2.6599999999999999E-2</v>
      </c>
    </row>
    <row r="111" spans="1:6" x14ac:dyDescent="0.25">
      <c r="A111" s="38" t="s">
        <v>1090</v>
      </c>
      <c r="B111" s="60"/>
      <c r="C111" s="60" t="s">
        <v>391</v>
      </c>
      <c r="D111" s="4">
        <v>21000000</v>
      </c>
      <c r="E111" s="5">
        <v>210</v>
      </c>
      <c r="F111" s="48">
        <v>1.8599999999999998E-2</v>
      </c>
    </row>
    <row r="112" spans="1:6" x14ac:dyDescent="0.25">
      <c r="A112" s="38" t="s">
        <v>1019</v>
      </c>
      <c r="B112" s="60"/>
      <c r="C112" s="60" t="s">
        <v>386</v>
      </c>
      <c r="D112" s="4">
        <v>15000000</v>
      </c>
      <c r="E112" s="5">
        <v>150</v>
      </c>
      <c r="F112" s="48">
        <v>1.3299999999999999E-2</v>
      </c>
    </row>
    <row r="113" spans="1:6" x14ac:dyDescent="0.25">
      <c r="A113" s="38" t="s">
        <v>1089</v>
      </c>
      <c r="B113" s="60"/>
      <c r="C113" s="60" t="s">
        <v>394</v>
      </c>
      <c r="D113" s="4">
        <v>15000000</v>
      </c>
      <c r="E113" s="5">
        <v>150</v>
      </c>
      <c r="F113" s="48">
        <v>1.3299999999999999E-2</v>
      </c>
    </row>
    <row r="114" spans="1:6" x14ac:dyDescent="0.25">
      <c r="A114" s="38" t="s">
        <v>1017</v>
      </c>
      <c r="B114" s="60"/>
      <c r="C114" s="60" t="s">
        <v>638</v>
      </c>
      <c r="D114" s="4">
        <v>15000000</v>
      </c>
      <c r="E114" s="5">
        <v>150</v>
      </c>
      <c r="F114" s="48">
        <v>1.3299999999999999E-2</v>
      </c>
    </row>
    <row r="115" spans="1:6" x14ac:dyDescent="0.25">
      <c r="A115" s="38" t="s">
        <v>1088</v>
      </c>
      <c r="B115" s="60"/>
      <c r="C115" s="60" t="s">
        <v>386</v>
      </c>
      <c r="D115" s="4">
        <v>10500000</v>
      </c>
      <c r="E115" s="5">
        <v>105</v>
      </c>
      <c r="F115" s="48">
        <v>9.2999999999999992E-3</v>
      </c>
    </row>
    <row r="116" spans="1:6" x14ac:dyDescent="0.25">
      <c r="A116" s="32" t="s">
        <v>77</v>
      </c>
      <c r="B116" s="61"/>
      <c r="C116" s="61"/>
      <c r="D116" s="6"/>
      <c r="E116" s="14">
        <v>1560</v>
      </c>
      <c r="F116" s="49">
        <v>0.13819999999999999</v>
      </c>
    </row>
    <row r="117" spans="1:6" x14ac:dyDescent="0.25">
      <c r="A117" s="52" t="s">
        <v>89</v>
      </c>
      <c r="B117" s="64"/>
      <c r="C117" s="64"/>
      <c r="D117" s="26"/>
      <c r="E117" s="9">
        <v>1560</v>
      </c>
      <c r="F117" s="54">
        <v>0.13819999999999999</v>
      </c>
    </row>
    <row r="118" spans="1:6" x14ac:dyDescent="0.25">
      <c r="A118" s="38"/>
      <c r="B118" s="60"/>
      <c r="C118" s="60"/>
      <c r="D118" s="4"/>
      <c r="E118" s="5"/>
      <c r="F118" s="48"/>
    </row>
    <row r="119" spans="1:6" x14ac:dyDescent="0.25">
      <c r="A119" s="38"/>
      <c r="B119" s="11"/>
      <c r="C119" s="11"/>
      <c r="D119" s="4"/>
      <c r="E119" s="5"/>
      <c r="F119" s="48"/>
    </row>
    <row r="120" spans="1:6" x14ac:dyDescent="0.25">
      <c r="A120" s="32" t="s">
        <v>90</v>
      </c>
      <c r="B120" s="11"/>
      <c r="C120" s="11"/>
      <c r="D120" s="4"/>
      <c r="E120" s="5"/>
      <c r="F120" s="48"/>
    </row>
    <row r="121" spans="1:6" x14ac:dyDescent="0.25">
      <c r="A121" s="38" t="s">
        <v>91</v>
      </c>
      <c r="B121" s="11"/>
      <c r="C121" s="11"/>
      <c r="D121" s="4"/>
      <c r="E121" s="5">
        <v>712.2</v>
      </c>
      <c r="F121" s="48">
        <v>6.3100000000000003E-2</v>
      </c>
    </row>
    <row r="122" spans="1:6" x14ac:dyDescent="0.25">
      <c r="A122" s="32" t="s">
        <v>77</v>
      </c>
      <c r="B122" s="12"/>
      <c r="C122" s="12"/>
      <c r="D122" s="6"/>
      <c r="E122" s="14">
        <v>712.2</v>
      </c>
      <c r="F122" s="49">
        <v>6.3100000000000003E-2</v>
      </c>
    </row>
    <row r="123" spans="1:6" x14ac:dyDescent="0.25">
      <c r="A123" s="38"/>
      <c r="B123" s="11"/>
      <c r="C123" s="11"/>
      <c r="D123" s="4"/>
      <c r="E123" s="5"/>
      <c r="F123" s="48"/>
    </row>
    <row r="124" spans="1:6" x14ac:dyDescent="0.25">
      <c r="A124" s="52" t="s">
        <v>89</v>
      </c>
      <c r="B124" s="25"/>
      <c r="C124" s="25"/>
      <c r="D124" s="26"/>
      <c r="E124" s="14">
        <v>712.2</v>
      </c>
      <c r="F124" s="49">
        <v>6.3100000000000003E-2</v>
      </c>
    </row>
    <row r="125" spans="1:6" x14ac:dyDescent="0.25">
      <c r="A125" s="38" t="s">
        <v>996</v>
      </c>
      <c r="B125" s="11"/>
      <c r="C125" s="11"/>
      <c r="D125" s="4"/>
      <c r="E125" s="5">
        <v>188.05</v>
      </c>
      <c r="F125" s="48">
        <v>1.67E-2</v>
      </c>
    </row>
    <row r="126" spans="1:6" x14ac:dyDescent="0.25">
      <c r="A126" s="53" t="s">
        <v>92</v>
      </c>
      <c r="B126" s="13"/>
      <c r="C126" s="13"/>
      <c r="D126" s="8"/>
      <c r="E126" s="9">
        <v>11293.84</v>
      </c>
      <c r="F126" s="54">
        <v>1</v>
      </c>
    </row>
    <row r="127" spans="1:6" x14ac:dyDescent="0.25">
      <c r="A127" s="55" t="s">
        <v>93</v>
      </c>
      <c r="B127" s="73"/>
      <c r="C127" s="73"/>
      <c r="D127" s="74"/>
      <c r="E127" s="75"/>
      <c r="F127" s="76"/>
    </row>
    <row r="128" spans="1:6" x14ac:dyDescent="0.25">
      <c r="A128" s="55" t="s">
        <v>1160</v>
      </c>
      <c r="B128" s="73"/>
      <c r="C128" s="73"/>
      <c r="D128" s="74"/>
      <c r="E128" s="75"/>
      <c r="F128" s="76"/>
    </row>
    <row r="129" spans="1:6" x14ac:dyDescent="0.25">
      <c r="A129" s="40"/>
      <c r="B129" s="21"/>
      <c r="C129" s="21"/>
      <c r="D129" s="21"/>
      <c r="E129" s="21"/>
      <c r="F129" s="39"/>
    </row>
    <row r="130" spans="1:6" x14ac:dyDescent="0.25">
      <c r="A130" s="55" t="s">
        <v>1008</v>
      </c>
      <c r="B130" s="21"/>
      <c r="C130" s="21"/>
      <c r="D130" s="21"/>
      <c r="E130" s="21"/>
      <c r="F130" s="39"/>
    </row>
    <row r="131" spans="1:6" x14ac:dyDescent="0.25">
      <c r="A131" s="40"/>
      <c r="B131" s="21"/>
      <c r="C131" s="21"/>
      <c r="D131" s="21"/>
      <c r="E131" s="21"/>
      <c r="F131" s="39"/>
    </row>
    <row r="132" spans="1:6" x14ac:dyDescent="0.25">
      <c r="A132" s="55" t="s">
        <v>788</v>
      </c>
      <c r="B132" s="21"/>
      <c r="C132" s="21"/>
      <c r="D132" s="21"/>
      <c r="E132" s="21"/>
      <c r="F132" s="39"/>
    </row>
    <row r="133" spans="1:6" x14ac:dyDescent="0.25">
      <c r="A133" s="81" t="s">
        <v>1168</v>
      </c>
      <c r="B133" s="82" t="s">
        <v>57</v>
      </c>
      <c r="C133" s="21"/>
      <c r="D133" s="21"/>
      <c r="E133" s="21"/>
      <c r="F133" s="39"/>
    </row>
    <row r="134" spans="1:6" x14ac:dyDescent="0.25">
      <c r="A134" s="40" t="s">
        <v>1015</v>
      </c>
      <c r="B134" s="21"/>
      <c r="C134" s="21"/>
      <c r="D134" s="21"/>
      <c r="E134" s="21"/>
      <c r="F134" s="39"/>
    </row>
    <row r="135" spans="1:6" x14ac:dyDescent="0.25">
      <c r="A135" s="40" t="s">
        <v>789</v>
      </c>
      <c r="B135" s="27" t="s">
        <v>790</v>
      </c>
      <c r="C135" s="27" t="s">
        <v>790</v>
      </c>
      <c r="D135" s="21"/>
      <c r="E135" s="21"/>
      <c r="F135" s="39"/>
    </row>
    <row r="136" spans="1:6" x14ac:dyDescent="0.25">
      <c r="A136" s="40"/>
      <c r="B136" s="20">
        <v>43707</v>
      </c>
      <c r="C136" s="20">
        <v>43738</v>
      </c>
      <c r="D136" s="21"/>
      <c r="E136" s="21"/>
      <c r="F136" s="39"/>
    </row>
    <row r="137" spans="1:6" x14ac:dyDescent="0.25">
      <c r="A137" s="40" t="s">
        <v>792</v>
      </c>
      <c r="B137" s="21">
        <v>14.4382</v>
      </c>
      <c r="C137" s="21">
        <v>14.6264</v>
      </c>
      <c r="D137" s="21"/>
      <c r="E137" s="21"/>
      <c r="F137" s="39"/>
    </row>
    <row r="138" spans="1:6" x14ac:dyDescent="0.25">
      <c r="A138" s="40" t="s">
        <v>794</v>
      </c>
      <c r="B138" s="21">
        <v>11.544</v>
      </c>
      <c r="C138" s="21">
        <v>11.4758</v>
      </c>
      <c r="D138" s="21"/>
      <c r="E138" s="21"/>
      <c r="F138" s="39"/>
    </row>
    <row r="139" spans="1:6" x14ac:dyDescent="0.25">
      <c r="A139" s="40" t="s">
        <v>795</v>
      </c>
      <c r="B139" s="21">
        <v>14.4369</v>
      </c>
      <c r="C139" s="21">
        <v>14.6251</v>
      </c>
      <c r="D139" s="21"/>
      <c r="E139" s="21"/>
      <c r="F139" s="39"/>
    </row>
    <row r="140" spans="1:6" x14ac:dyDescent="0.25">
      <c r="A140" s="40" t="s">
        <v>803</v>
      </c>
      <c r="B140" s="21">
        <v>12.424300000000001</v>
      </c>
      <c r="C140" s="21">
        <v>12.4968</v>
      </c>
      <c r="D140" s="21"/>
      <c r="E140" s="21"/>
      <c r="F140" s="39"/>
    </row>
    <row r="141" spans="1:6" x14ac:dyDescent="0.25">
      <c r="A141" s="40" t="s">
        <v>797</v>
      </c>
      <c r="B141" s="21">
        <v>13.9781</v>
      </c>
      <c r="C141" s="21">
        <v>14.1487</v>
      </c>
      <c r="D141" s="21"/>
      <c r="E141" s="21"/>
      <c r="F141" s="39"/>
    </row>
    <row r="142" spans="1:6" x14ac:dyDescent="0.25">
      <c r="A142" s="40" t="s">
        <v>805</v>
      </c>
      <c r="B142" s="21">
        <v>10.546799999999999</v>
      </c>
      <c r="C142" s="21">
        <v>10.4566</v>
      </c>
      <c r="D142" s="21"/>
      <c r="E142" s="21"/>
      <c r="F142" s="39"/>
    </row>
    <row r="143" spans="1:6" x14ac:dyDescent="0.25">
      <c r="A143" s="40" t="s">
        <v>807</v>
      </c>
      <c r="B143" s="21">
        <v>13.9755</v>
      </c>
      <c r="C143" s="21">
        <v>14.1457</v>
      </c>
      <c r="D143" s="21"/>
      <c r="E143" s="21"/>
      <c r="F143" s="39"/>
    </row>
    <row r="144" spans="1:6" x14ac:dyDescent="0.25">
      <c r="A144" s="40" t="s">
        <v>808</v>
      </c>
      <c r="B144" s="21">
        <v>11.9823</v>
      </c>
      <c r="C144" s="21">
        <v>12.0387</v>
      </c>
      <c r="D144" s="21"/>
      <c r="E144" s="21"/>
      <c r="F144" s="39"/>
    </row>
    <row r="145" spans="1:6" x14ac:dyDescent="0.25">
      <c r="A145" s="40"/>
      <c r="B145" s="21"/>
      <c r="C145" s="21"/>
      <c r="D145" s="21"/>
      <c r="E145" s="21"/>
      <c r="F145" s="39"/>
    </row>
    <row r="146" spans="1:6" x14ac:dyDescent="0.25">
      <c r="A146" s="40" t="s">
        <v>1170</v>
      </c>
      <c r="B146" s="21"/>
      <c r="C146" s="21"/>
      <c r="D146" s="21"/>
      <c r="E146" s="21"/>
      <c r="F146" s="39"/>
    </row>
    <row r="147" spans="1:6" x14ac:dyDescent="0.25">
      <c r="A147" s="40"/>
      <c r="B147" s="21"/>
      <c r="C147" s="21"/>
      <c r="D147" s="21"/>
      <c r="E147" s="21"/>
      <c r="F147" s="39"/>
    </row>
    <row r="148" spans="1:6" x14ac:dyDescent="0.25">
      <c r="A148" s="29" t="s">
        <v>810</v>
      </c>
      <c r="B148" s="29" t="s">
        <v>811</v>
      </c>
      <c r="C148" s="29" t="s">
        <v>1113</v>
      </c>
      <c r="D148" s="29" t="s">
        <v>1114</v>
      </c>
      <c r="E148" s="21"/>
      <c r="F148" s="39"/>
    </row>
    <row r="149" spans="1:6" x14ac:dyDescent="0.25">
      <c r="A149" s="29" t="s">
        <v>1129</v>
      </c>
      <c r="B149" s="29"/>
      <c r="C149" s="29">
        <v>0.19478989999999999</v>
      </c>
      <c r="D149" s="29">
        <v>0.19478989999999999</v>
      </c>
      <c r="E149" s="21"/>
      <c r="F149" s="39"/>
    </row>
    <row r="150" spans="1:6" x14ac:dyDescent="0.25">
      <c r="A150" s="29" t="s">
        <v>803</v>
      </c>
      <c r="B150" s="29"/>
      <c r="C150" s="29">
        <v>7.9686800000000002E-2</v>
      </c>
      <c r="D150" s="29">
        <v>7.9686800000000002E-2</v>
      </c>
      <c r="E150" s="21"/>
      <c r="F150" s="39"/>
    </row>
    <row r="151" spans="1:6" x14ac:dyDescent="0.25">
      <c r="A151" s="29" t="s">
        <v>805</v>
      </c>
      <c r="B151" s="29"/>
      <c r="C151" s="29">
        <v>0.19478989999999999</v>
      </c>
      <c r="D151" s="29">
        <v>0.19478989999999999</v>
      </c>
      <c r="E151" s="21"/>
      <c r="F151" s="39"/>
    </row>
    <row r="152" spans="1:6" x14ac:dyDescent="0.25">
      <c r="A152" s="29" t="s">
        <v>808</v>
      </c>
      <c r="B152" s="29"/>
      <c r="C152" s="29">
        <v>7.9686800000000002E-2</v>
      </c>
      <c r="D152" s="29">
        <v>7.9686800000000002E-2</v>
      </c>
      <c r="E152" s="21"/>
      <c r="F152" s="39"/>
    </row>
    <row r="153" spans="1:6" x14ac:dyDescent="0.25">
      <c r="A153" s="40"/>
      <c r="B153" s="21"/>
      <c r="C153" s="21"/>
      <c r="D153" s="21"/>
      <c r="E153" s="21"/>
      <c r="F153" s="39"/>
    </row>
    <row r="154" spans="1:6" x14ac:dyDescent="0.25">
      <c r="A154" s="40" t="s">
        <v>1171</v>
      </c>
      <c r="B154" s="27" t="s">
        <v>57</v>
      </c>
      <c r="C154" s="21"/>
      <c r="D154" s="21"/>
      <c r="E154" s="21"/>
      <c r="F154" s="39"/>
    </row>
    <row r="155" spans="1:6" ht="30" x14ac:dyDescent="0.25">
      <c r="A155" s="56" t="s">
        <v>1172</v>
      </c>
      <c r="B155" s="27" t="s">
        <v>57</v>
      </c>
      <c r="C155" s="21"/>
      <c r="D155" s="21"/>
      <c r="E155" s="21"/>
      <c r="F155" s="39"/>
    </row>
    <row r="156" spans="1:6" ht="30" x14ac:dyDescent="0.25">
      <c r="A156" s="56" t="s">
        <v>1173</v>
      </c>
      <c r="B156" s="27" t="s">
        <v>57</v>
      </c>
      <c r="C156" s="21"/>
      <c r="D156" s="21"/>
      <c r="E156" s="21"/>
      <c r="F156" s="39"/>
    </row>
    <row r="157" spans="1:6" x14ac:dyDescent="0.25">
      <c r="A157" s="40" t="s">
        <v>885</v>
      </c>
      <c r="B157" s="28">
        <v>6.51</v>
      </c>
      <c r="C157" s="21"/>
      <c r="D157" s="21"/>
      <c r="E157" s="21"/>
      <c r="F157" s="39"/>
    </row>
    <row r="158" spans="1:6" ht="30" x14ac:dyDescent="0.25">
      <c r="A158" s="81" t="s">
        <v>1174</v>
      </c>
      <c r="B158" s="94">
        <f>E91+E96</f>
        <v>-3509.8300000000004</v>
      </c>
      <c r="C158" s="21"/>
      <c r="D158" s="21"/>
      <c r="E158" s="21"/>
      <c r="F158" s="39"/>
    </row>
    <row r="159" spans="1:6" ht="30" x14ac:dyDescent="0.25">
      <c r="A159" s="56" t="s">
        <v>1158</v>
      </c>
      <c r="B159" s="27" t="s">
        <v>57</v>
      </c>
      <c r="C159" s="21"/>
      <c r="D159" s="21"/>
      <c r="E159" s="21"/>
      <c r="F159" s="39"/>
    </row>
    <row r="160" spans="1:6" ht="30" x14ac:dyDescent="0.25">
      <c r="A160" s="35" t="s">
        <v>1165</v>
      </c>
      <c r="B160" s="36" t="s">
        <v>57</v>
      </c>
      <c r="C160" s="21"/>
      <c r="D160" s="21"/>
      <c r="E160" s="21"/>
      <c r="F160" s="39"/>
    </row>
    <row r="161" spans="1:6" x14ac:dyDescent="0.25">
      <c r="A161" s="57"/>
      <c r="B161" s="58"/>
      <c r="C161" s="58"/>
      <c r="D161" s="58"/>
      <c r="E161" s="58"/>
      <c r="F161" s="59"/>
    </row>
  </sheetData>
  <customSheetViews>
    <customSheetView guid="{82FC9ADF-69D5-491E-B58A-B76D1862A59C}" showGridLines="0">
      <pane ySplit="6" topLeftCell="A133" activePane="bottomLeft" state="frozen"/>
      <selection pane="bottomLeft" activeCell="A136" sqref="A136:B136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142" activePane="bottomLeft" state="frozen"/>
      <selection pane="bottomLeft" activeCell="C149" sqref="C149:C152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showGridLines="0" workbookViewId="0">
      <pane ySplit="6" topLeftCell="A7" activePane="bottomLeft" state="frozen"/>
      <selection pane="bottomLeft" activeCell="A4" sqref="A4:F4"/>
    </sheetView>
  </sheetViews>
  <sheetFormatPr defaultRowHeight="15" x14ac:dyDescent="0.25"/>
  <cols>
    <col min="1" max="1" width="50.57031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30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1181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2" t="s">
        <v>56</v>
      </c>
      <c r="B8" s="11"/>
      <c r="C8" s="11"/>
      <c r="D8" s="4"/>
      <c r="E8" s="5"/>
      <c r="F8" s="48"/>
    </row>
    <row r="9" spans="1:8" x14ac:dyDescent="0.25">
      <c r="A9" s="32" t="s">
        <v>140</v>
      </c>
      <c r="B9" s="11"/>
      <c r="C9" s="11"/>
      <c r="D9" s="4"/>
      <c r="E9" s="5"/>
      <c r="F9" s="48"/>
    </row>
    <row r="10" spans="1:8" x14ac:dyDescent="0.25">
      <c r="A10" s="38" t="s">
        <v>634</v>
      </c>
      <c r="B10" s="60" t="s">
        <v>635</v>
      </c>
      <c r="C10" s="60" t="s">
        <v>933</v>
      </c>
      <c r="D10" s="4">
        <v>349007</v>
      </c>
      <c r="E10" s="5">
        <v>2098.06</v>
      </c>
      <c r="F10" s="48">
        <v>6.4500000000000002E-2</v>
      </c>
    </row>
    <row r="11" spans="1:8" x14ac:dyDescent="0.25">
      <c r="A11" s="38" t="s">
        <v>418</v>
      </c>
      <c r="B11" s="60" t="s">
        <v>419</v>
      </c>
      <c r="C11" s="60" t="s">
        <v>933</v>
      </c>
      <c r="D11" s="4">
        <v>64742</v>
      </c>
      <c r="E11" s="5">
        <v>1813.88</v>
      </c>
      <c r="F11" s="48">
        <v>5.57E-2</v>
      </c>
    </row>
    <row r="12" spans="1:8" x14ac:dyDescent="0.25">
      <c r="A12" s="38" t="s">
        <v>1121</v>
      </c>
      <c r="B12" s="60" t="s">
        <v>447</v>
      </c>
      <c r="C12" s="60" t="s">
        <v>933</v>
      </c>
      <c r="D12" s="4">
        <v>143971</v>
      </c>
      <c r="E12" s="5">
        <v>1741.83</v>
      </c>
      <c r="F12" s="48">
        <v>5.3499999999999999E-2</v>
      </c>
    </row>
    <row r="13" spans="1:8" x14ac:dyDescent="0.25">
      <c r="A13" s="38" t="s">
        <v>639</v>
      </c>
      <c r="B13" s="60" t="s">
        <v>640</v>
      </c>
      <c r="C13" s="60" t="s">
        <v>997</v>
      </c>
      <c r="D13" s="4">
        <v>86377</v>
      </c>
      <c r="E13" s="5">
        <v>1607.13</v>
      </c>
      <c r="F13" s="48">
        <v>4.9399999999999999E-2</v>
      </c>
    </row>
    <row r="14" spans="1:8" x14ac:dyDescent="0.25">
      <c r="A14" s="38" t="s">
        <v>437</v>
      </c>
      <c r="B14" s="60" t="s">
        <v>438</v>
      </c>
      <c r="C14" s="60" t="s">
        <v>933</v>
      </c>
      <c r="D14" s="4">
        <v>185624</v>
      </c>
      <c r="E14" s="5">
        <v>1571.12</v>
      </c>
      <c r="F14" s="48">
        <v>4.8300000000000003E-2</v>
      </c>
    </row>
    <row r="15" spans="1:8" x14ac:dyDescent="0.25">
      <c r="A15" s="38" t="s">
        <v>452</v>
      </c>
      <c r="B15" s="60" t="s">
        <v>453</v>
      </c>
      <c r="C15" s="60" t="s">
        <v>999</v>
      </c>
      <c r="D15" s="4">
        <v>47300</v>
      </c>
      <c r="E15" s="5">
        <v>1430.8</v>
      </c>
      <c r="F15" s="48">
        <v>4.3999999999999997E-2</v>
      </c>
    </row>
    <row r="16" spans="1:8" x14ac:dyDescent="0.25">
      <c r="A16" s="38" t="s">
        <v>462</v>
      </c>
      <c r="B16" s="60" t="s">
        <v>463</v>
      </c>
      <c r="C16" s="60" t="s">
        <v>933</v>
      </c>
      <c r="D16" s="4">
        <v>86941</v>
      </c>
      <c r="E16" s="5">
        <v>1387.67</v>
      </c>
      <c r="F16" s="48">
        <v>4.2599999999999999E-2</v>
      </c>
    </row>
    <row r="17" spans="1:6" x14ac:dyDescent="0.25">
      <c r="A17" s="38" t="s">
        <v>443</v>
      </c>
      <c r="B17" s="60" t="s">
        <v>444</v>
      </c>
      <c r="C17" s="60" t="s">
        <v>935</v>
      </c>
      <c r="D17" s="4">
        <v>177204</v>
      </c>
      <c r="E17" s="5">
        <v>1168.6600000000001</v>
      </c>
      <c r="F17" s="48">
        <v>3.5900000000000001E-2</v>
      </c>
    </row>
    <row r="18" spans="1:6" x14ac:dyDescent="0.25">
      <c r="A18" s="38" t="s">
        <v>456</v>
      </c>
      <c r="B18" s="60" t="s">
        <v>457</v>
      </c>
      <c r="C18" s="60" t="s">
        <v>933</v>
      </c>
      <c r="D18" s="4">
        <v>430536</v>
      </c>
      <c r="E18" s="5">
        <v>1159.6500000000001</v>
      </c>
      <c r="F18" s="48">
        <v>3.56E-2</v>
      </c>
    </row>
    <row r="19" spans="1:6" x14ac:dyDescent="0.25">
      <c r="A19" s="38" t="s">
        <v>429</v>
      </c>
      <c r="B19" s="60" t="s">
        <v>430</v>
      </c>
      <c r="C19" s="60" t="s">
        <v>944</v>
      </c>
      <c r="D19" s="4">
        <v>84849</v>
      </c>
      <c r="E19" s="5">
        <v>1079.96</v>
      </c>
      <c r="F19" s="48">
        <v>3.32E-2</v>
      </c>
    </row>
    <row r="20" spans="1:6" x14ac:dyDescent="0.25">
      <c r="A20" s="38" t="s">
        <v>416</v>
      </c>
      <c r="B20" s="60" t="s">
        <v>417</v>
      </c>
      <c r="C20" s="60" t="s">
        <v>934</v>
      </c>
      <c r="D20" s="4">
        <v>70825</v>
      </c>
      <c r="E20" s="5">
        <v>1070.3399999999999</v>
      </c>
      <c r="F20" s="48">
        <v>3.2899999999999999E-2</v>
      </c>
    </row>
    <row r="21" spans="1:6" x14ac:dyDescent="0.25">
      <c r="A21" s="38" t="s">
        <v>641</v>
      </c>
      <c r="B21" s="60" t="s">
        <v>642</v>
      </c>
      <c r="C21" s="60" t="s">
        <v>954</v>
      </c>
      <c r="D21" s="4">
        <v>108082</v>
      </c>
      <c r="E21" s="5">
        <v>981.55</v>
      </c>
      <c r="F21" s="48">
        <v>3.0200000000000001E-2</v>
      </c>
    </row>
    <row r="22" spans="1:6" x14ac:dyDescent="0.25">
      <c r="A22" s="38" t="s">
        <v>441</v>
      </c>
      <c r="B22" s="60" t="s">
        <v>442</v>
      </c>
      <c r="C22" s="60" t="s">
        <v>951</v>
      </c>
      <c r="D22" s="4">
        <v>133046</v>
      </c>
      <c r="E22" s="5">
        <v>970.77</v>
      </c>
      <c r="F22" s="48">
        <v>2.98E-2</v>
      </c>
    </row>
    <row r="23" spans="1:6" x14ac:dyDescent="0.25">
      <c r="A23" s="38" t="s">
        <v>643</v>
      </c>
      <c r="B23" s="60" t="s">
        <v>644</v>
      </c>
      <c r="C23" s="60" t="s">
        <v>944</v>
      </c>
      <c r="D23" s="4">
        <v>68674</v>
      </c>
      <c r="E23" s="5">
        <v>956.46</v>
      </c>
      <c r="F23" s="48">
        <v>2.9399999999999999E-2</v>
      </c>
    </row>
    <row r="24" spans="1:6" x14ac:dyDescent="0.25">
      <c r="A24" s="38" t="s">
        <v>608</v>
      </c>
      <c r="B24" s="60" t="s">
        <v>609</v>
      </c>
      <c r="C24" s="60" t="s">
        <v>938</v>
      </c>
      <c r="D24" s="4">
        <v>154471</v>
      </c>
      <c r="E24" s="5">
        <v>872.37</v>
      </c>
      <c r="F24" s="48">
        <v>2.6800000000000001E-2</v>
      </c>
    </row>
    <row r="25" spans="1:6" x14ac:dyDescent="0.25">
      <c r="A25" s="38" t="s">
        <v>458</v>
      </c>
      <c r="B25" s="60" t="s">
        <v>459</v>
      </c>
      <c r="C25" s="60" t="s">
        <v>934</v>
      </c>
      <c r="D25" s="4">
        <v>56248</v>
      </c>
      <c r="E25" s="5">
        <v>856.6</v>
      </c>
      <c r="F25" s="48">
        <v>2.63E-2</v>
      </c>
    </row>
    <row r="26" spans="1:6" x14ac:dyDescent="0.25">
      <c r="A26" s="38" t="s">
        <v>645</v>
      </c>
      <c r="B26" s="60" t="s">
        <v>646</v>
      </c>
      <c r="C26" s="60" t="s">
        <v>933</v>
      </c>
      <c r="D26" s="4">
        <v>107706</v>
      </c>
      <c r="E26" s="5">
        <v>743.23</v>
      </c>
      <c r="F26" s="48">
        <v>2.2800000000000001E-2</v>
      </c>
    </row>
    <row r="27" spans="1:6" x14ac:dyDescent="0.25">
      <c r="A27" s="38" t="s">
        <v>425</v>
      </c>
      <c r="B27" s="60" t="s">
        <v>426</v>
      </c>
      <c r="C27" s="60" t="s">
        <v>953</v>
      </c>
      <c r="D27" s="4">
        <v>37876</v>
      </c>
      <c r="E27" s="5">
        <v>655.1</v>
      </c>
      <c r="F27" s="48">
        <v>2.01E-2</v>
      </c>
    </row>
    <row r="28" spans="1:6" x14ac:dyDescent="0.25">
      <c r="A28" s="38" t="s">
        <v>647</v>
      </c>
      <c r="B28" s="60" t="s">
        <v>648</v>
      </c>
      <c r="C28" s="60" t="s">
        <v>933</v>
      </c>
      <c r="D28" s="4">
        <v>226027</v>
      </c>
      <c r="E28" s="5">
        <v>588.46</v>
      </c>
      <c r="F28" s="48">
        <v>1.8100000000000002E-2</v>
      </c>
    </row>
    <row r="29" spans="1:6" x14ac:dyDescent="0.25">
      <c r="A29" s="38" t="s">
        <v>649</v>
      </c>
      <c r="B29" s="60" t="s">
        <v>650</v>
      </c>
      <c r="C29" s="60" t="s">
        <v>936</v>
      </c>
      <c r="D29" s="4">
        <v>119672</v>
      </c>
      <c r="E29" s="5">
        <v>570.84</v>
      </c>
      <c r="F29" s="48">
        <v>1.7500000000000002E-2</v>
      </c>
    </row>
    <row r="30" spans="1:6" x14ac:dyDescent="0.25">
      <c r="A30" s="38" t="s">
        <v>651</v>
      </c>
      <c r="B30" s="60" t="s">
        <v>652</v>
      </c>
      <c r="C30" s="60" t="s">
        <v>935</v>
      </c>
      <c r="D30" s="4">
        <v>171210</v>
      </c>
      <c r="E30" s="5">
        <v>563.02</v>
      </c>
      <c r="F30" s="48">
        <v>1.7299999999999999E-2</v>
      </c>
    </row>
    <row r="31" spans="1:6" x14ac:dyDescent="0.25">
      <c r="A31" s="38" t="s">
        <v>653</v>
      </c>
      <c r="B31" s="60" t="s">
        <v>654</v>
      </c>
      <c r="C31" s="60" t="s">
        <v>954</v>
      </c>
      <c r="D31" s="4">
        <v>17336</v>
      </c>
      <c r="E31" s="5">
        <v>503.45</v>
      </c>
      <c r="F31" s="48">
        <v>1.55E-2</v>
      </c>
    </row>
    <row r="32" spans="1:6" x14ac:dyDescent="0.25">
      <c r="A32" s="38" t="s">
        <v>655</v>
      </c>
      <c r="B32" s="60" t="s">
        <v>656</v>
      </c>
      <c r="C32" s="60" t="s">
        <v>941</v>
      </c>
      <c r="D32" s="4">
        <v>215000</v>
      </c>
      <c r="E32" s="5">
        <v>456.23</v>
      </c>
      <c r="F32" s="48">
        <v>1.4E-2</v>
      </c>
    </row>
    <row r="33" spans="1:6" x14ac:dyDescent="0.25">
      <c r="A33" s="38" t="s">
        <v>657</v>
      </c>
      <c r="B33" s="60" t="s">
        <v>658</v>
      </c>
      <c r="C33" s="60" t="s">
        <v>956</v>
      </c>
      <c r="D33" s="4">
        <v>44882</v>
      </c>
      <c r="E33" s="5">
        <v>454.32</v>
      </c>
      <c r="F33" s="48">
        <v>1.4E-2</v>
      </c>
    </row>
    <row r="34" spans="1:6" x14ac:dyDescent="0.25">
      <c r="A34" s="38" t="s">
        <v>659</v>
      </c>
      <c r="B34" s="60" t="s">
        <v>660</v>
      </c>
      <c r="C34" s="60" t="s">
        <v>933</v>
      </c>
      <c r="D34" s="4">
        <v>370389</v>
      </c>
      <c r="E34" s="5">
        <v>446.87</v>
      </c>
      <c r="F34" s="48">
        <v>1.37E-2</v>
      </c>
    </row>
    <row r="35" spans="1:6" x14ac:dyDescent="0.25">
      <c r="A35" s="38" t="s">
        <v>661</v>
      </c>
      <c r="B35" s="60" t="s">
        <v>662</v>
      </c>
      <c r="C35" s="60" t="s">
        <v>952</v>
      </c>
      <c r="D35" s="4">
        <v>123082</v>
      </c>
      <c r="E35" s="5">
        <v>441.86</v>
      </c>
      <c r="F35" s="48">
        <v>1.3599999999999999E-2</v>
      </c>
    </row>
    <row r="36" spans="1:6" x14ac:dyDescent="0.25">
      <c r="A36" s="38" t="s">
        <v>663</v>
      </c>
      <c r="B36" s="60" t="s">
        <v>664</v>
      </c>
      <c r="C36" s="60" t="s">
        <v>937</v>
      </c>
      <c r="D36" s="4">
        <v>111410</v>
      </c>
      <c r="E36" s="5">
        <v>417.06</v>
      </c>
      <c r="F36" s="48">
        <v>1.2800000000000001E-2</v>
      </c>
    </row>
    <row r="37" spans="1:6" x14ac:dyDescent="0.25">
      <c r="A37" s="38" t="s">
        <v>665</v>
      </c>
      <c r="B37" s="60" t="s">
        <v>666</v>
      </c>
      <c r="C37" s="60" t="s">
        <v>933</v>
      </c>
      <c r="D37" s="4">
        <v>69259</v>
      </c>
      <c r="E37" s="5">
        <v>404.3</v>
      </c>
      <c r="F37" s="48">
        <v>1.24E-2</v>
      </c>
    </row>
    <row r="38" spans="1:6" x14ac:dyDescent="0.25">
      <c r="A38" s="38" t="s">
        <v>667</v>
      </c>
      <c r="B38" s="60" t="s">
        <v>668</v>
      </c>
      <c r="C38" s="60" t="s">
        <v>998</v>
      </c>
      <c r="D38" s="4">
        <v>55995</v>
      </c>
      <c r="E38" s="5">
        <v>383.82</v>
      </c>
      <c r="F38" s="48">
        <v>1.18E-2</v>
      </c>
    </row>
    <row r="39" spans="1:6" x14ac:dyDescent="0.25">
      <c r="A39" s="38" t="s">
        <v>669</v>
      </c>
      <c r="B39" s="60" t="s">
        <v>670</v>
      </c>
      <c r="C39" s="60" t="s">
        <v>933</v>
      </c>
      <c r="D39" s="4">
        <v>178668</v>
      </c>
      <c r="E39" s="5">
        <v>365.64</v>
      </c>
      <c r="F39" s="48">
        <v>1.12E-2</v>
      </c>
    </row>
    <row r="40" spans="1:6" x14ac:dyDescent="0.25">
      <c r="A40" s="38" t="s">
        <v>671</v>
      </c>
      <c r="B40" s="60" t="s">
        <v>672</v>
      </c>
      <c r="C40" s="60" t="s">
        <v>936</v>
      </c>
      <c r="D40" s="4">
        <v>200000</v>
      </c>
      <c r="E40" s="5">
        <v>310.60000000000002</v>
      </c>
      <c r="F40" s="48">
        <v>9.4999999999999998E-3</v>
      </c>
    </row>
    <row r="41" spans="1:6" x14ac:dyDescent="0.25">
      <c r="A41" s="38" t="s">
        <v>673</v>
      </c>
      <c r="B41" s="60" t="s">
        <v>674</v>
      </c>
      <c r="C41" s="60" t="s">
        <v>1020</v>
      </c>
      <c r="D41" s="4">
        <v>63061</v>
      </c>
      <c r="E41" s="5">
        <v>296.10000000000002</v>
      </c>
      <c r="F41" s="48">
        <v>9.1000000000000004E-3</v>
      </c>
    </row>
    <row r="42" spans="1:6" x14ac:dyDescent="0.25">
      <c r="A42" s="38" t="s">
        <v>675</v>
      </c>
      <c r="B42" s="60" t="s">
        <v>676</v>
      </c>
      <c r="C42" s="60" t="s">
        <v>937</v>
      </c>
      <c r="D42" s="4">
        <v>61616</v>
      </c>
      <c r="E42" s="5">
        <v>278.01</v>
      </c>
      <c r="F42" s="48">
        <v>8.5000000000000006E-3</v>
      </c>
    </row>
    <row r="43" spans="1:6" x14ac:dyDescent="0.25">
      <c r="A43" s="38" t="s">
        <v>677</v>
      </c>
      <c r="B43" s="60" t="s">
        <v>678</v>
      </c>
      <c r="C43" s="60" t="s">
        <v>956</v>
      </c>
      <c r="D43" s="4">
        <v>101186</v>
      </c>
      <c r="E43" s="5">
        <v>252.71</v>
      </c>
      <c r="F43" s="48">
        <v>7.7999999999999996E-3</v>
      </c>
    </row>
    <row r="44" spans="1:6" x14ac:dyDescent="0.25">
      <c r="A44" s="38" t="s">
        <v>679</v>
      </c>
      <c r="B44" s="60" t="s">
        <v>680</v>
      </c>
      <c r="C44" s="60" t="s">
        <v>941</v>
      </c>
      <c r="D44" s="4">
        <v>67394</v>
      </c>
      <c r="E44" s="5">
        <v>178.9</v>
      </c>
      <c r="F44" s="48">
        <v>5.4999999999999997E-3</v>
      </c>
    </row>
    <row r="45" spans="1:6" x14ac:dyDescent="0.25">
      <c r="A45" s="38" t="s">
        <v>681</v>
      </c>
      <c r="B45" s="60" t="s">
        <v>682</v>
      </c>
      <c r="C45" s="60" t="s">
        <v>933</v>
      </c>
      <c r="D45" s="4">
        <v>40595</v>
      </c>
      <c r="E45" s="5">
        <v>87.91</v>
      </c>
      <c r="F45" s="48">
        <v>2.7000000000000001E-3</v>
      </c>
    </row>
    <row r="46" spans="1:6" x14ac:dyDescent="0.25">
      <c r="A46" s="38" t="s">
        <v>683</v>
      </c>
      <c r="B46" s="60" t="s">
        <v>684</v>
      </c>
      <c r="C46" s="60" t="s">
        <v>934</v>
      </c>
      <c r="D46" s="4">
        <v>5149</v>
      </c>
      <c r="E46" s="5">
        <v>57.94</v>
      </c>
      <c r="F46" s="48">
        <v>1.8E-3</v>
      </c>
    </row>
    <row r="47" spans="1:6" x14ac:dyDescent="0.25">
      <c r="A47" s="32" t="s">
        <v>77</v>
      </c>
      <c r="B47" s="61"/>
      <c r="C47" s="61"/>
      <c r="D47" s="6"/>
      <c r="E47" s="14">
        <v>29223.22</v>
      </c>
      <c r="F47" s="49">
        <v>0.89780000000000004</v>
      </c>
    </row>
    <row r="48" spans="1:6" x14ac:dyDescent="0.25">
      <c r="A48" s="32"/>
      <c r="B48" s="61"/>
      <c r="C48" s="61"/>
      <c r="D48" s="6"/>
      <c r="E48" s="7"/>
      <c r="F48" s="50"/>
    </row>
    <row r="49" spans="1:6" x14ac:dyDescent="0.25">
      <c r="A49" s="32" t="s">
        <v>297</v>
      </c>
      <c r="B49" s="60"/>
      <c r="C49" s="60"/>
      <c r="D49" s="4"/>
      <c r="E49" s="5"/>
      <c r="F49" s="48"/>
    </row>
    <row r="50" spans="1:6" x14ac:dyDescent="0.25">
      <c r="A50" s="32" t="s">
        <v>77</v>
      </c>
      <c r="B50" s="60"/>
      <c r="C50" s="60"/>
      <c r="D50" s="4"/>
      <c r="E50" s="15" t="s">
        <v>57</v>
      </c>
      <c r="F50" s="51" t="s">
        <v>57</v>
      </c>
    </row>
    <row r="51" spans="1:6" x14ac:dyDescent="0.25">
      <c r="A51" s="52" t="s">
        <v>89</v>
      </c>
      <c r="B51" s="64"/>
      <c r="C51" s="64"/>
      <c r="D51" s="26"/>
      <c r="E51" s="9">
        <v>29223.22</v>
      </c>
      <c r="F51" s="54">
        <v>0.89780000000000004</v>
      </c>
    </row>
    <row r="52" spans="1:6" x14ac:dyDescent="0.25">
      <c r="A52" s="38"/>
      <c r="B52" s="60"/>
      <c r="C52" s="60"/>
      <c r="D52" s="4"/>
      <c r="E52" s="5"/>
      <c r="F52" s="48"/>
    </row>
    <row r="53" spans="1:6" x14ac:dyDescent="0.25">
      <c r="A53" s="32" t="s">
        <v>298</v>
      </c>
      <c r="B53" s="60"/>
      <c r="C53" s="60"/>
      <c r="D53" s="4"/>
      <c r="E53" s="5"/>
      <c r="F53" s="48"/>
    </row>
    <row r="54" spans="1:6" x14ac:dyDescent="0.25">
      <c r="A54" s="32" t="s">
        <v>299</v>
      </c>
      <c r="B54" s="60"/>
      <c r="C54" s="60"/>
      <c r="D54" s="4"/>
      <c r="E54" s="5"/>
      <c r="F54" s="48"/>
    </row>
    <row r="55" spans="1:6" x14ac:dyDescent="0.25">
      <c r="A55" s="38" t="s">
        <v>480</v>
      </c>
      <c r="B55" s="60"/>
      <c r="C55" s="60"/>
      <c r="D55" s="4">
        <v>11100</v>
      </c>
      <c r="E55" s="5">
        <v>1280.3399999999999</v>
      </c>
      <c r="F55" s="48">
        <v>3.9336000000000003E-2</v>
      </c>
    </row>
    <row r="56" spans="1:6" x14ac:dyDescent="0.25">
      <c r="A56" s="32" t="s">
        <v>77</v>
      </c>
      <c r="B56" s="61"/>
      <c r="C56" s="61"/>
      <c r="D56" s="6"/>
      <c r="E56" s="14">
        <v>1280.3399999999999</v>
      </c>
      <c r="F56" s="49">
        <v>3.9336000000000003E-2</v>
      </c>
    </row>
    <row r="57" spans="1:6" x14ac:dyDescent="0.25">
      <c r="A57" s="38"/>
      <c r="B57" s="60"/>
      <c r="C57" s="60"/>
      <c r="D57" s="4"/>
      <c r="E57" s="5"/>
      <c r="F57" s="48"/>
    </row>
    <row r="58" spans="1:6" x14ac:dyDescent="0.25">
      <c r="A58" s="38"/>
      <c r="B58" s="60"/>
      <c r="C58" s="60"/>
      <c r="D58" s="4"/>
      <c r="E58" s="5"/>
      <c r="F58" s="48"/>
    </row>
    <row r="59" spans="1:6" x14ac:dyDescent="0.25">
      <c r="A59" s="32" t="s">
        <v>481</v>
      </c>
      <c r="B59" s="61"/>
      <c r="C59" s="61"/>
      <c r="D59" s="6"/>
      <c r="E59" s="7"/>
      <c r="F59" s="50"/>
    </row>
    <row r="60" spans="1:6" x14ac:dyDescent="0.25">
      <c r="A60" s="38" t="s">
        <v>685</v>
      </c>
      <c r="B60" s="60"/>
      <c r="C60" s="60"/>
      <c r="D60" s="4">
        <v>204300</v>
      </c>
      <c r="E60" s="5">
        <v>1525.2</v>
      </c>
      <c r="F60" s="48">
        <v>4.6899999999999997E-2</v>
      </c>
    </row>
    <row r="61" spans="1:6" x14ac:dyDescent="0.25">
      <c r="A61" s="32" t="s">
        <v>77</v>
      </c>
      <c r="B61" s="61"/>
      <c r="C61" s="61"/>
      <c r="D61" s="6"/>
      <c r="E61" s="14">
        <v>1525.2</v>
      </c>
      <c r="F61" s="49">
        <v>4.6899999999999997E-2</v>
      </c>
    </row>
    <row r="62" spans="1:6" x14ac:dyDescent="0.25">
      <c r="A62" s="38"/>
      <c r="B62" s="60"/>
      <c r="C62" s="60"/>
      <c r="D62" s="4"/>
      <c r="E62" s="5"/>
      <c r="F62" s="48"/>
    </row>
    <row r="63" spans="1:6" x14ac:dyDescent="0.25">
      <c r="A63" s="52" t="s">
        <v>89</v>
      </c>
      <c r="B63" s="64"/>
      <c r="C63" s="64"/>
      <c r="D63" s="26"/>
      <c r="E63" s="14">
        <v>1525.2</v>
      </c>
      <c r="F63" s="49">
        <v>4.6899999999999997E-2</v>
      </c>
    </row>
    <row r="64" spans="1:6" x14ac:dyDescent="0.25">
      <c r="A64" s="32" t="s">
        <v>381</v>
      </c>
      <c r="B64" s="61"/>
      <c r="C64" s="61"/>
      <c r="D64" s="6"/>
      <c r="E64" s="7"/>
      <c r="F64" s="50"/>
    </row>
    <row r="65" spans="1:6" x14ac:dyDescent="0.25">
      <c r="A65" s="32" t="s">
        <v>382</v>
      </c>
      <c r="B65" s="61"/>
      <c r="C65" s="61" t="s">
        <v>1161</v>
      </c>
      <c r="D65" s="6"/>
      <c r="E65" s="7"/>
      <c r="F65" s="50"/>
    </row>
    <row r="66" spans="1:6" x14ac:dyDescent="0.25">
      <c r="A66" s="38" t="s">
        <v>1103</v>
      </c>
      <c r="B66" s="60"/>
      <c r="C66" s="60" t="s">
        <v>386</v>
      </c>
      <c r="D66" s="4">
        <v>10500000</v>
      </c>
      <c r="E66" s="5">
        <v>105</v>
      </c>
      <c r="F66" s="48">
        <v>3.2000000000000002E-3</v>
      </c>
    </row>
    <row r="67" spans="1:6" x14ac:dyDescent="0.25">
      <c r="A67" s="32" t="s">
        <v>77</v>
      </c>
      <c r="B67" s="61"/>
      <c r="C67" s="61"/>
      <c r="D67" s="6"/>
      <c r="E67" s="14">
        <v>105</v>
      </c>
      <c r="F67" s="49">
        <v>3.2000000000000002E-3</v>
      </c>
    </row>
    <row r="68" spans="1:6" x14ac:dyDescent="0.25">
      <c r="A68" s="52" t="s">
        <v>89</v>
      </c>
      <c r="B68" s="64"/>
      <c r="C68" s="64"/>
      <c r="D68" s="26"/>
      <c r="E68" s="9">
        <v>105</v>
      </c>
      <c r="F68" s="54">
        <v>3.2000000000000002E-3</v>
      </c>
    </row>
    <row r="69" spans="1:6" x14ac:dyDescent="0.25">
      <c r="A69" s="38"/>
      <c r="B69" s="60"/>
      <c r="C69" s="60"/>
      <c r="D69" s="4"/>
      <c r="E69" s="5"/>
      <c r="F69" s="48"/>
    </row>
    <row r="70" spans="1:6" x14ac:dyDescent="0.25">
      <c r="A70" s="38"/>
      <c r="B70" s="60"/>
      <c r="C70" s="60"/>
      <c r="D70" s="4"/>
      <c r="E70" s="5"/>
      <c r="F70" s="48"/>
    </row>
    <row r="71" spans="1:6" x14ac:dyDescent="0.25">
      <c r="A71" s="32" t="s">
        <v>90</v>
      </c>
      <c r="B71" s="60"/>
      <c r="C71" s="60"/>
      <c r="D71" s="4"/>
      <c r="E71" s="5"/>
      <c r="F71" s="48"/>
    </row>
    <row r="72" spans="1:6" x14ac:dyDescent="0.25">
      <c r="A72" s="38" t="s">
        <v>91</v>
      </c>
      <c r="B72" s="11"/>
      <c r="C72" s="11"/>
      <c r="D72" s="4"/>
      <c r="E72" s="5">
        <v>1707.25</v>
      </c>
      <c r="F72" s="48">
        <v>5.2499999999999998E-2</v>
      </c>
    </row>
    <row r="73" spans="1:6" x14ac:dyDescent="0.25">
      <c r="A73" s="32" t="s">
        <v>77</v>
      </c>
      <c r="B73" s="12"/>
      <c r="C73" s="12"/>
      <c r="D73" s="6"/>
      <c r="E73" s="14">
        <v>1707.25</v>
      </c>
      <c r="F73" s="49">
        <v>5.2499999999999998E-2</v>
      </c>
    </row>
    <row r="74" spans="1:6" x14ac:dyDescent="0.25">
      <c r="A74" s="38"/>
      <c r="B74" s="11"/>
      <c r="C74" s="11"/>
      <c r="D74" s="4"/>
      <c r="E74" s="5"/>
      <c r="F74" s="48"/>
    </row>
    <row r="75" spans="1:6" x14ac:dyDescent="0.25">
      <c r="A75" s="52" t="s">
        <v>89</v>
      </c>
      <c r="B75" s="25"/>
      <c r="C75" s="25"/>
      <c r="D75" s="26"/>
      <c r="E75" s="14">
        <v>1707.25</v>
      </c>
      <c r="F75" s="49">
        <v>5.2499999999999998E-2</v>
      </c>
    </row>
    <row r="76" spans="1:6" x14ac:dyDescent="0.25">
      <c r="A76" s="38" t="s">
        <v>996</v>
      </c>
      <c r="B76" s="11"/>
      <c r="C76" s="11"/>
      <c r="D76" s="4"/>
      <c r="E76" s="17">
        <v>-11.96</v>
      </c>
      <c r="F76" s="62">
        <v>-4.0000000000000002E-4</v>
      </c>
    </row>
    <row r="77" spans="1:6" x14ac:dyDescent="0.25">
      <c r="A77" s="53" t="s">
        <v>92</v>
      </c>
      <c r="B77" s="13"/>
      <c r="C77" s="13"/>
      <c r="D77" s="8"/>
      <c r="E77" s="9">
        <v>32548.71</v>
      </c>
      <c r="F77" s="54">
        <v>1</v>
      </c>
    </row>
    <row r="78" spans="1:6" x14ac:dyDescent="0.25">
      <c r="A78" s="40"/>
      <c r="B78" s="21"/>
      <c r="C78" s="21"/>
      <c r="D78" s="21"/>
      <c r="E78" s="21"/>
      <c r="F78" s="39"/>
    </row>
    <row r="79" spans="1:6" x14ac:dyDescent="0.25">
      <c r="A79" s="55" t="s">
        <v>1008</v>
      </c>
      <c r="B79" s="21"/>
      <c r="C79" s="21"/>
      <c r="D79" s="21"/>
      <c r="E79" s="21"/>
      <c r="F79" s="39"/>
    </row>
    <row r="80" spans="1:6" x14ac:dyDescent="0.25">
      <c r="A80" s="40"/>
      <c r="B80" s="21"/>
      <c r="C80" s="21"/>
      <c r="D80" s="21"/>
      <c r="E80" s="21"/>
      <c r="F80" s="39"/>
    </row>
    <row r="81" spans="1:6" x14ac:dyDescent="0.25">
      <c r="A81" s="55" t="s">
        <v>788</v>
      </c>
      <c r="B81" s="21"/>
      <c r="C81" s="21"/>
      <c r="D81" s="21"/>
      <c r="E81" s="21"/>
      <c r="F81" s="39"/>
    </row>
    <row r="82" spans="1:6" x14ac:dyDescent="0.25">
      <c r="A82" s="81" t="s">
        <v>1168</v>
      </c>
      <c r="B82" s="82" t="s">
        <v>57</v>
      </c>
      <c r="C82" s="21"/>
      <c r="D82" s="21"/>
      <c r="E82" s="21"/>
      <c r="F82" s="39"/>
    </row>
    <row r="83" spans="1:6" x14ac:dyDescent="0.25">
      <c r="A83" s="40" t="s">
        <v>1015</v>
      </c>
      <c r="B83" s="21"/>
      <c r="C83" s="21"/>
      <c r="D83" s="21"/>
      <c r="E83" s="21"/>
      <c r="F83" s="39"/>
    </row>
    <row r="84" spans="1:6" x14ac:dyDescent="0.25">
      <c r="A84" s="40" t="s">
        <v>789</v>
      </c>
      <c r="B84" s="27" t="s">
        <v>790</v>
      </c>
      <c r="C84" s="27" t="s">
        <v>790</v>
      </c>
      <c r="D84" s="21"/>
      <c r="E84" s="21"/>
      <c r="F84" s="39"/>
    </row>
    <row r="85" spans="1:6" x14ac:dyDescent="0.25">
      <c r="A85" s="40"/>
      <c r="B85" s="20">
        <v>43707</v>
      </c>
      <c r="C85" s="20">
        <v>43738</v>
      </c>
      <c r="D85" s="21"/>
      <c r="E85" s="21"/>
      <c r="F85" s="39"/>
    </row>
    <row r="86" spans="1:6" x14ac:dyDescent="0.25">
      <c r="A86" s="40" t="s">
        <v>794</v>
      </c>
      <c r="B86" s="42">
        <v>8.9390999999999998</v>
      </c>
      <c r="C86" s="21">
        <v>9.6504999999999992</v>
      </c>
      <c r="D86" s="21"/>
      <c r="E86" s="21"/>
      <c r="F86" s="39"/>
    </row>
    <row r="87" spans="1:6" x14ac:dyDescent="0.25">
      <c r="A87" s="40" t="s">
        <v>795</v>
      </c>
      <c r="B87" s="42">
        <v>8.9390999999999998</v>
      </c>
      <c r="C87" s="21">
        <v>9.6504999999999992</v>
      </c>
      <c r="D87" s="21"/>
      <c r="E87" s="21"/>
      <c r="F87" s="39"/>
    </row>
    <row r="88" spans="1:6" x14ac:dyDescent="0.25">
      <c r="A88" s="40" t="s">
        <v>805</v>
      </c>
      <c r="B88" s="21">
        <v>8.8376000000000001</v>
      </c>
      <c r="C88" s="21">
        <v>9.5386000000000006</v>
      </c>
      <c r="D88" s="21"/>
      <c r="E88" s="21"/>
      <c r="F88" s="39"/>
    </row>
    <row r="89" spans="1:6" x14ac:dyDescent="0.25">
      <c r="A89" s="40" t="s">
        <v>807</v>
      </c>
      <c r="B89" s="21">
        <v>8.8377999999999997</v>
      </c>
      <c r="C89" s="21">
        <v>9.5387000000000004</v>
      </c>
      <c r="D89" s="21"/>
      <c r="E89" s="21"/>
      <c r="F89" s="39"/>
    </row>
    <row r="90" spans="1:6" x14ac:dyDescent="0.25">
      <c r="A90" s="40"/>
      <c r="B90" s="21"/>
      <c r="C90" s="21"/>
      <c r="D90" s="21"/>
      <c r="E90" s="21"/>
      <c r="F90" s="39"/>
    </row>
    <row r="91" spans="1:6" x14ac:dyDescent="0.25">
      <c r="A91" s="40" t="s">
        <v>1170</v>
      </c>
      <c r="B91" s="27" t="s">
        <v>57</v>
      </c>
      <c r="C91" s="21"/>
      <c r="D91" s="21"/>
      <c r="E91" s="21"/>
      <c r="F91" s="39"/>
    </row>
    <row r="92" spans="1:6" x14ac:dyDescent="0.25">
      <c r="A92" s="40" t="s">
        <v>1171</v>
      </c>
      <c r="B92" s="27" t="s">
        <v>57</v>
      </c>
      <c r="C92" s="21"/>
      <c r="D92" s="21"/>
      <c r="E92" s="21"/>
      <c r="F92" s="39"/>
    </row>
    <row r="93" spans="1:6" ht="30" x14ac:dyDescent="0.25">
      <c r="A93" s="56" t="s">
        <v>1172</v>
      </c>
      <c r="B93" s="27" t="s">
        <v>57</v>
      </c>
      <c r="C93" s="21"/>
      <c r="D93" s="21"/>
      <c r="E93" s="21"/>
      <c r="F93" s="39"/>
    </row>
    <row r="94" spans="1:6" ht="30" x14ac:dyDescent="0.25">
      <c r="A94" s="56" t="s">
        <v>1173</v>
      </c>
      <c r="B94" s="27" t="s">
        <v>57</v>
      </c>
      <c r="C94" s="21"/>
      <c r="D94" s="21"/>
      <c r="E94" s="21"/>
      <c r="F94" s="39"/>
    </row>
    <row r="95" spans="1:6" x14ac:dyDescent="0.25">
      <c r="A95" s="40" t="s">
        <v>885</v>
      </c>
      <c r="B95" s="28">
        <v>1.05</v>
      </c>
      <c r="C95" s="21"/>
      <c r="D95" s="21"/>
      <c r="E95" s="21"/>
      <c r="F95" s="39"/>
    </row>
    <row r="96" spans="1:6" ht="30" x14ac:dyDescent="0.25">
      <c r="A96" s="81" t="s">
        <v>1174</v>
      </c>
      <c r="B96" s="90">
        <f>E56+E61</f>
        <v>2805.54</v>
      </c>
      <c r="C96" s="21"/>
      <c r="D96" s="21"/>
      <c r="E96" s="21"/>
      <c r="F96" s="39"/>
    </row>
    <row r="97" spans="1:6" ht="30" x14ac:dyDescent="0.25">
      <c r="A97" s="56" t="s">
        <v>1158</v>
      </c>
      <c r="B97" s="27" t="s">
        <v>57</v>
      </c>
      <c r="C97" s="21"/>
      <c r="D97" s="21"/>
      <c r="E97" s="21"/>
      <c r="F97" s="39"/>
    </row>
    <row r="98" spans="1:6" ht="30" x14ac:dyDescent="0.25">
      <c r="A98" s="35" t="s">
        <v>1165</v>
      </c>
      <c r="B98" s="36" t="s">
        <v>57</v>
      </c>
      <c r="C98" s="21"/>
      <c r="D98" s="21"/>
      <c r="E98" s="21"/>
      <c r="F98" s="39"/>
    </row>
    <row r="99" spans="1:6" x14ac:dyDescent="0.25">
      <c r="A99" s="57"/>
      <c r="B99" s="58"/>
      <c r="C99" s="58"/>
      <c r="D99" s="58"/>
      <c r="E99" s="58"/>
      <c r="F99" s="59"/>
    </row>
  </sheetData>
  <customSheetViews>
    <customSheetView guid="{82FC9ADF-69D5-491E-B58A-B76D1862A59C}" showGridLines="0">
      <pane ySplit="6" topLeftCell="A71" activePane="bottomLeft" state="frozen"/>
      <selection pane="bottomLeft" activeCell="A87" sqref="A87:B87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91" activePane="bottomLeft" state="frozen"/>
      <selection pane="bottomLeft" activeCell="C97" sqref="C97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showGridLines="0" workbookViewId="0">
      <pane ySplit="6" topLeftCell="A85" activePane="bottomLeft" state="frozen"/>
      <selection pane="bottomLeft" activeCell="A95" sqref="A95"/>
    </sheetView>
  </sheetViews>
  <sheetFormatPr defaultRowHeight="15" x14ac:dyDescent="0.25"/>
  <cols>
    <col min="1" max="1" width="50.57031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31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32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2" t="s">
        <v>56</v>
      </c>
      <c r="B8" s="11"/>
      <c r="C8" s="11"/>
      <c r="D8" s="4"/>
      <c r="E8" s="5"/>
      <c r="F8" s="48"/>
    </row>
    <row r="9" spans="1:8" x14ac:dyDescent="0.25">
      <c r="A9" s="32" t="s">
        <v>140</v>
      </c>
      <c r="B9" s="11"/>
      <c r="C9" s="11"/>
      <c r="D9" s="4"/>
      <c r="E9" s="5"/>
      <c r="F9" s="48"/>
    </row>
    <row r="10" spans="1:8" x14ac:dyDescent="0.25">
      <c r="A10" s="38" t="s">
        <v>151</v>
      </c>
      <c r="B10" s="60" t="s">
        <v>152</v>
      </c>
      <c r="C10" s="60" t="s">
        <v>935</v>
      </c>
      <c r="D10" s="4">
        <v>1758</v>
      </c>
      <c r="E10" s="5">
        <v>21.58</v>
      </c>
      <c r="F10" s="48">
        <v>0.1124</v>
      </c>
    </row>
    <row r="11" spans="1:8" x14ac:dyDescent="0.25">
      <c r="A11" s="38" t="s">
        <v>141</v>
      </c>
      <c r="B11" s="60" t="s">
        <v>142</v>
      </c>
      <c r="C11" s="60" t="s">
        <v>932</v>
      </c>
      <c r="D11" s="4">
        <v>1392</v>
      </c>
      <c r="E11" s="5">
        <v>18.54</v>
      </c>
      <c r="F11" s="48">
        <v>9.6600000000000005E-2</v>
      </c>
    </row>
    <row r="12" spans="1:8" x14ac:dyDescent="0.25">
      <c r="A12" s="38" t="s">
        <v>143</v>
      </c>
      <c r="B12" s="60" t="s">
        <v>144</v>
      </c>
      <c r="C12" s="60" t="s">
        <v>933</v>
      </c>
      <c r="D12" s="4">
        <v>702</v>
      </c>
      <c r="E12" s="5">
        <v>13.88</v>
      </c>
      <c r="F12" s="48">
        <v>7.2300000000000003E-2</v>
      </c>
    </row>
    <row r="13" spans="1:8" x14ac:dyDescent="0.25">
      <c r="A13" s="38" t="s">
        <v>145</v>
      </c>
      <c r="B13" s="60" t="s">
        <v>146</v>
      </c>
      <c r="C13" s="60" t="s">
        <v>934</v>
      </c>
      <c r="D13" s="4">
        <v>1492</v>
      </c>
      <c r="E13" s="5">
        <v>12.02</v>
      </c>
      <c r="F13" s="48">
        <v>6.2600000000000003E-2</v>
      </c>
    </row>
    <row r="14" spans="1:8" x14ac:dyDescent="0.25">
      <c r="A14" s="38" t="s">
        <v>149</v>
      </c>
      <c r="B14" s="60" t="s">
        <v>150</v>
      </c>
      <c r="C14" s="60" t="s">
        <v>935</v>
      </c>
      <c r="D14" s="4">
        <v>2630</v>
      </c>
      <c r="E14" s="5">
        <v>11.41</v>
      </c>
      <c r="F14" s="48">
        <v>5.9400000000000001E-2</v>
      </c>
    </row>
    <row r="15" spans="1:8" x14ac:dyDescent="0.25">
      <c r="A15" s="38" t="s">
        <v>153</v>
      </c>
      <c r="B15" s="60" t="s">
        <v>154</v>
      </c>
      <c r="C15" s="60" t="s">
        <v>936</v>
      </c>
      <c r="D15" s="4">
        <v>3502</v>
      </c>
      <c r="E15" s="5">
        <v>9.1</v>
      </c>
      <c r="F15" s="48">
        <v>4.7399999999999998E-2</v>
      </c>
    </row>
    <row r="16" spans="1:8" x14ac:dyDescent="0.25">
      <c r="A16" s="38" t="s">
        <v>147</v>
      </c>
      <c r="B16" s="60" t="s">
        <v>148</v>
      </c>
      <c r="C16" s="60" t="s">
        <v>934</v>
      </c>
      <c r="D16" s="4">
        <v>428</v>
      </c>
      <c r="E16" s="5">
        <v>8.99</v>
      </c>
      <c r="F16" s="48">
        <v>4.6800000000000001E-2</v>
      </c>
    </row>
    <row r="17" spans="1:6" x14ac:dyDescent="0.25">
      <c r="A17" s="38" t="s">
        <v>270</v>
      </c>
      <c r="B17" s="60" t="s">
        <v>271</v>
      </c>
      <c r="C17" s="60" t="s">
        <v>935</v>
      </c>
      <c r="D17" s="4">
        <v>544</v>
      </c>
      <c r="E17" s="5">
        <v>8.9499999999999993</v>
      </c>
      <c r="F17" s="48">
        <v>4.6600000000000003E-2</v>
      </c>
    </row>
    <row r="18" spans="1:6" x14ac:dyDescent="0.25">
      <c r="A18" s="38" t="s">
        <v>169</v>
      </c>
      <c r="B18" s="60" t="s">
        <v>170</v>
      </c>
      <c r="C18" s="60" t="s">
        <v>941</v>
      </c>
      <c r="D18" s="4">
        <v>503</v>
      </c>
      <c r="E18" s="5">
        <v>7.42</v>
      </c>
      <c r="F18" s="48">
        <v>3.8600000000000002E-2</v>
      </c>
    </row>
    <row r="19" spans="1:6" x14ac:dyDescent="0.25">
      <c r="A19" s="38" t="s">
        <v>445</v>
      </c>
      <c r="B19" s="60" t="s">
        <v>446</v>
      </c>
      <c r="C19" s="60" t="s">
        <v>936</v>
      </c>
      <c r="D19" s="4">
        <v>291</v>
      </c>
      <c r="E19" s="5">
        <v>5.77</v>
      </c>
      <c r="F19" s="48">
        <v>0.03</v>
      </c>
    </row>
    <row r="20" spans="1:6" x14ac:dyDescent="0.25">
      <c r="A20" s="38" t="s">
        <v>177</v>
      </c>
      <c r="B20" s="60" t="s">
        <v>178</v>
      </c>
      <c r="C20" s="60" t="s">
        <v>935</v>
      </c>
      <c r="D20" s="4">
        <v>822</v>
      </c>
      <c r="E20" s="5">
        <v>5.63</v>
      </c>
      <c r="F20" s="48">
        <v>2.93E-2</v>
      </c>
    </row>
    <row r="21" spans="1:6" x14ac:dyDescent="0.25">
      <c r="A21" s="38" t="s">
        <v>234</v>
      </c>
      <c r="B21" s="60" t="s">
        <v>235</v>
      </c>
      <c r="C21" s="60" t="s">
        <v>935</v>
      </c>
      <c r="D21" s="4">
        <v>1563</v>
      </c>
      <c r="E21" s="5">
        <v>4.2300000000000004</v>
      </c>
      <c r="F21" s="48">
        <v>2.2100000000000002E-2</v>
      </c>
    </row>
    <row r="22" spans="1:6" x14ac:dyDescent="0.25">
      <c r="A22" s="38" t="s">
        <v>201</v>
      </c>
      <c r="B22" s="60" t="s">
        <v>202</v>
      </c>
      <c r="C22" s="60" t="s">
        <v>933</v>
      </c>
      <c r="D22" s="4">
        <v>97</v>
      </c>
      <c r="E22" s="5">
        <v>3.92</v>
      </c>
      <c r="F22" s="48">
        <v>2.0400000000000001E-2</v>
      </c>
    </row>
    <row r="23" spans="1:6" x14ac:dyDescent="0.25">
      <c r="A23" s="38" t="s">
        <v>222</v>
      </c>
      <c r="B23" s="60" t="s">
        <v>223</v>
      </c>
      <c r="C23" s="60" t="s">
        <v>946</v>
      </c>
      <c r="D23" s="4">
        <v>54</v>
      </c>
      <c r="E23" s="5">
        <v>3.63</v>
      </c>
      <c r="F23" s="48">
        <v>1.89E-2</v>
      </c>
    </row>
    <row r="24" spans="1:6" x14ac:dyDescent="0.25">
      <c r="A24" s="38" t="s">
        <v>157</v>
      </c>
      <c r="B24" s="60" t="s">
        <v>158</v>
      </c>
      <c r="C24" s="60" t="s">
        <v>935</v>
      </c>
      <c r="D24" s="4">
        <v>241</v>
      </c>
      <c r="E24" s="5">
        <v>3.33</v>
      </c>
      <c r="F24" s="48">
        <v>1.7399999999999999E-2</v>
      </c>
    </row>
    <row r="25" spans="1:6" x14ac:dyDescent="0.25">
      <c r="A25" s="38" t="s">
        <v>159</v>
      </c>
      <c r="B25" s="60" t="s">
        <v>160</v>
      </c>
      <c r="C25" s="60" t="s">
        <v>936</v>
      </c>
      <c r="D25" s="4">
        <v>184</v>
      </c>
      <c r="E25" s="5">
        <v>3.24</v>
      </c>
      <c r="F25" s="48">
        <v>1.6899999999999998E-2</v>
      </c>
    </row>
    <row r="26" spans="1:6" x14ac:dyDescent="0.25">
      <c r="A26" s="38" t="s">
        <v>173</v>
      </c>
      <c r="B26" s="60" t="s">
        <v>174</v>
      </c>
      <c r="C26" s="60" t="s">
        <v>943</v>
      </c>
      <c r="D26" s="4">
        <v>774</v>
      </c>
      <c r="E26" s="5">
        <v>2.84</v>
      </c>
      <c r="F26" s="48">
        <v>1.4800000000000001E-2</v>
      </c>
    </row>
    <row r="27" spans="1:6" x14ac:dyDescent="0.25">
      <c r="A27" s="38" t="s">
        <v>165</v>
      </c>
      <c r="B27" s="60" t="s">
        <v>166</v>
      </c>
      <c r="C27" s="60" t="s">
        <v>934</v>
      </c>
      <c r="D27" s="4">
        <v>221</v>
      </c>
      <c r="E27" s="5">
        <v>2.39</v>
      </c>
      <c r="F27" s="48">
        <v>1.24E-2</v>
      </c>
    </row>
    <row r="28" spans="1:6" x14ac:dyDescent="0.25">
      <c r="A28" s="38" t="s">
        <v>238</v>
      </c>
      <c r="B28" s="60" t="s">
        <v>239</v>
      </c>
      <c r="C28" s="60" t="s">
        <v>954</v>
      </c>
      <c r="D28" s="4">
        <v>170</v>
      </c>
      <c r="E28" s="5">
        <v>2.16</v>
      </c>
      <c r="F28" s="48">
        <v>1.1299999999999999E-2</v>
      </c>
    </row>
    <row r="29" spans="1:6" x14ac:dyDescent="0.25">
      <c r="A29" s="38" t="s">
        <v>195</v>
      </c>
      <c r="B29" s="60" t="s">
        <v>196</v>
      </c>
      <c r="C29" s="60" t="s">
        <v>940</v>
      </c>
      <c r="D29" s="4">
        <v>1773</v>
      </c>
      <c r="E29" s="5">
        <v>2.08</v>
      </c>
      <c r="F29" s="48">
        <v>1.09E-2</v>
      </c>
    </row>
    <row r="30" spans="1:6" x14ac:dyDescent="0.25">
      <c r="A30" s="38" t="s">
        <v>183</v>
      </c>
      <c r="B30" s="60" t="s">
        <v>184</v>
      </c>
      <c r="C30" s="60" t="s">
        <v>946</v>
      </c>
      <c r="D30" s="4">
        <v>380</v>
      </c>
      <c r="E30" s="5">
        <v>2.08</v>
      </c>
      <c r="F30" s="48">
        <v>1.0800000000000001E-2</v>
      </c>
    </row>
    <row r="31" spans="1:6" x14ac:dyDescent="0.25">
      <c r="A31" s="38" t="s">
        <v>216</v>
      </c>
      <c r="B31" s="60" t="s">
        <v>217</v>
      </c>
      <c r="C31" s="60" t="s">
        <v>933</v>
      </c>
      <c r="D31" s="4">
        <v>24</v>
      </c>
      <c r="E31" s="5">
        <v>2.04</v>
      </c>
      <c r="F31" s="48">
        <v>1.06E-2</v>
      </c>
    </row>
    <row r="32" spans="1:6" x14ac:dyDescent="0.25">
      <c r="A32" s="38" t="s">
        <v>197</v>
      </c>
      <c r="B32" s="60" t="s">
        <v>198</v>
      </c>
      <c r="C32" s="60" t="s">
        <v>940</v>
      </c>
      <c r="D32" s="4">
        <v>963</v>
      </c>
      <c r="E32" s="5">
        <v>1.92</v>
      </c>
      <c r="F32" s="48">
        <v>0.01</v>
      </c>
    </row>
    <row r="33" spans="1:6" x14ac:dyDescent="0.25">
      <c r="A33" s="38" t="s">
        <v>427</v>
      </c>
      <c r="B33" s="60" t="s">
        <v>428</v>
      </c>
      <c r="C33" s="60" t="s">
        <v>942</v>
      </c>
      <c r="D33" s="4">
        <v>42</v>
      </c>
      <c r="E33" s="5">
        <v>1.82</v>
      </c>
      <c r="F33" s="48">
        <v>9.4999999999999998E-3</v>
      </c>
    </row>
    <row r="34" spans="1:6" x14ac:dyDescent="0.25">
      <c r="A34" s="38" t="s">
        <v>439</v>
      </c>
      <c r="B34" s="60" t="s">
        <v>440</v>
      </c>
      <c r="C34" s="60" t="s">
        <v>936</v>
      </c>
      <c r="D34" s="4">
        <v>13</v>
      </c>
      <c r="E34" s="5">
        <v>1.81</v>
      </c>
      <c r="F34" s="48">
        <v>9.4000000000000004E-3</v>
      </c>
    </row>
    <row r="35" spans="1:6" x14ac:dyDescent="0.25">
      <c r="A35" s="38" t="s">
        <v>220</v>
      </c>
      <c r="B35" s="60" t="s">
        <v>221</v>
      </c>
      <c r="C35" s="60" t="s">
        <v>934</v>
      </c>
      <c r="D35" s="4">
        <v>251</v>
      </c>
      <c r="E35" s="5">
        <v>1.79</v>
      </c>
      <c r="F35" s="48">
        <v>9.2999999999999992E-3</v>
      </c>
    </row>
    <row r="36" spans="1:6" x14ac:dyDescent="0.25">
      <c r="A36" s="38" t="s">
        <v>155</v>
      </c>
      <c r="B36" s="60" t="s">
        <v>156</v>
      </c>
      <c r="C36" s="60" t="s">
        <v>937</v>
      </c>
      <c r="D36" s="4">
        <v>451</v>
      </c>
      <c r="E36" s="5">
        <v>1.76</v>
      </c>
      <c r="F36" s="48">
        <v>9.1999999999999998E-3</v>
      </c>
    </row>
    <row r="37" spans="1:6" x14ac:dyDescent="0.25">
      <c r="A37" s="38" t="s">
        <v>282</v>
      </c>
      <c r="B37" s="60" t="s">
        <v>283</v>
      </c>
      <c r="C37" s="60" t="s">
        <v>958</v>
      </c>
      <c r="D37" s="4">
        <v>1283</v>
      </c>
      <c r="E37" s="5">
        <v>1.69</v>
      </c>
      <c r="F37" s="48">
        <v>8.8000000000000005E-3</v>
      </c>
    </row>
    <row r="38" spans="1:6" x14ac:dyDescent="0.25">
      <c r="A38" s="38" t="s">
        <v>268</v>
      </c>
      <c r="B38" s="60" t="s">
        <v>269</v>
      </c>
      <c r="C38" s="60" t="s">
        <v>946</v>
      </c>
      <c r="D38" s="4">
        <v>53</v>
      </c>
      <c r="E38" s="5">
        <v>1.56</v>
      </c>
      <c r="F38" s="48">
        <v>8.0999999999999996E-3</v>
      </c>
    </row>
    <row r="39" spans="1:6" x14ac:dyDescent="0.25">
      <c r="A39" s="38" t="s">
        <v>244</v>
      </c>
      <c r="B39" s="60" t="s">
        <v>245</v>
      </c>
      <c r="C39" s="60" t="s">
        <v>932</v>
      </c>
      <c r="D39" s="4">
        <v>328</v>
      </c>
      <c r="E39" s="5">
        <v>1.54</v>
      </c>
      <c r="F39" s="48">
        <v>8.0000000000000002E-3</v>
      </c>
    </row>
    <row r="40" spans="1:6" x14ac:dyDescent="0.25">
      <c r="A40" s="38" t="s">
        <v>431</v>
      </c>
      <c r="B40" s="60" t="s">
        <v>432</v>
      </c>
      <c r="C40" s="60" t="s">
        <v>932</v>
      </c>
      <c r="D40" s="4">
        <v>1002</v>
      </c>
      <c r="E40" s="5">
        <v>1.48</v>
      </c>
      <c r="F40" s="48">
        <v>7.7000000000000002E-3</v>
      </c>
    </row>
    <row r="41" spans="1:6" x14ac:dyDescent="0.25">
      <c r="A41" s="38" t="s">
        <v>686</v>
      </c>
      <c r="B41" s="60" t="s">
        <v>687</v>
      </c>
      <c r="C41" s="60" t="s">
        <v>957</v>
      </c>
      <c r="D41" s="4">
        <v>730</v>
      </c>
      <c r="E41" s="5">
        <v>1.46</v>
      </c>
      <c r="F41" s="48">
        <v>7.6E-3</v>
      </c>
    </row>
    <row r="42" spans="1:6" x14ac:dyDescent="0.25">
      <c r="A42" s="38" t="s">
        <v>260</v>
      </c>
      <c r="B42" s="60" t="s">
        <v>261</v>
      </c>
      <c r="C42" s="60" t="s">
        <v>934</v>
      </c>
      <c r="D42" s="4">
        <v>605</v>
      </c>
      <c r="E42" s="5">
        <v>1.45</v>
      </c>
      <c r="F42" s="48">
        <v>7.6E-3</v>
      </c>
    </row>
    <row r="43" spans="1:6" x14ac:dyDescent="0.25">
      <c r="A43" s="38" t="s">
        <v>187</v>
      </c>
      <c r="B43" s="60" t="s">
        <v>188</v>
      </c>
      <c r="C43" s="60" t="s">
        <v>946</v>
      </c>
      <c r="D43" s="4">
        <v>53</v>
      </c>
      <c r="E43" s="5">
        <v>1.43</v>
      </c>
      <c r="F43" s="48">
        <v>7.4999999999999997E-3</v>
      </c>
    </row>
    <row r="44" spans="1:6" x14ac:dyDescent="0.25">
      <c r="A44" s="38" t="s">
        <v>272</v>
      </c>
      <c r="B44" s="60" t="s">
        <v>273</v>
      </c>
      <c r="C44" s="60" t="s">
        <v>936</v>
      </c>
      <c r="D44" s="4">
        <v>48</v>
      </c>
      <c r="E44" s="5">
        <v>1.41</v>
      </c>
      <c r="F44" s="48">
        <v>7.4000000000000003E-3</v>
      </c>
    </row>
    <row r="45" spans="1:6" x14ac:dyDescent="0.25">
      <c r="A45" s="38" t="s">
        <v>179</v>
      </c>
      <c r="B45" s="60" t="s">
        <v>180</v>
      </c>
      <c r="C45" s="60" t="s">
        <v>945</v>
      </c>
      <c r="D45" s="4">
        <v>225</v>
      </c>
      <c r="E45" s="5">
        <v>1.36</v>
      </c>
      <c r="F45" s="48">
        <v>7.1000000000000004E-3</v>
      </c>
    </row>
    <row r="46" spans="1:6" x14ac:dyDescent="0.25">
      <c r="A46" s="38" t="s">
        <v>252</v>
      </c>
      <c r="B46" s="60" t="s">
        <v>253</v>
      </c>
      <c r="C46" s="60" t="s">
        <v>952</v>
      </c>
      <c r="D46" s="4">
        <v>321</v>
      </c>
      <c r="E46" s="5">
        <v>1.33</v>
      </c>
      <c r="F46" s="48">
        <v>6.8999999999999999E-3</v>
      </c>
    </row>
    <row r="47" spans="1:6" x14ac:dyDescent="0.25">
      <c r="A47" s="38" t="s">
        <v>181</v>
      </c>
      <c r="B47" s="60" t="s">
        <v>182</v>
      </c>
      <c r="C47" s="60" t="s">
        <v>937</v>
      </c>
      <c r="D47" s="4">
        <v>49</v>
      </c>
      <c r="E47" s="5">
        <v>1.32</v>
      </c>
      <c r="F47" s="48">
        <v>6.8999999999999999E-3</v>
      </c>
    </row>
    <row r="48" spans="1:6" x14ac:dyDescent="0.25">
      <c r="A48" s="38" t="s">
        <v>171</v>
      </c>
      <c r="B48" s="60" t="s">
        <v>172</v>
      </c>
      <c r="C48" s="60" t="s">
        <v>942</v>
      </c>
      <c r="D48" s="4">
        <v>160</v>
      </c>
      <c r="E48" s="5">
        <v>1.17</v>
      </c>
      <c r="F48" s="48">
        <v>6.1000000000000004E-3</v>
      </c>
    </row>
    <row r="49" spans="1:6" x14ac:dyDescent="0.25">
      <c r="A49" s="38" t="s">
        <v>460</v>
      </c>
      <c r="B49" s="60" t="s">
        <v>461</v>
      </c>
      <c r="C49" s="60" t="s">
        <v>955</v>
      </c>
      <c r="D49" s="4">
        <v>747</v>
      </c>
      <c r="E49" s="5">
        <v>1.1499999999999999</v>
      </c>
      <c r="F49" s="48">
        <v>6.0000000000000001E-3</v>
      </c>
    </row>
    <row r="50" spans="1:6" x14ac:dyDescent="0.25">
      <c r="A50" s="38" t="s">
        <v>242</v>
      </c>
      <c r="B50" s="60" t="s">
        <v>243</v>
      </c>
      <c r="C50" s="60" t="s">
        <v>955</v>
      </c>
      <c r="D50" s="4">
        <v>595</v>
      </c>
      <c r="E50" s="5">
        <v>1.1399999999999999</v>
      </c>
      <c r="F50" s="48">
        <v>5.8999999999999999E-3</v>
      </c>
    </row>
    <row r="51" spans="1:6" x14ac:dyDescent="0.25">
      <c r="A51" s="38" t="s">
        <v>464</v>
      </c>
      <c r="B51" s="60" t="s">
        <v>465</v>
      </c>
      <c r="C51" s="60" t="s">
        <v>949</v>
      </c>
      <c r="D51" s="4">
        <v>305</v>
      </c>
      <c r="E51" s="5">
        <v>1.1000000000000001</v>
      </c>
      <c r="F51" s="48">
        <v>5.7000000000000002E-3</v>
      </c>
    </row>
    <row r="52" spans="1:6" x14ac:dyDescent="0.25">
      <c r="A52" s="38" t="s">
        <v>688</v>
      </c>
      <c r="B52" s="60" t="s">
        <v>689</v>
      </c>
      <c r="C52" s="60" t="s">
        <v>946</v>
      </c>
      <c r="D52" s="4">
        <v>6</v>
      </c>
      <c r="E52" s="5">
        <v>1.07</v>
      </c>
      <c r="F52" s="48">
        <v>5.5999999999999999E-3</v>
      </c>
    </row>
    <row r="53" spans="1:6" x14ac:dyDescent="0.25">
      <c r="A53" s="38" t="s">
        <v>494</v>
      </c>
      <c r="B53" s="60" t="s">
        <v>495</v>
      </c>
      <c r="C53" s="60" t="s">
        <v>947</v>
      </c>
      <c r="D53" s="4">
        <v>757</v>
      </c>
      <c r="E53" s="5">
        <v>1.02</v>
      </c>
      <c r="F53" s="48">
        <v>5.3E-3</v>
      </c>
    </row>
    <row r="54" spans="1:6" x14ac:dyDescent="0.25">
      <c r="A54" s="38" t="s">
        <v>191</v>
      </c>
      <c r="B54" s="60" t="s">
        <v>192</v>
      </c>
      <c r="C54" s="60" t="s">
        <v>949</v>
      </c>
      <c r="D54" s="4">
        <v>415</v>
      </c>
      <c r="E54" s="5">
        <v>0.95</v>
      </c>
      <c r="F54" s="48">
        <v>5.0000000000000001E-3</v>
      </c>
    </row>
    <row r="55" spans="1:6" x14ac:dyDescent="0.25">
      <c r="A55" s="38" t="s">
        <v>690</v>
      </c>
      <c r="B55" s="60" t="s">
        <v>691</v>
      </c>
      <c r="C55" s="60" t="s">
        <v>1022</v>
      </c>
      <c r="D55" s="4">
        <v>347</v>
      </c>
      <c r="E55" s="5">
        <v>0.89</v>
      </c>
      <c r="F55" s="48">
        <v>4.7000000000000002E-3</v>
      </c>
    </row>
    <row r="56" spans="1:6" x14ac:dyDescent="0.25">
      <c r="A56" s="38" t="s">
        <v>230</v>
      </c>
      <c r="B56" s="60" t="s">
        <v>231</v>
      </c>
      <c r="C56" s="60" t="s">
        <v>937</v>
      </c>
      <c r="D56" s="4">
        <v>207</v>
      </c>
      <c r="E56" s="5">
        <v>0.88</v>
      </c>
      <c r="F56" s="48">
        <v>4.5999999999999999E-3</v>
      </c>
    </row>
    <row r="57" spans="1:6" x14ac:dyDescent="0.25">
      <c r="A57" s="38" t="s">
        <v>232</v>
      </c>
      <c r="B57" s="60" t="s">
        <v>292</v>
      </c>
      <c r="C57" s="60" t="s">
        <v>946</v>
      </c>
      <c r="D57" s="4">
        <v>733</v>
      </c>
      <c r="E57" s="5">
        <v>0.86</v>
      </c>
      <c r="F57" s="48">
        <v>4.4999999999999997E-3</v>
      </c>
    </row>
    <row r="58" spans="1:6" x14ac:dyDescent="0.25">
      <c r="A58" s="38" t="s">
        <v>163</v>
      </c>
      <c r="B58" s="60" t="s">
        <v>164</v>
      </c>
      <c r="C58" s="60" t="s">
        <v>939</v>
      </c>
      <c r="D58" s="4">
        <v>243</v>
      </c>
      <c r="E58" s="5">
        <v>0.65</v>
      </c>
      <c r="F58" s="48">
        <v>3.3999999999999998E-3</v>
      </c>
    </row>
    <row r="59" spans="1:6" x14ac:dyDescent="0.25">
      <c r="A59" s="38" t="s">
        <v>228</v>
      </c>
      <c r="B59" s="60" t="s">
        <v>229</v>
      </c>
      <c r="C59" s="60" t="s">
        <v>935</v>
      </c>
      <c r="D59" s="4">
        <v>857</v>
      </c>
      <c r="E59" s="5">
        <v>0.35</v>
      </c>
      <c r="F59" s="48">
        <v>1.8E-3</v>
      </c>
    </row>
    <row r="60" spans="1:6" x14ac:dyDescent="0.25">
      <c r="A60" s="32" t="s">
        <v>77</v>
      </c>
      <c r="B60" s="61"/>
      <c r="C60" s="61"/>
      <c r="D60" s="6"/>
      <c r="E60" s="14">
        <v>191.59</v>
      </c>
      <c r="F60" s="49">
        <v>0.99809999999999999</v>
      </c>
    </row>
    <row r="61" spans="1:6" x14ac:dyDescent="0.25">
      <c r="A61" s="32" t="s">
        <v>297</v>
      </c>
      <c r="B61" s="60"/>
      <c r="C61" s="60"/>
      <c r="D61" s="4"/>
      <c r="E61" s="5"/>
      <c r="F61" s="48"/>
    </row>
    <row r="62" spans="1:6" x14ac:dyDescent="0.25">
      <c r="A62" s="32" t="s">
        <v>77</v>
      </c>
      <c r="B62" s="60"/>
      <c r="C62" s="60"/>
      <c r="D62" s="4"/>
      <c r="E62" s="15" t="s">
        <v>57</v>
      </c>
      <c r="F62" s="51" t="s">
        <v>57</v>
      </c>
    </row>
    <row r="63" spans="1:6" x14ac:dyDescent="0.25">
      <c r="A63" s="52" t="s">
        <v>89</v>
      </c>
      <c r="B63" s="64"/>
      <c r="C63" s="64"/>
      <c r="D63" s="26"/>
      <c r="E63" s="9">
        <v>191.59</v>
      </c>
      <c r="F63" s="54">
        <v>0.99809999999999999</v>
      </c>
    </row>
    <row r="64" spans="1:6" x14ac:dyDescent="0.25">
      <c r="A64" s="38"/>
      <c r="B64" s="60"/>
      <c r="C64" s="60"/>
      <c r="D64" s="4"/>
      <c r="E64" s="5"/>
      <c r="F64" s="48"/>
    </row>
    <row r="65" spans="1:6" x14ac:dyDescent="0.25">
      <c r="A65" s="32" t="s">
        <v>58</v>
      </c>
      <c r="B65" s="60"/>
      <c r="C65" s="60"/>
      <c r="D65" s="4"/>
      <c r="E65" s="5"/>
      <c r="F65" s="48"/>
    </row>
    <row r="66" spans="1:6" x14ac:dyDescent="0.25">
      <c r="A66" s="32" t="s">
        <v>59</v>
      </c>
      <c r="B66" s="60"/>
      <c r="C66" s="60"/>
      <c r="D66" s="4"/>
      <c r="E66" s="5"/>
      <c r="F66" s="48"/>
    </row>
    <row r="67" spans="1:6" x14ac:dyDescent="0.25">
      <c r="A67" s="38" t="s">
        <v>1014</v>
      </c>
      <c r="B67" s="60" t="s">
        <v>563</v>
      </c>
      <c r="C67" s="60" t="s">
        <v>63</v>
      </c>
      <c r="D67" s="4">
        <v>48</v>
      </c>
      <c r="E67" s="5">
        <v>0.01</v>
      </c>
      <c r="F67" s="48">
        <v>1E-4</v>
      </c>
    </row>
    <row r="68" spans="1:6" x14ac:dyDescent="0.25">
      <c r="A68" s="32" t="s">
        <v>77</v>
      </c>
      <c r="B68" s="61"/>
      <c r="C68" s="61"/>
      <c r="D68" s="6"/>
      <c r="E68" s="14">
        <v>0.01</v>
      </c>
      <c r="F68" s="49">
        <v>1E-4</v>
      </c>
    </row>
    <row r="69" spans="1:6" x14ac:dyDescent="0.25">
      <c r="A69" s="38"/>
      <c r="B69" s="60"/>
      <c r="C69" s="60"/>
      <c r="D69" s="4"/>
      <c r="E69" s="5"/>
      <c r="F69" s="48"/>
    </row>
    <row r="70" spans="1:6" x14ac:dyDescent="0.25">
      <c r="A70" s="32" t="s">
        <v>85</v>
      </c>
      <c r="B70" s="60"/>
      <c r="C70" s="60"/>
      <c r="D70" s="4"/>
      <c r="E70" s="5"/>
      <c r="F70" s="48"/>
    </row>
    <row r="71" spans="1:6" x14ac:dyDescent="0.25">
      <c r="A71" s="32" t="s">
        <v>77</v>
      </c>
      <c r="B71" s="60"/>
      <c r="C71" s="60"/>
      <c r="D71" s="4"/>
      <c r="E71" s="15" t="s">
        <v>57</v>
      </c>
      <c r="F71" s="51" t="s">
        <v>57</v>
      </c>
    </row>
    <row r="72" spans="1:6" x14ac:dyDescent="0.25">
      <c r="A72" s="38"/>
      <c r="B72" s="60"/>
      <c r="C72" s="60"/>
      <c r="D72" s="4"/>
      <c r="E72" s="5"/>
      <c r="F72" s="48"/>
    </row>
    <row r="73" spans="1:6" x14ac:dyDescent="0.25">
      <c r="A73" s="32" t="s">
        <v>88</v>
      </c>
      <c r="B73" s="60"/>
      <c r="C73" s="60"/>
      <c r="D73" s="4"/>
      <c r="E73" s="5"/>
      <c r="F73" s="48"/>
    </row>
    <row r="74" spans="1:6" x14ac:dyDescent="0.25">
      <c r="A74" s="32" t="s">
        <v>77</v>
      </c>
      <c r="B74" s="60"/>
      <c r="C74" s="60"/>
      <c r="D74" s="4"/>
      <c r="E74" s="15" t="s">
        <v>57</v>
      </c>
      <c r="F74" s="51" t="s">
        <v>57</v>
      </c>
    </row>
    <row r="75" spans="1:6" x14ac:dyDescent="0.25">
      <c r="A75" s="38"/>
      <c r="B75" s="60"/>
      <c r="C75" s="60"/>
      <c r="D75" s="4"/>
      <c r="E75" s="5"/>
      <c r="F75" s="48"/>
    </row>
    <row r="76" spans="1:6" x14ac:dyDescent="0.25">
      <c r="A76" s="52" t="s">
        <v>89</v>
      </c>
      <c r="B76" s="64"/>
      <c r="C76" s="64"/>
      <c r="D76" s="26"/>
      <c r="E76" s="14">
        <v>0.01</v>
      </c>
      <c r="F76" s="49">
        <v>1E-4</v>
      </c>
    </row>
    <row r="77" spans="1:6" x14ac:dyDescent="0.25">
      <c r="A77" s="38"/>
      <c r="B77" s="60"/>
      <c r="C77" s="60"/>
      <c r="D77" s="4"/>
      <c r="E77" s="5"/>
      <c r="F77" s="48"/>
    </row>
    <row r="78" spans="1:6" x14ac:dyDescent="0.25">
      <c r="A78" s="38"/>
      <c r="B78" s="60"/>
      <c r="C78" s="60"/>
      <c r="D78" s="4"/>
      <c r="E78" s="5"/>
      <c r="F78" s="48"/>
    </row>
    <row r="79" spans="1:6" x14ac:dyDescent="0.25">
      <c r="A79" s="32" t="s">
        <v>90</v>
      </c>
      <c r="B79" s="60"/>
      <c r="C79" s="60"/>
      <c r="D79" s="4"/>
      <c r="E79" s="5"/>
      <c r="F79" s="48"/>
    </row>
    <row r="80" spans="1:6" x14ac:dyDescent="0.25">
      <c r="A80" s="38" t="s">
        <v>91</v>
      </c>
      <c r="B80" s="60"/>
      <c r="C80" s="60"/>
      <c r="D80" s="4"/>
      <c r="E80" s="5">
        <v>0.5</v>
      </c>
      <c r="F80" s="48">
        <v>2.5999999999999999E-3</v>
      </c>
    </row>
    <row r="81" spans="1:6" x14ac:dyDescent="0.25">
      <c r="A81" s="32" t="s">
        <v>77</v>
      </c>
      <c r="B81" s="61"/>
      <c r="C81" s="61"/>
      <c r="D81" s="6"/>
      <c r="E81" s="14">
        <v>0.5</v>
      </c>
      <c r="F81" s="49">
        <v>2.5999999999999999E-3</v>
      </c>
    </row>
    <row r="82" spans="1:6" x14ac:dyDescent="0.25">
      <c r="A82" s="38"/>
      <c r="B82" s="60"/>
      <c r="C82" s="60"/>
      <c r="D82" s="4"/>
      <c r="E82" s="5"/>
      <c r="F82" s="48"/>
    </row>
    <row r="83" spans="1:6" x14ac:dyDescent="0.25">
      <c r="A83" s="52" t="s">
        <v>89</v>
      </c>
      <c r="B83" s="64"/>
      <c r="C83" s="64"/>
      <c r="D83" s="26"/>
      <c r="E83" s="14">
        <v>0.5</v>
      </c>
      <c r="F83" s="49">
        <v>2.5999999999999999E-3</v>
      </c>
    </row>
    <row r="84" spans="1:6" x14ac:dyDescent="0.25">
      <c r="A84" s="38" t="s">
        <v>996</v>
      </c>
      <c r="B84" s="60"/>
      <c r="C84" s="60"/>
      <c r="D84" s="4"/>
      <c r="E84" s="17">
        <v>-0.16</v>
      </c>
      <c r="F84" s="62">
        <v>-8.0000000000000004E-4</v>
      </c>
    </row>
    <row r="85" spans="1:6" x14ac:dyDescent="0.25">
      <c r="A85" s="53" t="s">
        <v>92</v>
      </c>
      <c r="B85" s="65"/>
      <c r="C85" s="65"/>
      <c r="D85" s="8"/>
      <c r="E85" s="9">
        <v>191.94</v>
      </c>
      <c r="F85" s="54">
        <v>1</v>
      </c>
    </row>
    <row r="86" spans="1:6" x14ac:dyDescent="0.25">
      <c r="A86" s="40"/>
      <c r="B86" s="21"/>
      <c r="C86" s="21"/>
      <c r="D86" s="21"/>
      <c r="E86" s="21"/>
      <c r="F86" s="39"/>
    </row>
    <row r="87" spans="1:6" x14ac:dyDescent="0.25">
      <c r="A87" s="55" t="s">
        <v>1157</v>
      </c>
      <c r="B87" s="21"/>
      <c r="C87" s="21"/>
      <c r="D87" s="21"/>
      <c r="E87" s="21"/>
      <c r="F87" s="39"/>
    </row>
    <row r="88" spans="1:6" x14ac:dyDescent="0.25">
      <c r="A88" s="40"/>
      <c r="B88" s="21"/>
      <c r="C88" s="21"/>
      <c r="D88" s="21"/>
      <c r="E88" s="21"/>
      <c r="F88" s="39"/>
    </row>
    <row r="89" spans="1:6" x14ac:dyDescent="0.25">
      <c r="A89" s="55" t="s">
        <v>788</v>
      </c>
      <c r="B89" s="21"/>
      <c r="C89" s="21"/>
      <c r="D89" s="21"/>
      <c r="E89" s="21"/>
      <c r="F89" s="39"/>
    </row>
    <row r="90" spans="1:6" x14ac:dyDescent="0.25">
      <c r="A90" s="81" t="s">
        <v>1168</v>
      </c>
      <c r="B90" s="82" t="s">
        <v>57</v>
      </c>
      <c r="C90" s="21"/>
      <c r="D90" s="21"/>
      <c r="E90" s="21"/>
      <c r="F90" s="39"/>
    </row>
    <row r="91" spans="1:6" x14ac:dyDescent="0.25">
      <c r="A91" s="40" t="s">
        <v>1015</v>
      </c>
      <c r="B91" s="21"/>
      <c r="C91" s="21"/>
      <c r="D91" s="21"/>
      <c r="E91" s="21"/>
      <c r="F91" s="39"/>
    </row>
    <row r="92" spans="1:6" x14ac:dyDescent="0.25">
      <c r="A92" s="40" t="s">
        <v>789</v>
      </c>
      <c r="B92" s="27" t="s">
        <v>790</v>
      </c>
      <c r="C92" s="27" t="s">
        <v>790</v>
      </c>
      <c r="D92" s="21"/>
      <c r="E92" s="21"/>
      <c r="F92" s="39"/>
    </row>
    <row r="93" spans="1:6" x14ac:dyDescent="0.25">
      <c r="A93" s="40"/>
      <c r="B93" s="20">
        <v>43707</v>
      </c>
      <c r="C93" s="20">
        <v>43738</v>
      </c>
      <c r="D93" s="21"/>
      <c r="E93" s="21"/>
      <c r="F93" s="39"/>
    </row>
    <row r="94" spans="1:6" x14ac:dyDescent="0.25">
      <c r="A94" s="40" t="s">
        <v>847</v>
      </c>
      <c r="B94" s="21">
        <v>11874.945400000001</v>
      </c>
      <c r="C94" s="21">
        <v>12375.481299999999</v>
      </c>
      <c r="D94" s="21"/>
      <c r="E94" s="21"/>
      <c r="F94" s="39"/>
    </row>
    <row r="95" spans="1:6" x14ac:dyDescent="0.25">
      <c r="A95" s="40"/>
      <c r="B95" s="21"/>
      <c r="C95" s="21"/>
      <c r="D95" s="21"/>
      <c r="E95" s="21"/>
      <c r="F95" s="39"/>
    </row>
    <row r="96" spans="1:6" x14ac:dyDescent="0.25">
      <c r="A96" s="56" t="s">
        <v>1170</v>
      </c>
      <c r="B96" s="27" t="s">
        <v>57</v>
      </c>
      <c r="C96" s="21"/>
      <c r="D96" s="21"/>
      <c r="E96" s="21"/>
      <c r="F96" s="39"/>
    </row>
    <row r="97" spans="1:6" x14ac:dyDescent="0.25">
      <c r="A97" s="40" t="s">
        <v>1171</v>
      </c>
      <c r="B97" s="27" t="s">
        <v>57</v>
      </c>
      <c r="C97" s="21"/>
      <c r="D97" s="21"/>
      <c r="E97" s="21"/>
      <c r="F97" s="39"/>
    </row>
    <row r="98" spans="1:6" ht="30" x14ac:dyDescent="0.25">
      <c r="A98" s="56" t="s">
        <v>1172</v>
      </c>
      <c r="B98" s="27" t="s">
        <v>57</v>
      </c>
      <c r="C98" s="21"/>
      <c r="D98" s="21"/>
      <c r="E98" s="21"/>
      <c r="F98" s="39"/>
    </row>
    <row r="99" spans="1:6" ht="30" x14ac:dyDescent="0.25">
      <c r="A99" s="56" t="s">
        <v>1173</v>
      </c>
      <c r="B99" s="27" t="s">
        <v>57</v>
      </c>
      <c r="C99" s="21"/>
      <c r="D99" s="21"/>
      <c r="E99" s="21"/>
      <c r="F99" s="39"/>
    </row>
    <row r="100" spans="1:6" x14ac:dyDescent="0.25">
      <c r="A100" s="40" t="s">
        <v>885</v>
      </c>
      <c r="B100" s="28">
        <v>0.06</v>
      </c>
      <c r="C100" s="21"/>
      <c r="D100" s="21"/>
      <c r="E100" s="21"/>
      <c r="F100" s="39"/>
    </row>
    <row r="101" spans="1:6" ht="30" x14ac:dyDescent="0.25">
      <c r="A101" s="56" t="s">
        <v>1174</v>
      </c>
      <c r="B101" s="27" t="s">
        <v>57</v>
      </c>
      <c r="C101" s="21"/>
      <c r="D101" s="21"/>
      <c r="E101" s="21"/>
      <c r="F101" s="39"/>
    </row>
    <row r="102" spans="1:6" ht="30" x14ac:dyDescent="0.25">
      <c r="A102" s="56" t="s">
        <v>1158</v>
      </c>
      <c r="B102" s="27" t="s">
        <v>57</v>
      </c>
      <c r="C102" s="21"/>
      <c r="D102" s="21"/>
      <c r="E102" s="21"/>
      <c r="F102" s="39"/>
    </row>
    <row r="103" spans="1:6" ht="30" x14ac:dyDescent="0.25">
      <c r="A103" s="35" t="s">
        <v>1165</v>
      </c>
      <c r="B103" s="36" t="s">
        <v>57</v>
      </c>
      <c r="C103" s="21"/>
      <c r="D103" s="21"/>
      <c r="E103" s="21"/>
      <c r="F103" s="39"/>
    </row>
    <row r="104" spans="1:6" x14ac:dyDescent="0.25">
      <c r="A104" s="57"/>
      <c r="B104" s="58"/>
      <c r="C104" s="58"/>
      <c r="D104" s="58"/>
      <c r="E104" s="58"/>
      <c r="F104" s="59"/>
    </row>
  </sheetData>
  <customSheetViews>
    <customSheetView guid="{82FC9ADF-69D5-491E-B58A-B76D1862A59C}" showGridLines="0">
      <pane ySplit="6" topLeftCell="A79" activePane="bottomLeft" state="frozen"/>
      <selection pane="bottomLeft" activeCell="A95" sqref="A95:B95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88" activePane="bottomLeft" state="frozen"/>
      <selection pane="bottomLeft" activeCell="C102" sqref="C102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pane ySplit="6" topLeftCell="A31" activePane="bottomLeft" state="frozen"/>
      <selection pane="bottomLeft" activeCell="A40" sqref="A40"/>
    </sheetView>
  </sheetViews>
  <sheetFormatPr defaultRowHeight="15" x14ac:dyDescent="0.25"/>
  <cols>
    <col min="1" max="1" width="5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33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34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2" t="s">
        <v>56</v>
      </c>
      <c r="B8" s="11"/>
      <c r="C8" s="11"/>
      <c r="D8" s="4"/>
      <c r="E8" s="5"/>
      <c r="F8" s="48"/>
    </row>
    <row r="9" spans="1:8" x14ac:dyDescent="0.25">
      <c r="A9" s="32" t="s">
        <v>140</v>
      </c>
      <c r="B9" s="11"/>
      <c r="C9" s="11"/>
      <c r="D9" s="4"/>
      <c r="E9" s="5"/>
      <c r="F9" s="48"/>
    </row>
    <row r="10" spans="1:8" x14ac:dyDescent="0.25">
      <c r="A10" s="38" t="s">
        <v>151</v>
      </c>
      <c r="B10" s="60" t="s">
        <v>152</v>
      </c>
      <c r="C10" s="60" t="s">
        <v>935</v>
      </c>
      <c r="D10" s="4">
        <v>2815</v>
      </c>
      <c r="E10" s="5">
        <v>34.549999999999997</v>
      </c>
      <c r="F10" s="48">
        <v>0.31380000000000002</v>
      </c>
    </row>
    <row r="11" spans="1:8" x14ac:dyDescent="0.25">
      <c r="A11" s="38" t="s">
        <v>149</v>
      </c>
      <c r="B11" s="60" t="s">
        <v>150</v>
      </c>
      <c r="C11" s="60" t="s">
        <v>935</v>
      </c>
      <c r="D11" s="4">
        <v>4766</v>
      </c>
      <c r="E11" s="5">
        <v>20.67</v>
      </c>
      <c r="F11" s="48">
        <v>0.18770000000000001</v>
      </c>
    </row>
    <row r="12" spans="1:8" x14ac:dyDescent="0.25">
      <c r="A12" s="38" t="s">
        <v>270</v>
      </c>
      <c r="B12" s="60" t="s">
        <v>271</v>
      </c>
      <c r="C12" s="60" t="s">
        <v>935</v>
      </c>
      <c r="D12" s="4">
        <v>988</v>
      </c>
      <c r="E12" s="5">
        <v>16.25</v>
      </c>
      <c r="F12" s="48">
        <v>0.14760000000000001</v>
      </c>
    </row>
    <row r="13" spans="1:8" x14ac:dyDescent="0.25">
      <c r="A13" s="38" t="s">
        <v>177</v>
      </c>
      <c r="B13" s="60" t="s">
        <v>178</v>
      </c>
      <c r="C13" s="60" t="s">
        <v>935</v>
      </c>
      <c r="D13" s="4">
        <v>1985</v>
      </c>
      <c r="E13" s="5">
        <v>13.6</v>
      </c>
      <c r="F13" s="48">
        <v>0.1235</v>
      </c>
    </row>
    <row r="14" spans="1:8" x14ac:dyDescent="0.25">
      <c r="A14" s="38" t="s">
        <v>234</v>
      </c>
      <c r="B14" s="60" t="s">
        <v>235</v>
      </c>
      <c r="C14" s="60" t="s">
        <v>935</v>
      </c>
      <c r="D14" s="4">
        <v>3776</v>
      </c>
      <c r="E14" s="5">
        <v>10.23</v>
      </c>
      <c r="F14" s="48">
        <v>9.2899999999999996E-2</v>
      </c>
    </row>
    <row r="15" spans="1:8" x14ac:dyDescent="0.25">
      <c r="A15" s="38" t="s">
        <v>157</v>
      </c>
      <c r="B15" s="60" t="s">
        <v>158</v>
      </c>
      <c r="C15" s="60" t="s">
        <v>935</v>
      </c>
      <c r="D15" s="4">
        <v>591</v>
      </c>
      <c r="E15" s="5">
        <v>8.18</v>
      </c>
      <c r="F15" s="48">
        <v>7.4300000000000005E-2</v>
      </c>
    </row>
    <row r="16" spans="1:8" x14ac:dyDescent="0.25">
      <c r="A16" s="38" t="s">
        <v>295</v>
      </c>
      <c r="B16" s="60" t="s">
        <v>296</v>
      </c>
      <c r="C16" s="60" t="s">
        <v>935</v>
      </c>
      <c r="D16" s="4">
        <v>1957</v>
      </c>
      <c r="E16" s="5">
        <v>1.77</v>
      </c>
      <c r="F16" s="48">
        <v>1.61E-2</v>
      </c>
    </row>
    <row r="17" spans="1:6" x14ac:dyDescent="0.25">
      <c r="A17" s="38" t="s">
        <v>651</v>
      </c>
      <c r="B17" s="60" t="s">
        <v>652</v>
      </c>
      <c r="C17" s="60" t="s">
        <v>935</v>
      </c>
      <c r="D17" s="4">
        <v>412</v>
      </c>
      <c r="E17" s="5">
        <v>1.35</v>
      </c>
      <c r="F17" s="48">
        <v>1.23E-2</v>
      </c>
    </row>
    <row r="18" spans="1:6" x14ac:dyDescent="0.25">
      <c r="A18" s="38" t="s">
        <v>692</v>
      </c>
      <c r="B18" s="60" t="s">
        <v>693</v>
      </c>
      <c r="C18" s="60" t="s">
        <v>935</v>
      </c>
      <c r="D18" s="4">
        <v>1173</v>
      </c>
      <c r="E18" s="5">
        <v>1.0900000000000001</v>
      </c>
      <c r="F18" s="48">
        <v>9.9000000000000008E-3</v>
      </c>
    </row>
    <row r="19" spans="1:6" x14ac:dyDescent="0.25">
      <c r="A19" s="38" t="s">
        <v>228</v>
      </c>
      <c r="B19" s="60" t="s">
        <v>229</v>
      </c>
      <c r="C19" s="60" t="s">
        <v>935</v>
      </c>
      <c r="D19" s="4">
        <v>2058</v>
      </c>
      <c r="E19" s="5">
        <v>0.85</v>
      </c>
      <c r="F19" s="48">
        <v>7.7000000000000002E-3</v>
      </c>
    </row>
    <row r="20" spans="1:6" x14ac:dyDescent="0.25">
      <c r="A20" s="38" t="s">
        <v>694</v>
      </c>
      <c r="B20" s="60" t="s">
        <v>695</v>
      </c>
      <c r="C20" s="60" t="s">
        <v>935</v>
      </c>
      <c r="D20" s="4">
        <v>1842</v>
      </c>
      <c r="E20" s="5">
        <v>0.74</v>
      </c>
      <c r="F20" s="48">
        <v>6.7000000000000002E-3</v>
      </c>
    </row>
    <row r="21" spans="1:6" x14ac:dyDescent="0.25">
      <c r="A21" s="38" t="s">
        <v>246</v>
      </c>
      <c r="B21" s="60" t="s">
        <v>247</v>
      </c>
      <c r="C21" s="60" t="s">
        <v>935</v>
      </c>
      <c r="D21" s="4">
        <v>1042</v>
      </c>
      <c r="E21" s="5">
        <v>0.65</v>
      </c>
      <c r="F21" s="48">
        <v>5.8999999999999999E-3</v>
      </c>
    </row>
    <row r="22" spans="1:6" x14ac:dyDescent="0.25">
      <c r="A22" s="32" t="s">
        <v>77</v>
      </c>
      <c r="B22" s="61"/>
      <c r="C22" s="61"/>
      <c r="D22" s="6"/>
      <c r="E22" s="14">
        <v>109.93</v>
      </c>
      <c r="F22" s="49">
        <v>0.99839999999999995</v>
      </c>
    </row>
    <row r="23" spans="1:6" x14ac:dyDescent="0.25">
      <c r="A23" s="32"/>
      <c r="B23" s="61"/>
      <c r="C23" s="61"/>
      <c r="D23" s="6"/>
      <c r="E23" s="7"/>
      <c r="F23" s="50"/>
    </row>
    <row r="24" spans="1:6" x14ac:dyDescent="0.25">
      <c r="A24" s="32" t="s">
        <v>297</v>
      </c>
      <c r="B24" s="60"/>
      <c r="C24" s="60"/>
      <c r="D24" s="4"/>
      <c r="E24" s="5"/>
      <c r="F24" s="48"/>
    </row>
    <row r="25" spans="1:6" x14ac:dyDescent="0.25">
      <c r="A25" s="32" t="s">
        <v>77</v>
      </c>
      <c r="B25" s="60"/>
      <c r="C25" s="60"/>
      <c r="D25" s="4"/>
      <c r="E25" s="15" t="s">
        <v>57</v>
      </c>
      <c r="F25" s="51" t="s">
        <v>57</v>
      </c>
    </row>
    <row r="26" spans="1:6" x14ac:dyDescent="0.25">
      <c r="A26" s="52" t="s">
        <v>89</v>
      </c>
      <c r="B26" s="64"/>
      <c r="C26" s="64"/>
      <c r="D26" s="26"/>
      <c r="E26" s="9">
        <v>109.93</v>
      </c>
      <c r="F26" s="54">
        <v>0.99839999999999995</v>
      </c>
    </row>
    <row r="27" spans="1:6" x14ac:dyDescent="0.25">
      <c r="A27" s="38"/>
      <c r="B27" s="60"/>
      <c r="C27" s="60"/>
      <c r="D27" s="4"/>
      <c r="E27" s="5"/>
      <c r="F27" s="48"/>
    </row>
    <row r="28" spans="1:6" x14ac:dyDescent="0.25">
      <c r="A28" s="38"/>
      <c r="B28" s="60"/>
      <c r="C28" s="60"/>
      <c r="D28" s="4"/>
      <c r="E28" s="5"/>
      <c r="F28" s="48"/>
    </row>
    <row r="29" spans="1:6" x14ac:dyDescent="0.25">
      <c r="A29" s="32" t="s">
        <v>90</v>
      </c>
      <c r="B29" s="60"/>
      <c r="C29" s="60"/>
      <c r="D29" s="4"/>
      <c r="E29" s="5"/>
      <c r="F29" s="48"/>
    </row>
    <row r="30" spans="1:6" x14ac:dyDescent="0.25">
      <c r="A30" s="38" t="s">
        <v>91</v>
      </c>
      <c r="B30" s="11"/>
      <c r="C30" s="11"/>
      <c r="D30" s="4"/>
      <c r="E30" s="5">
        <v>0.2</v>
      </c>
      <c r="F30" s="48">
        <v>1.8E-3</v>
      </c>
    </row>
    <row r="31" spans="1:6" x14ac:dyDescent="0.25">
      <c r="A31" s="32" t="s">
        <v>77</v>
      </c>
      <c r="B31" s="12"/>
      <c r="C31" s="12"/>
      <c r="D31" s="6"/>
      <c r="E31" s="14">
        <v>0.2</v>
      </c>
      <c r="F31" s="49">
        <v>1.8E-3</v>
      </c>
    </row>
    <row r="32" spans="1:6" x14ac:dyDescent="0.25">
      <c r="A32" s="38"/>
      <c r="B32" s="11"/>
      <c r="C32" s="11"/>
      <c r="D32" s="4"/>
      <c r="E32" s="5"/>
      <c r="F32" s="48"/>
    </row>
    <row r="33" spans="1:6" x14ac:dyDescent="0.25">
      <c r="A33" s="52" t="s">
        <v>89</v>
      </c>
      <c r="B33" s="25"/>
      <c r="C33" s="25"/>
      <c r="D33" s="26"/>
      <c r="E33" s="14">
        <v>0.2</v>
      </c>
      <c r="F33" s="49">
        <v>1.8E-3</v>
      </c>
    </row>
    <row r="34" spans="1:6" x14ac:dyDescent="0.25">
      <c r="A34" s="38" t="s">
        <v>996</v>
      </c>
      <c r="B34" s="11"/>
      <c r="C34" s="11"/>
      <c r="D34" s="4"/>
      <c r="E34" s="17">
        <v>-0.03</v>
      </c>
      <c r="F34" s="62">
        <v>-2.0000000000000001E-4</v>
      </c>
    </row>
    <row r="35" spans="1:6" x14ac:dyDescent="0.25">
      <c r="A35" s="53" t="s">
        <v>92</v>
      </c>
      <c r="B35" s="13"/>
      <c r="C35" s="13"/>
      <c r="D35" s="8"/>
      <c r="E35" s="9">
        <v>110.1</v>
      </c>
      <c r="F35" s="54">
        <v>1</v>
      </c>
    </row>
    <row r="36" spans="1:6" x14ac:dyDescent="0.25">
      <c r="A36" s="40"/>
      <c r="B36" s="21"/>
      <c r="C36" s="21"/>
      <c r="D36" s="21"/>
      <c r="E36" s="21"/>
      <c r="F36" s="39"/>
    </row>
    <row r="37" spans="1:6" x14ac:dyDescent="0.25">
      <c r="A37" s="55" t="s">
        <v>788</v>
      </c>
      <c r="B37" s="21"/>
      <c r="C37" s="21"/>
      <c r="D37" s="21"/>
      <c r="E37" s="21"/>
      <c r="F37" s="39"/>
    </row>
    <row r="38" spans="1:6" x14ac:dyDescent="0.25">
      <c r="A38" s="81" t="s">
        <v>1168</v>
      </c>
      <c r="B38" s="82" t="s">
        <v>57</v>
      </c>
      <c r="C38" s="21"/>
      <c r="D38" s="21"/>
      <c r="E38" s="21"/>
      <c r="F38" s="39"/>
    </row>
    <row r="39" spans="1:6" x14ac:dyDescent="0.25">
      <c r="A39" s="40" t="s">
        <v>1015</v>
      </c>
      <c r="B39" s="21"/>
      <c r="C39" s="21"/>
      <c r="D39" s="21"/>
      <c r="E39" s="21"/>
      <c r="F39" s="39"/>
    </row>
    <row r="40" spans="1:6" x14ac:dyDescent="0.25">
      <c r="A40" s="40" t="s">
        <v>789</v>
      </c>
      <c r="B40" s="27" t="s">
        <v>790</v>
      </c>
      <c r="C40" s="27" t="s">
        <v>790</v>
      </c>
      <c r="D40" s="21"/>
      <c r="E40" s="21"/>
      <c r="F40" s="39"/>
    </row>
    <row r="41" spans="1:6" x14ac:dyDescent="0.25">
      <c r="A41" s="40"/>
      <c r="B41" s="20">
        <v>43707</v>
      </c>
      <c r="C41" s="20">
        <v>43738</v>
      </c>
      <c r="D41" s="21"/>
      <c r="E41" s="21"/>
      <c r="F41" s="39"/>
    </row>
    <row r="42" spans="1:6" x14ac:dyDescent="0.25">
      <c r="A42" s="40" t="s">
        <v>847</v>
      </c>
      <c r="B42" s="21">
        <v>2794.7912999999999</v>
      </c>
      <c r="C42" s="21">
        <v>2965.3818000000001</v>
      </c>
      <c r="D42" s="21"/>
      <c r="E42" s="21"/>
      <c r="F42" s="39"/>
    </row>
    <row r="43" spans="1:6" x14ac:dyDescent="0.25">
      <c r="A43" s="40"/>
      <c r="B43" s="21"/>
      <c r="C43" s="21"/>
      <c r="D43" s="21"/>
      <c r="E43" s="21"/>
      <c r="F43" s="39"/>
    </row>
    <row r="44" spans="1:6" x14ac:dyDescent="0.25">
      <c r="A44" s="56" t="s">
        <v>1170</v>
      </c>
      <c r="B44" s="27" t="s">
        <v>57</v>
      </c>
      <c r="C44" s="21"/>
      <c r="D44" s="21"/>
      <c r="E44" s="21"/>
      <c r="F44" s="39"/>
    </row>
    <row r="45" spans="1:6" x14ac:dyDescent="0.25">
      <c r="A45" s="40" t="s">
        <v>1171</v>
      </c>
      <c r="B45" s="27" t="s">
        <v>57</v>
      </c>
      <c r="C45" s="21"/>
      <c r="D45" s="21"/>
      <c r="E45" s="21"/>
      <c r="F45" s="39"/>
    </row>
    <row r="46" spans="1:6" ht="30" x14ac:dyDescent="0.25">
      <c r="A46" s="56" t="s">
        <v>1172</v>
      </c>
      <c r="B46" s="27" t="s">
        <v>57</v>
      </c>
      <c r="C46" s="21"/>
      <c r="D46" s="21"/>
      <c r="E46" s="21"/>
      <c r="F46" s="39"/>
    </row>
    <row r="47" spans="1:6" ht="30" x14ac:dyDescent="0.25">
      <c r="A47" s="56" t="s">
        <v>1173</v>
      </c>
      <c r="B47" s="27" t="s">
        <v>57</v>
      </c>
      <c r="C47" s="21"/>
      <c r="D47" s="21"/>
      <c r="E47" s="21"/>
      <c r="F47" s="39"/>
    </row>
    <row r="48" spans="1:6" x14ac:dyDescent="0.25">
      <c r="A48" s="40" t="s">
        <v>885</v>
      </c>
      <c r="B48" s="28">
        <v>0.15</v>
      </c>
      <c r="C48" s="21"/>
      <c r="D48" s="21"/>
      <c r="E48" s="21"/>
      <c r="F48" s="39"/>
    </row>
    <row r="49" spans="1:6" ht="30" x14ac:dyDescent="0.25">
      <c r="A49" s="56" t="s">
        <v>1174</v>
      </c>
      <c r="B49" s="27" t="s">
        <v>57</v>
      </c>
      <c r="C49" s="21"/>
      <c r="D49" s="21"/>
      <c r="E49" s="21"/>
      <c r="F49" s="39"/>
    </row>
    <row r="50" spans="1:6" ht="30" x14ac:dyDescent="0.25">
      <c r="A50" s="56" t="s">
        <v>1158</v>
      </c>
      <c r="B50" s="27" t="s">
        <v>57</v>
      </c>
      <c r="C50" s="21"/>
      <c r="D50" s="21"/>
      <c r="E50" s="21"/>
      <c r="F50" s="39"/>
    </row>
    <row r="51" spans="1:6" ht="30" x14ac:dyDescent="0.25">
      <c r="A51" s="35" t="s">
        <v>1165</v>
      </c>
      <c r="B51" s="36" t="s">
        <v>57</v>
      </c>
      <c r="C51" s="21"/>
      <c r="D51" s="21"/>
      <c r="E51" s="21"/>
      <c r="F51" s="39"/>
    </row>
    <row r="52" spans="1:6" x14ac:dyDescent="0.25">
      <c r="A52" s="57"/>
      <c r="B52" s="58"/>
      <c r="C52" s="58"/>
      <c r="D52" s="58"/>
      <c r="E52" s="58"/>
      <c r="F52" s="59"/>
    </row>
  </sheetData>
  <customSheetViews>
    <customSheetView guid="{82FC9ADF-69D5-491E-B58A-B76D1862A59C}" showGridLines="0">
      <pane ySplit="6" topLeftCell="A43" activePane="bottomLeft" state="frozen"/>
      <selection pane="bottomLeft" activeCell="A45" sqref="A45:B45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43" activePane="bottomLeft" state="frozen"/>
      <selection pane="bottomLeft" activeCell="C51" sqref="C51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workbookViewId="0">
      <pane ySplit="6" topLeftCell="A7" activePane="bottomLeft" state="frozen"/>
      <selection pane="bottomLeft" activeCell="A19" sqref="A19"/>
    </sheetView>
  </sheetViews>
  <sheetFormatPr defaultRowHeight="15" x14ac:dyDescent="0.25"/>
  <cols>
    <col min="1" max="1" width="73.57031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6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7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8"/>
      <c r="B8" s="11"/>
      <c r="C8" s="11"/>
      <c r="D8" s="4"/>
      <c r="E8" s="5"/>
      <c r="F8" s="48"/>
    </row>
    <row r="9" spans="1:8" x14ac:dyDescent="0.25">
      <c r="A9" s="32" t="s">
        <v>56</v>
      </c>
      <c r="B9" s="11"/>
      <c r="C9" s="11"/>
      <c r="D9" s="4"/>
      <c r="E9" s="33" t="s">
        <v>57</v>
      </c>
      <c r="F9" s="63" t="s">
        <v>57</v>
      </c>
    </row>
    <row r="10" spans="1:8" x14ac:dyDescent="0.25">
      <c r="A10" s="38"/>
      <c r="B10" s="11"/>
      <c r="C10" s="11"/>
      <c r="D10" s="4"/>
      <c r="E10" s="5"/>
      <c r="F10" s="48"/>
    </row>
    <row r="11" spans="1:8" x14ac:dyDescent="0.25">
      <c r="A11" s="32" t="s">
        <v>58</v>
      </c>
      <c r="B11" s="11"/>
      <c r="C11" s="11"/>
      <c r="D11" s="4"/>
      <c r="E11" s="5"/>
      <c r="F11" s="48"/>
    </row>
    <row r="12" spans="1:8" x14ac:dyDescent="0.25">
      <c r="A12" s="32" t="s">
        <v>59</v>
      </c>
      <c r="B12" s="11"/>
      <c r="C12" s="11"/>
      <c r="D12" s="4"/>
      <c r="E12" s="5"/>
      <c r="F12" s="48"/>
    </row>
    <row r="13" spans="1:8" x14ac:dyDescent="0.25">
      <c r="A13" s="38" t="s">
        <v>890</v>
      </c>
      <c r="B13" s="60" t="s">
        <v>60</v>
      </c>
      <c r="C13" s="60" t="s">
        <v>61</v>
      </c>
      <c r="D13" s="4">
        <v>500000</v>
      </c>
      <c r="E13" s="5">
        <v>470.36</v>
      </c>
      <c r="F13" s="48">
        <v>8.5699999999999998E-2</v>
      </c>
    </row>
    <row r="14" spans="1:8" x14ac:dyDescent="0.25">
      <c r="A14" s="38" t="s">
        <v>891</v>
      </c>
      <c r="B14" s="60" t="s">
        <v>62</v>
      </c>
      <c r="C14" s="60" t="s">
        <v>63</v>
      </c>
      <c r="D14" s="4">
        <v>400000</v>
      </c>
      <c r="E14" s="5">
        <v>415.42</v>
      </c>
      <c r="F14" s="48">
        <v>7.5700000000000003E-2</v>
      </c>
    </row>
    <row r="15" spans="1:8" x14ac:dyDescent="0.25">
      <c r="A15" s="38" t="s">
        <v>904</v>
      </c>
      <c r="B15" s="60" t="s">
        <v>64</v>
      </c>
      <c r="C15" s="60" t="s">
        <v>63</v>
      </c>
      <c r="D15" s="4">
        <v>190000</v>
      </c>
      <c r="E15" s="5">
        <v>199.83</v>
      </c>
      <c r="F15" s="48">
        <v>3.6400000000000002E-2</v>
      </c>
    </row>
    <row r="16" spans="1:8" x14ac:dyDescent="0.25">
      <c r="A16" s="38" t="s">
        <v>892</v>
      </c>
      <c r="B16" s="60" t="s">
        <v>65</v>
      </c>
      <c r="C16" s="60" t="s">
        <v>66</v>
      </c>
      <c r="D16" s="4">
        <v>200000</v>
      </c>
      <c r="E16" s="5">
        <v>199.66</v>
      </c>
      <c r="F16" s="48">
        <v>3.6400000000000002E-2</v>
      </c>
    </row>
    <row r="17" spans="1:6" x14ac:dyDescent="0.25">
      <c r="A17" s="38" t="s">
        <v>893</v>
      </c>
      <c r="B17" s="60" t="s">
        <v>67</v>
      </c>
      <c r="C17" s="60" t="s">
        <v>68</v>
      </c>
      <c r="D17" s="4">
        <v>160000</v>
      </c>
      <c r="E17" s="5">
        <v>167.57</v>
      </c>
      <c r="F17" s="48">
        <v>3.0499999999999999E-2</v>
      </c>
    </row>
    <row r="18" spans="1:6" x14ac:dyDescent="0.25">
      <c r="A18" s="38" t="s">
        <v>1182</v>
      </c>
      <c r="B18" s="60" t="s">
        <v>69</v>
      </c>
      <c r="C18" s="60" t="s">
        <v>63</v>
      </c>
      <c r="D18" s="4">
        <v>150000</v>
      </c>
      <c r="E18" s="5">
        <v>156.34</v>
      </c>
      <c r="F18" s="48">
        <v>2.8500000000000001E-2</v>
      </c>
    </row>
    <row r="19" spans="1:6" x14ac:dyDescent="0.25">
      <c r="A19" s="38" t="s">
        <v>894</v>
      </c>
      <c r="B19" s="60" t="s">
        <v>70</v>
      </c>
      <c r="C19" s="60" t="s">
        <v>63</v>
      </c>
      <c r="D19" s="4">
        <v>150000</v>
      </c>
      <c r="E19" s="5">
        <v>154.93</v>
      </c>
      <c r="F19" s="48">
        <v>2.8199999999999999E-2</v>
      </c>
    </row>
    <row r="20" spans="1:6" x14ac:dyDescent="0.25">
      <c r="A20" s="38" t="s">
        <v>895</v>
      </c>
      <c r="B20" s="60" t="s">
        <v>71</v>
      </c>
      <c r="C20" s="60" t="s">
        <v>63</v>
      </c>
      <c r="D20" s="4">
        <v>100000</v>
      </c>
      <c r="E20" s="5">
        <v>103.38</v>
      </c>
      <c r="F20" s="48">
        <v>1.8800000000000001E-2</v>
      </c>
    </row>
    <row r="21" spans="1:6" x14ac:dyDescent="0.25">
      <c r="A21" s="38" t="s">
        <v>896</v>
      </c>
      <c r="B21" s="60" t="s">
        <v>72</v>
      </c>
      <c r="C21" s="60" t="s">
        <v>73</v>
      </c>
      <c r="D21" s="4">
        <v>50000</v>
      </c>
      <c r="E21" s="5">
        <v>52.87</v>
      </c>
      <c r="F21" s="48">
        <v>9.5999999999999992E-3</v>
      </c>
    </row>
    <row r="22" spans="1:6" x14ac:dyDescent="0.25">
      <c r="A22" s="38" t="s">
        <v>897</v>
      </c>
      <c r="B22" s="60" t="s">
        <v>74</v>
      </c>
      <c r="C22" s="60" t="s">
        <v>63</v>
      </c>
      <c r="D22" s="4">
        <v>50000</v>
      </c>
      <c r="E22" s="5">
        <v>51.57</v>
      </c>
      <c r="F22" s="48">
        <v>9.4000000000000004E-3</v>
      </c>
    </row>
    <row r="23" spans="1:6" x14ac:dyDescent="0.25">
      <c r="A23" s="38" t="s">
        <v>898</v>
      </c>
      <c r="B23" s="60" t="s">
        <v>75</v>
      </c>
      <c r="C23" s="60" t="s">
        <v>76</v>
      </c>
      <c r="D23" s="4">
        <v>20000</v>
      </c>
      <c r="E23" s="5">
        <v>21.25</v>
      </c>
      <c r="F23" s="48">
        <v>3.8999999999999998E-3</v>
      </c>
    </row>
    <row r="24" spans="1:6" x14ac:dyDescent="0.25">
      <c r="A24" s="32" t="s">
        <v>77</v>
      </c>
      <c r="B24" s="61"/>
      <c r="C24" s="61"/>
      <c r="D24" s="6"/>
      <c r="E24" s="14">
        <v>1993.18</v>
      </c>
      <c r="F24" s="49">
        <v>0.36309999999999998</v>
      </c>
    </row>
    <row r="25" spans="1:6" x14ac:dyDescent="0.25">
      <c r="A25" s="38"/>
      <c r="B25" s="60"/>
      <c r="C25" s="60"/>
      <c r="D25" s="4"/>
      <c r="E25" s="5"/>
      <c r="F25" s="48"/>
    </row>
    <row r="26" spans="1:6" x14ac:dyDescent="0.25">
      <c r="A26" s="32" t="s">
        <v>78</v>
      </c>
      <c r="B26" s="60"/>
      <c r="C26" s="60"/>
      <c r="D26" s="4"/>
      <c r="E26" s="5"/>
      <c r="F26" s="48"/>
    </row>
    <row r="27" spans="1:6" x14ac:dyDescent="0.25">
      <c r="A27" s="38" t="s">
        <v>899</v>
      </c>
      <c r="B27" s="60" t="s">
        <v>79</v>
      </c>
      <c r="C27" s="60" t="s">
        <v>80</v>
      </c>
      <c r="D27" s="4">
        <v>700000</v>
      </c>
      <c r="E27" s="5">
        <v>733.95</v>
      </c>
      <c r="F27" s="48">
        <v>0.1338</v>
      </c>
    </row>
    <row r="28" spans="1:6" x14ac:dyDescent="0.25">
      <c r="A28" s="38" t="s">
        <v>900</v>
      </c>
      <c r="B28" s="60" t="s">
        <v>81</v>
      </c>
      <c r="C28" s="60" t="s">
        <v>80</v>
      </c>
      <c r="D28" s="4">
        <v>500000</v>
      </c>
      <c r="E28" s="5">
        <v>517.58000000000004</v>
      </c>
      <c r="F28" s="48">
        <v>9.4299999999999995E-2</v>
      </c>
    </row>
    <row r="29" spans="1:6" x14ac:dyDescent="0.25">
      <c r="A29" s="38" t="s">
        <v>901</v>
      </c>
      <c r="B29" s="60" t="s">
        <v>82</v>
      </c>
      <c r="C29" s="60" t="s">
        <v>80</v>
      </c>
      <c r="D29" s="4">
        <v>500000</v>
      </c>
      <c r="E29" s="5">
        <v>496.6</v>
      </c>
      <c r="F29" s="48">
        <v>9.0499999999999997E-2</v>
      </c>
    </row>
    <row r="30" spans="1:6" x14ac:dyDescent="0.25">
      <c r="A30" s="38" t="s">
        <v>902</v>
      </c>
      <c r="B30" s="60" t="s">
        <v>83</v>
      </c>
      <c r="C30" s="60" t="s">
        <v>80</v>
      </c>
      <c r="D30" s="4">
        <v>400000</v>
      </c>
      <c r="E30" s="5">
        <v>415.2</v>
      </c>
      <c r="F30" s="48">
        <v>7.5700000000000003E-2</v>
      </c>
    </row>
    <row r="31" spans="1:6" x14ac:dyDescent="0.25">
      <c r="A31" s="38" t="s">
        <v>903</v>
      </c>
      <c r="B31" s="60" t="s">
        <v>84</v>
      </c>
      <c r="C31" s="60" t="s">
        <v>80</v>
      </c>
      <c r="D31" s="4">
        <v>150000</v>
      </c>
      <c r="E31" s="5">
        <v>155.58000000000001</v>
      </c>
      <c r="F31" s="48">
        <v>2.8400000000000002E-2</v>
      </c>
    </row>
    <row r="32" spans="1:6" x14ac:dyDescent="0.25">
      <c r="A32" s="32" t="s">
        <v>77</v>
      </c>
      <c r="B32" s="61"/>
      <c r="C32" s="61"/>
      <c r="D32" s="6"/>
      <c r="E32" s="14">
        <v>2318.91</v>
      </c>
      <c r="F32" s="49">
        <v>0.42270000000000002</v>
      </c>
    </row>
    <row r="33" spans="1:6" x14ac:dyDescent="0.25">
      <c r="A33" s="38"/>
      <c r="B33" s="60"/>
      <c r="C33" s="60"/>
      <c r="D33" s="4"/>
      <c r="E33" s="5"/>
      <c r="F33" s="48"/>
    </row>
    <row r="34" spans="1:6" x14ac:dyDescent="0.25">
      <c r="A34" s="32" t="s">
        <v>85</v>
      </c>
      <c r="B34" s="61"/>
      <c r="C34" s="61"/>
      <c r="D34" s="6"/>
      <c r="E34" s="7"/>
      <c r="F34" s="50"/>
    </row>
    <row r="35" spans="1:6" x14ac:dyDescent="0.25">
      <c r="A35" s="38" t="s">
        <v>905</v>
      </c>
      <c r="B35" s="60" t="s">
        <v>86</v>
      </c>
      <c r="C35" s="60" t="s">
        <v>87</v>
      </c>
      <c r="D35" s="4">
        <v>200000</v>
      </c>
      <c r="E35" s="5">
        <v>190.48</v>
      </c>
      <c r="F35" s="48">
        <v>3.4700000000000002E-2</v>
      </c>
    </row>
    <row r="36" spans="1:6" x14ac:dyDescent="0.25">
      <c r="A36" s="32" t="s">
        <v>77</v>
      </c>
      <c r="B36" s="12"/>
      <c r="C36" s="12"/>
      <c r="D36" s="6"/>
      <c r="E36" s="14">
        <v>190.48</v>
      </c>
      <c r="F36" s="49">
        <v>3.4700000000000002E-2</v>
      </c>
    </row>
    <row r="37" spans="1:6" x14ac:dyDescent="0.25">
      <c r="A37" s="32"/>
      <c r="B37" s="12"/>
      <c r="C37" s="12"/>
      <c r="D37" s="6"/>
      <c r="E37" s="7"/>
      <c r="F37" s="50"/>
    </row>
    <row r="38" spans="1:6" x14ac:dyDescent="0.25">
      <c r="A38" s="32" t="s">
        <v>88</v>
      </c>
      <c r="B38" s="11"/>
      <c r="C38" s="11"/>
      <c r="D38" s="4"/>
      <c r="E38" s="5"/>
      <c r="F38" s="48"/>
    </row>
    <row r="39" spans="1:6" x14ac:dyDescent="0.25">
      <c r="A39" s="32" t="s">
        <v>77</v>
      </c>
      <c r="B39" s="11"/>
      <c r="C39" s="11"/>
      <c r="D39" s="4"/>
      <c r="E39" s="15" t="s">
        <v>57</v>
      </c>
      <c r="F39" s="51" t="s">
        <v>57</v>
      </c>
    </row>
    <row r="40" spans="1:6" x14ac:dyDescent="0.25">
      <c r="A40" s="38"/>
      <c r="B40" s="11"/>
      <c r="C40" s="11"/>
      <c r="D40" s="4"/>
      <c r="E40" s="5"/>
      <c r="F40" s="48"/>
    </row>
    <row r="41" spans="1:6" x14ac:dyDescent="0.25">
      <c r="A41" s="52" t="s">
        <v>89</v>
      </c>
      <c r="B41" s="25"/>
      <c r="C41" s="25"/>
      <c r="D41" s="26"/>
      <c r="E41" s="14">
        <v>4502.57</v>
      </c>
      <c r="F41" s="49">
        <v>0.82050000000000001</v>
      </c>
    </row>
    <row r="42" spans="1:6" x14ac:dyDescent="0.25">
      <c r="A42" s="38"/>
      <c r="B42" s="11"/>
      <c r="C42" s="11"/>
      <c r="D42" s="4"/>
      <c r="E42" s="5"/>
      <c r="F42" s="48"/>
    </row>
    <row r="43" spans="1:6" x14ac:dyDescent="0.25">
      <c r="A43" s="38"/>
      <c r="B43" s="11"/>
      <c r="C43" s="11"/>
      <c r="D43" s="4"/>
      <c r="E43" s="5"/>
      <c r="F43" s="48"/>
    </row>
    <row r="44" spans="1:6" x14ac:dyDescent="0.25">
      <c r="A44" s="32" t="s">
        <v>90</v>
      </c>
      <c r="B44" s="11"/>
      <c r="C44" s="11"/>
      <c r="D44" s="4"/>
      <c r="E44" s="5"/>
      <c r="F44" s="48"/>
    </row>
    <row r="45" spans="1:6" x14ac:dyDescent="0.25">
      <c r="A45" s="38" t="s">
        <v>91</v>
      </c>
      <c r="B45" s="11"/>
      <c r="C45" s="11"/>
      <c r="D45" s="4"/>
      <c r="E45" s="5">
        <v>850.38</v>
      </c>
      <c r="F45" s="48">
        <v>0.155</v>
      </c>
    </row>
    <row r="46" spans="1:6" x14ac:dyDescent="0.25">
      <c r="A46" s="32" t="s">
        <v>77</v>
      </c>
      <c r="B46" s="12"/>
      <c r="C46" s="12"/>
      <c r="D46" s="6"/>
      <c r="E46" s="14">
        <v>850.38</v>
      </c>
      <c r="F46" s="49">
        <v>0.155</v>
      </c>
    </row>
    <row r="47" spans="1:6" x14ac:dyDescent="0.25">
      <c r="A47" s="38"/>
      <c r="B47" s="11"/>
      <c r="C47" s="11"/>
      <c r="D47" s="4"/>
      <c r="E47" s="5"/>
      <c r="F47" s="48"/>
    </row>
    <row r="48" spans="1:6" x14ac:dyDescent="0.25">
      <c r="A48" s="52" t="s">
        <v>89</v>
      </c>
      <c r="B48" s="25"/>
      <c r="C48" s="25"/>
      <c r="D48" s="26"/>
      <c r="E48" s="14">
        <v>850.38</v>
      </c>
      <c r="F48" s="49">
        <v>0.155</v>
      </c>
    </row>
    <row r="49" spans="1:6" x14ac:dyDescent="0.25">
      <c r="A49" s="38" t="s">
        <v>996</v>
      </c>
      <c r="B49" s="11"/>
      <c r="C49" s="11"/>
      <c r="D49" s="4"/>
      <c r="E49" s="5">
        <v>132.75</v>
      </c>
      <c r="F49" s="48">
        <v>2.4500000000000001E-2</v>
      </c>
    </row>
    <row r="50" spans="1:6" x14ac:dyDescent="0.25">
      <c r="A50" s="53" t="s">
        <v>92</v>
      </c>
      <c r="B50" s="13"/>
      <c r="C50" s="13"/>
      <c r="D50" s="8"/>
      <c r="E50" s="9">
        <v>5485.7</v>
      </c>
      <c r="F50" s="54">
        <v>1</v>
      </c>
    </row>
    <row r="51" spans="1:6" x14ac:dyDescent="0.25">
      <c r="A51" s="40"/>
      <c r="B51" s="21"/>
      <c r="C51" s="21"/>
      <c r="D51" s="21"/>
      <c r="E51" s="21"/>
      <c r="F51" s="39"/>
    </row>
    <row r="52" spans="1:6" x14ac:dyDescent="0.25">
      <c r="A52" s="55" t="s">
        <v>93</v>
      </c>
      <c r="B52" s="21"/>
      <c r="C52" s="21"/>
      <c r="D52" s="21"/>
      <c r="E52" s="21"/>
      <c r="F52" s="39"/>
    </row>
    <row r="53" spans="1:6" x14ac:dyDescent="0.25">
      <c r="A53" s="55" t="s">
        <v>1157</v>
      </c>
      <c r="B53" s="21"/>
      <c r="C53" s="21"/>
      <c r="D53" s="21"/>
      <c r="E53" s="21"/>
      <c r="F53" s="39"/>
    </row>
    <row r="54" spans="1:6" x14ac:dyDescent="0.25">
      <c r="A54" s="40"/>
      <c r="B54" s="21"/>
      <c r="C54" s="21"/>
      <c r="D54" s="21"/>
      <c r="E54" s="21"/>
      <c r="F54" s="39"/>
    </row>
    <row r="55" spans="1:6" x14ac:dyDescent="0.25">
      <c r="A55" s="55" t="s">
        <v>788</v>
      </c>
      <c r="B55" s="21"/>
      <c r="C55" s="21"/>
      <c r="D55" s="21"/>
      <c r="E55" s="21"/>
      <c r="F55" s="39"/>
    </row>
    <row r="56" spans="1:6" x14ac:dyDescent="0.25">
      <c r="A56" s="81" t="s">
        <v>1168</v>
      </c>
      <c r="B56" s="82" t="s">
        <v>57</v>
      </c>
      <c r="C56" s="21"/>
      <c r="D56" s="21"/>
      <c r="E56" s="21"/>
      <c r="F56" s="39"/>
    </row>
    <row r="57" spans="1:6" x14ac:dyDescent="0.25">
      <c r="A57" s="40" t="s">
        <v>1015</v>
      </c>
      <c r="B57" s="21"/>
      <c r="C57" s="21"/>
      <c r="D57" s="21"/>
      <c r="E57" s="21"/>
      <c r="F57" s="39"/>
    </row>
    <row r="58" spans="1:6" x14ac:dyDescent="0.25">
      <c r="A58" s="40" t="s">
        <v>789</v>
      </c>
      <c r="B58" s="66" t="s">
        <v>790</v>
      </c>
      <c r="C58" s="66" t="s">
        <v>790</v>
      </c>
      <c r="D58" s="21"/>
      <c r="E58" s="21"/>
      <c r="F58" s="39"/>
    </row>
    <row r="59" spans="1:6" x14ac:dyDescent="0.25">
      <c r="A59" s="40"/>
      <c r="B59" s="20">
        <v>43707</v>
      </c>
      <c r="C59" s="20">
        <v>43738</v>
      </c>
      <c r="D59" s="21"/>
      <c r="E59" s="21"/>
      <c r="F59" s="39"/>
    </row>
    <row r="60" spans="1:6" x14ac:dyDescent="0.25">
      <c r="A60" s="40" t="s">
        <v>791</v>
      </c>
      <c r="B60" s="37">
        <v>22.1432</v>
      </c>
      <c r="C60" s="27">
        <v>22.130800000000001</v>
      </c>
      <c r="D60" s="21"/>
      <c r="E60" s="21"/>
      <c r="F60" s="39"/>
    </row>
    <row r="61" spans="1:6" x14ac:dyDescent="0.25">
      <c r="A61" s="40" t="s">
        <v>792</v>
      </c>
      <c r="B61" s="37" t="s">
        <v>793</v>
      </c>
      <c r="C61" s="27" t="s">
        <v>793</v>
      </c>
      <c r="D61" s="21"/>
      <c r="E61" s="21"/>
      <c r="F61" s="39"/>
    </row>
    <row r="62" spans="1:6" x14ac:dyDescent="0.25">
      <c r="A62" s="40" t="s">
        <v>794</v>
      </c>
      <c r="B62" s="37">
        <v>20.651299999999999</v>
      </c>
      <c r="C62" s="27">
        <v>20.639800000000001</v>
      </c>
      <c r="D62" s="21"/>
      <c r="E62" s="21"/>
      <c r="F62" s="39"/>
    </row>
    <row r="63" spans="1:6" x14ac:dyDescent="0.25">
      <c r="A63" s="40" t="s">
        <v>795</v>
      </c>
      <c r="B63" s="37">
        <v>22.1433</v>
      </c>
      <c r="C63" s="27">
        <v>22.1309</v>
      </c>
      <c r="D63" s="21"/>
      <c r="E63" s="21"/>
      <c r="F63" s="39"/>
    </row>
    <row r="64" spans="1:6" x14ac:dyDescent="0.25">
      <c r="A64" s="40" t="s">
        <v>1109</v>
      </c>
      <c r="B64" s="37" t="s">
        <v>793</v>
      </c>
      <c r="C64" s="27" t="s">
        <v>793</v>
      </c>
      <c r="D64" s="21"/>
      <c r="E64" s="21"/>
      <c r="F64" s="39"/>
    </row>
    <row r="65" spans="1:6" x14ac:dyDescent="0.25">
      <c r="A65" s="40" t="s">
        <v>1110</v>
      </c>
      <c r="B65" s="37" t="s">
        <v>793</v>
      </c>
      <c r="C65" s="27" t="s">
        <v>793</v>
      </c>
      <c r="D65" s="21"/>
      <c r="E65" s="21"/>
      <c r="F65" s="39"/>
    </row>
    <row r="66" spans="1:6" x14ac:dyDescent="0.25">
      <c r="A66" s="40" t="s">
        <v>1111</v>
      </c>
      <c r="B66" s="37" t="s">
        <v>793</v>
      </c>
      <c r="C66" s="27" t="s">
        <v>793</v>
      </c>
      <c r="D66" s="21"/>
      <c r="E66" s="21"/>
      <c r="F66" s="39"/>
    </row>
    <row r="67" spans="1:6" x14ac:dyDescent="0.25">
      <c r="A67" s="40" t="s">
        <v>1112</v>
      </c>
      <c r="B67" s="37">
        <v>17.939599999999999</v>
      </c>
      <c r="C67" s="27">
        <v>17.915900000000001</v>
      </c>
      <c r="D67" s="21"/>
      <c r="E67" s="21"/>
      <c r="F67" s="39"/>
    </row>
    <row r="68" spans="1:6" x14ac:dyDescent="0.25">
      <c r="A68" s="40" t="s">
        <v>796</v>
      </c>
      <c r="B68" s="37">
        <v>20.785399999999999</v>
      </c>
      <c r="C68" s="27">
        <v>20.757899999999999</v>
      </c>
      <c r="D68" s="21"/>
      <c r="E68" s="21"/>
      <c r="F68" s="39"/>
    </row>
    <row r="69" spans="1:6" x14ac:dyDescent="0.25">
      <c r="A69" s="40" t="s">
        <v>797</v>
      </c>
      <c r="B69" s="37" t="s">
        <v>793</v>
      </c>
      <c r="C69" s="27" t="s">
        <v>793</v>
      </c>
      <c r="D69" s="21"/>
      <c r="E69" s="21"/>
      <c r="F69" s="39"/>
    </row>
    <row r="70" spans="1:6" x14ac:dyDescent="0.25">
      <c r="A70" s="40" t="s">
        <v>798</v>
      </c>
      <c r="B70" s="37">
        <v>19.715299999999999</v>
      </c>
      <c r="C70" s="27">
        <v>19.689299999999999</v>
      </c>
      <c r="D70" s="21"/>
      <c r="E70" s="21"/>
      <c r="F70" s="39"/>
    </row>
    <row r="71" spans="1:6" x14ac:dyDescent="0.25">
      <c r="A71" s="40" t="s">
        <v>799</v>
      </c>
      <c r="B71" s="37">
        <v>20.961099999999998</v>
      </c>
      <c r="C71" s="27">
        <v>20.933299999999999</v>
      </c>
      <c r="D71" s="21"/>
      <c r="E71" s="21"/>
      <c r="F71" s="39"/>
    </row>
    <row r="72" spans="1:6" x14ac:dyDescent="0.25">
      <c r="A72" s="40" t="s">
        <v>800</v>
      </c>
      <c r="B72" s="21"/>
      <c r="C72" s="21"/>
      <c r="D72" s="21"/>
      <c r="E72" s="21"/>
      <c r="F72" s="39"/>
    </row>
    <row r="73" spans="1:6" x14ac:dyDescent="0.25">
      <c r="A73" s="40"/>
      <c r="B73" s="21"/>
      <c r="C73" s="21"/>
      <c r="D73" s="21"/>
      <c r="E73" s="21"/>
      <c r="F73" s="39"/>
    </row>
    <row r="74" spans="1:6" x14ac:dyDescent="0.25">
      <c r="A74" s="40" t="s">
        <v>1170</v>
      </c>
      <c r="B74" s="27" t="s">
        <v>57</v>
      </c>
      <c r="C74" s="21"/>
      <c r="D74" s="21"/>
      <c r="E74" s="21"/>
      <c r="F74" s="39"/>
    </row>
    <row r="75" spans="1:6" x14ac:dyDescent="0.25">
      <c r="A75" s="40" t="s">
        <v>1171</v>
      </c>
      <c r="B75" s="27" t="s">
        <v>57</v>
      </c>
      <c r="C75" s="21"/>
      <c r="D75" s="21"/>
      <c r="E75" s="21"/>
      <c r="F75" s="39"/>
    </row>
    <row r="76" spans="1:6" ht="30" x14ac:dyDescent="0.25">
      <c r="A76" s="56" t="s">
        <v>1172</v>
      </c>
      <c r="B76" s="27" t="s">
        <v>57</v>
      </c>
      <c r="C76" s="21"/>
      <c r="D76" s="21"/>
      <c r="E76" s="21"/>
      <c r="F76" s="39"/>
    </row>
    <row r="77" spans="1:6" ht="15.75" customHeight="1" x14ac:dyDescent="0.25">
      <c r="A77" s="56" t="s">
        <v>1173</v>
      </c>
      <c r="B77" s="27" t="s">
        <v>57</v>
      </c>
      <c r="C77" s="21"/>
      <c r="D77" s="21"/>
      <c r="E77" s="21"/>
      <c r="F77" s="39"/>
    </row>
    <row r="78" spans="1:6" x14ac:dyDescent="0.25">
      <c r="A78" s="40" t="s">
        <v>801</v>
      </c>
      <c r="B78" s="28">
        <v>6.8774160000000002</v>
      </c>
      <c r="C78" s="21"/>
      <c r="D78" s="21"/>
      <c r="E78" s="21"/>
      <c r="F78" s="39"/>
    </row>
    <row r="79" spans="1:6" ht="29.25" customHeight="1" x14ac:dyDescent="0.25">
      <c r="A79" s="56" t="s">
        <v>1174</v>
      </c>
      <c r="B79" s="27" t="s">
        <v>57</v>
      </c>
      <c r="C79" s="21"/>
      <c r="D79" s="21"/>
      <c r="E79" s="21"/>
      <c r="F79" s="39"/>
    </row>
    <row r="80" spans="1:6" ht="30" x14ac:dyDescent="0.25">
      <c r="A80" s="56" t="s">
        <v>1158</v>
      </c>
      <c r="B80" s="27" t="s">
        <v>57</v>
      </c>
      <c r="C80" s="21"/>
      <c r="D80" s="21"/>
      <c r="E80" s="21"/>
      <c r="F80" s="39"/>
    </row>
    <row r="81" spans="1:6" x14ac:dyDescent="0.25">
      <c r="A81" s="57"/>
      <c r="B81" s="58"/>
      <c r="C81" s="58"/>
      <c r="D81" s="58"/>
      <c r="E81" s="58"/>
      <c r="F81" s="59"/>
    </row>
  </sheetData>
  <customSheetViews>
    <customSheetView guid="{82FC9ADF-69D5-491E-B58A-B76D1862A59C}" showGridLines="0">
      <pane ySplit="6" topLeftCell="A67" activePane="bottomLeft" state="frozen"/>
      <selection pane="bottomLeft" activeCell="A81" sqref="A81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61" activePane="bottomLeft" state="frozen"/>
      <selection pane="bottomLeft" activeCell="B78" sqref="B78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workbookViewId="0">
      <pane ySplit="6" topLeftCell="A64" activePane="bottomLeft" state="frozen"/>
      <selection pane="bottomLeft" activeCell="A83" sqref="A83"/>
    </sheetView>
  </sheetViews>
  <sheetFormatPr defaultRowHeight="15" x14ac:dyDescent="0.25"/>
  <cols>
    <col min="1" max="1" width="59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35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36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2" t="s">
        <v>56</v>
      </c>
      <c r="B8" s="11"/>
      <c r="C8" s="11"/>
      <c r="D8" s="4"/>
      <c r="E8" s="5"/>
      <c r="F8" s="48"/>
    </row>
    <row r="9" spans="1:8" x14ac:dyDescent="0.25">
      <c r="A9" s="32" t="s">
        <v>140</v>
      </c>
      <c r="B9" s="11"/>
      <c r="C9" s="11"/>
      <c r="D9" s="4"/>
      <c r="E9" s="5"/>
      <c r="F9" s="48"/>
    </row>
    <row r="10" spans="1:8" x14ac:dyDescent="0.25">
      <c r="A10" s="38" t="s">
        <v>159</v>
      </c>
      <c r="B10" s="60" t="s">
        <v>160</v>
      </c>
      <c r="C10" s="60" t="s">
        <v>936</v>
      </c>
      <c r="D10" s="4">
        <v>5328</v>
      </c>
      <c r="E10" s="5">
        <v>93.89</v>
      </c>
      <c r="F10" s="48">
        <v>5.62E-2</v>
      </c>
    </row>
    <row r="11" spans="1:8" x14ac:dyDescent="0.25">
      <c r="A11" s="38" t="s">
        <v>445</v>
      </c>
      <c r="B11" s="60" t="s">
        <v>446</v>
      </c>
      <c r="C11" s="60" t="s">
        <v>936</v>
      </c>
      <c r="D11" s="4">
        <v>4644</v>
      </c>
      <c r="E11" s="5">
        <v>92.04</v>
      </c>
      <c r="F11" s="48">
        <v>5.5100000000000003E-2</v>
      </c>
    </row>
    <row r="12" spans="1:8" x14ac:dyDescent="0.25">
      <c r="A12" s="38" t="s">
        <v>145</v>
      </c>
      <c r="B12" s="60" t="s">
        <v>146</v>
      </c>
      <c r="C12" s="60" t="s">
        <v>934</v>
      </c>
      <c r="D12" s="4">
        <v>10937</v>
      </c>
      <c r="E12" s="5">
        <v>88.11</v>
      </c>
      <c r="F12" s="48">
        <v>5.2699999999999997E-2</v>
      </c>
    </row>
    <row r="13" spans="1:8" x14ac:dyDescent="0.25">
      <c r="A13" s="38" t="s">
        <v>151</v>
      </c>
      <c r="B13" s="60" t="s">
        <v>152</v>
      </c>
      <c r="C13" s="60" t="s">
        <v>935</v>
      </c>
      <c r="D13" s="4">
        <v>6812</v>
      </c>
      <c r="E13" s="5">
        <v>83.61</v>
      </c>
      <c r="F13" s="48">
        <v>0.05</v>
      </c>
    </row>
    <row r="14" spans="1:8" x14ac:dyDescent="0.25">
      <c r="A14" s="38" t="s">
        <v>201</v>
      </c>
      <c r="B14" s="60" t="s">
        <v>202</v>
      </c>
      <c r="C14" s="60" t="s">
        <v>933</v>
      </c>
      <c r="D14" s="4">
        <v>2017</v>
      </c>
      <c r="E14" s="5">
        <v>81.61</v>
      </c>
      <c r="F14" s="48">
        <v>4.8800000000000003E-2</v>
      </c>
    </row>
    <row r="15" spans="1:8" x14ac:dyDescent="0.25">
      <c r="A15" s="38" t="s">
        <v>153</v>
      </c>
      <c r="B15" s="60" t="s">
        <v>154</v>
      </c>
      <c r="C15" s="60" t="s">
        <v>936</v>
      </c>
      <c r="D15" s="4">
        <v>29914</v>
      </c>
      <c r="E15" s="5">
        <v>77.73</v>
      </c>
      <c r="F15" s="48">
        <v>4.65E-2</v>
      </c>
    </row>
    <row r="16" spans="1:8" x14ac:dyDescent="0.25">
      <c r="A16" s="38" t="s">
        <v>222</v>
      </c>
      <c r="B16" s="60" t="s">
        <v>223</v>
      </c>
      <c r="C16" s="60" t="s">
        <v>946</v>
      </c>
      <c r="D16" s="4">
        <v>1155</v>
      </c>
      <c r="E16" s="5">
        <v>77.569999999999993</v>
      </c>
      <c r="F16" s="48">
        <v>4.6399999999999997E-2</v>
      </c>
    </row>
    <row r="17" spans="1:6" x14ac:dyDescent="0.25">
      <c r="A17" s="38" t="s">
        <v>147</v>
      </c>
      <c r="B17" s="60" t="s">
        <v>148</v>
      </c>
      <c r="C17" s="60" t="s">
        <v>934</v>
      </c>
      <c r="D17" s="4">
        <v>3646</v>
      </c>
      <c r="E17" s="5">
        <v>76.540000000000006</v>
      </c>
      <c r="F17" s="48">
        <v>4.58E-2</v>
      </c>
    </row>
    <row r="18" spans="1:6" x14ac:dyDescent="0.25">
      <c r="A18" s="38" t="s">
        <v>165</v>
      </c>
      <c r="B18" s="60" t="s">
        <v>166</v>
      </c>
      <c r="C18" s="60" t="s">
        <v>934</v>
      </c>
      <c r="D18" s="4">
        <v>6881</v>
      </c>
      <c r="E18" s="5">
        <v>74.36</v>
      </c>
      <c r="F18" s="48">
        <v>4.4499999999999998E-2</v>
      </c>
    </row>
    <row r="19" spans="1:6" x14ac:dyDescent="0.25">
      <c r="A19" s="38" t="s">
        <v>401</v>
      </c>
      <c r="B19" s="60" t="s">
        <v>402</v>
      </c>
      <c r="C19" s="60" t="s">
        <v>936</v>
      </c>
      <c r="D19" s="4">
        <v>4470</v>
      </c>
      <c r="E19" s="5">
        <v>67.23</v>
      </c>
      <c r="F19" s="48">
        <v>4.02E-2</v>
      </c>
    </row>
    <row r="20" spans="1:6" x14ac:dyDescent="0.25">
      <c r="A20" s="38" t="s">
        <v>187</v>
      </c>
      <c r="B20" s="60" t="s">
        <v>188</v>
      </c>
      <c r="C20" s="60" t="s">
        <v>946</v>
      </c>
      <c r="D20" s="4">
        <v>2343</v>
      </c>
      <c r="E20" s="5">
        <v>63.37</v>
      </c>
      <c r="F20" s="48">
        <v>3.7900000000000003E-2</v>
      </c>
    </row>
    <row r="21" spans="1:6" x14ac:dyDescent="0.25">
      <c r="A21" s="38" t="s">
        <v>272</v>
      </c>
      <c r="B21" s="60" t="s">
        <v>273</v>
      </c>
      <c r="C21" s="60" t="s">
        <v>936</v>
      </c>
      <c r="D21" s="4">
        <v>2051</v>
      </c>
      <c r="E21" s="5">
        <v>60.38</v>
      </c>
      <c r="F21" s="48">
        <v>3.61E-2</v>
      </c>
    </row>
    <row r="22" spans="1:6" x14ac:dyDescent="0.25">
      <c r="A22" s="38" t="s">
        <v>157</v>
      </c>
      <c r="B22" s="60" t="s">
        <v>158</v>
      </c>
      <c r="C22" s="60" t="s">
        <v>935</v>
      </c>
      <c r="D22" s="4">
        <v>4138</v>
      </c>
      <c r="E22" s="5">
        <v>57.25</v>
      </c>
      <c r="F22" s="48">
        <v>3.4200000000000001E-2</v>
      </c>
    </row>
    <row r="23" spans="1:6" x14ac:dyDescent="0.25">
      <c r="A23" s="38" t="s">
        <v>238</v>
      </c>
      <c r="B23" s="60" t="s">
        <v>239</v>
      </c>
      <c r="C23" s="60" t="s">
        <v>954</v>
      </c>
      <c r="D23" s="4">
        <v>4489</v>
      </c>
      <c r="E23" s="5">
        <v>57.15</v>
      </c>
      <c r="F23" s="48">
        <v>3.4200000000000001E-2</v>
      </c>
    </row>
    <row r="24" spans="1:6" x14ac:dyDescent="0.25">
      <c r="A24" s="38" t="s">
        <v>268</v>
      </c>
      <c r="B24" s="60" t="s">
        <v>269</v>
      </c>
      <c r="C24" s="60" t="s">
        <v>946</v>
      </c>
      <c r="D24" s="4">
        <v>1841</v>
      </c>
      <c r="E24" s="5">
        <v>54.16</v>
      </c>
      <c r="F24" s="48">
        <v>3.2399999999999998E-2</v>
      </c>
    </row>
    <row r="25" spans="1:6" x14ac:dyDescent="0.25">
      <c r="A25" s="38" t="s">
        <v>220</v>
      </c>
      <c r="B25" s="60" t="s">
        <v>221</v>
      </c>
      <c r="C25" s="60" t="s">
        <v>934</v>
      </c>
      <c r="D25" s="4">
        <v>7456</v>
      </c>
      <c r="E25" s="5">
        <v>53.27</v>
      </c>
      <c r="F25" s="48">
        <v>3.1899999999999998E-2</v>
      </c>
    </row>
    <row r="26" spans="1:6" x14ac:dyDescent="0.25">
      <c r="A26" s="38" t="s">
        <v>248</v>
      </c>
      <c r="B26" s="60" t="s">
        <v>249</v>
      </c>
      <c r="C26" s="60" t="s">
        <v>936</v>
      </c>
      <c r="D26" s="4">
        <v>11404</v>
      </c>
      <c r="E26" s="5">
        <v>51</v>
      </c>
      <c r="F26" s="48">
        <v>3.0499999999999999E-2</v>
      </c>
    </row>
    <row r="27" spans="1:6" x14ac:dyDescent="0.25">
      <c r="A27" s="38" t="s">
        <v>696</v>
      </c>
      <c r="B27" s="60" t="s">
        <v>697</v>
      </c>
      <c r="C27" s="60" t="s">
        <v>951</v>
      </c>
      <c r="D27" s="4">
        <v>212</v>
      </c>
      <c r="E27" s="5">
        <v>47.74</v>
      </c>
      <c r="F27" s="48">
        <v>2.86E-2</v>
      </c>
    </row>
    <row r="28" spans="1:6" x14ac:dyDescent="0.25">
      <c r="A28" s="38" t="s">
        <v>403</v>
      </c>
      <c r="B28" s="60" t="s">
        <v>404</v>
      </c>
      <c r="C28" s="60" t="s">
        <v>936</v>
      </c>
      <c r="D28" s="4">
        <v>12046</v>
      </c>
      <c r="E28" s="5">
        <v>47.49</v>
      </c>
      <c r="F28" s="48">
        <v>2.8400000000000002E-2</v>
      </c>
    </row>
    <row r="29" spans="1:6" x14ac:dyDescent="0.25">
      <c r="A29" s="38" t="s">
        <v>686</v>
      </c>
      <c r="B29" s="60" t="s">
        <v>687</v>
      </c>
      <c r="C29" s="60" t="s">
        <v>957</v>
      </c>
      <c r="D29" s="4">
        <v>23724</v>
      </c>
      <c r="E29" s="5">
        <v>47.41</v>
      </c>
      <c r="F29" s="48">
        <v>2.8400000000000002E-2</v>
      </c>
    </row>
    <row r="30" spans="1:6" x14ac:dyDescent="0.25">
      <c r="A30" s="38" t="s">
        <v>206</v>
      </c>
      <c r="B30" s="60" t="s">
        <v>207</v>
      </c>
      <c r="C30" s="60" t="s">
        <v>953</v>
      </c>
      <c r="D30" s="4">
        <v>3090</v>
      </c>
      <c r="E30" s="5">
        <v>44.61</v>
      </c>
      <c r="F30" s="48">
        <v>2.6700000000000002E-2</v>
      </c>
    </row>
    <row r="31" spans="1:6" x14ac:dyDescent="0.25">
      <c r="A31" s="38" t="s">
        <v>688</v>
      </c>
      <c r="B31" s="60" t="s">
        <v>689</v>
      </c>
      <c r="C31" s="60" t="s">
        <v>946</v>
      </c>
      <c r="D31" s="4">
        <v>239</v>
      </c>
      <c r="E31" s="5">
        <v>42.46</v>
      </c>
      <c r="F31" s="48">
        <v>2.5399999999999999E-2</v>
      </c>
    </row>
    <row r="32" spans="1:6" x14ac:dyDescent="0.25">
      <c r="A32" s="38" t="s">
        <v>210</v>
      </c>
      <c r="B32" s="60" t="s">
        <v>211</v>
      </c>
      <c r="C32" s="60" t="s">
        <v>936</v>
      </c>
      <c r="D32" s="4">
        <v>5941</v>
      </c>
      <c r="E32" s="5">
        <v>40.83</v>
      </c>
      <c r="F32" s="48">
        <v>2.4400000000000002E-2</v>
      </c>
    </row>
    <row r="33" spans="1:6" x14ac:dyDescent="0.25">
      <c r="A33" s="38" t="s">
        <v>561</v>
      </c>
      <c r="B33" s="60" t="s">
        <v>562</v>
      </c>
      <c r="C33" s="60" t="s">
        <v>954</v>
      </c>
      <c r="D33" s="4">
        <v>4839</v>
      </c>
      <c r="E33" s="5">
        <v>34.76</v>
      </c>
      <c r="F33" s="48">
        <v>2.0799999999999999E-2</v>
      </c>
    </row>
    <row r="34" spans="1:6" x14ac:dyDescent="0.25">
      <c r="A34" s="38" t="s">
        <v>236</v>
      </c>
      <c r="B34" s="60" t="s">
        <v>237</v>
      </c>
      <c r="C34" s="60" t="s">
        <v>937</v>
      </c>
      <c r="D34" s="4">
        <v>5665</v>
      </c>
      <c r="E34" s="5">
        <v>33.369999999999997</v>
      </c>
      <c r="F34" s="48">
        <v>0.02</v>
      </c>
    </row>
    <row r="35" spans="1:6" x14ac:dyDescent="0.25">
      <c r="A35" s="38" t="s">
        <v>1119</v>
      </c>
      <c r="B35" s="60" t="s">
        <v>205</v>
      </c>
      <c r="C35" s="60" t="s">
        <v>952</v>
      </c>
      <c r="D35" s="4">
        <v>5058</v>
      </c>
      <c r="E35" s="5">
        <v>30.59</v>
      </c>
      <c r="F35" s="48">
        <v>1.83E-2</v>
      </c>
    </row>
    <row r="36" spans="1:6" x14ac:dyDescent="0.25">
      <c r="A36" s="38" t="s">
        <v>698</v>
      </c>
      <c r="B36" s="60" t="s">
        <v>699</v>
      </c>
      <c r="C36" s="60" t="s">
        <v>934</v>
      </c>
      <c r="D36" s="4">
        <v>810</v>
      </c>
      <c r="E36" s="5">
        <v>25.7</v>
      </c>
      <c r="F36" s="48">
        <v>1.54E-2</v>
      </c>
    </row>
    <row r="37" spans="1:6" x14ac:dyDescent="0.25">
      <c r="A37" s="38" t="s">
        <v>700</v>
      </c>
      <c r="B37" s="60" t="s">
        <v>701</v>
      </c>
      <c r="C37" s="60" t="s">
        <v>956</v>
      </c>
      <c r="D37" s="4">
        <v>174</v>
      </c>
      <c r="E37" s="5">
        <v>24.47</v>
      </c>
      <c r="F37" s="48">
        <v>1.46E-2</v>
      </c>
    </row>
    <row r="38" spans="1:6" x14ac:dyDescent="0.25">
      <c r="A38" s="38" t="s">
        <v>702</v>
      </c>
      <c r="B38" s="60" t="s">
        <v>703</v>
      </c>
      <c r="C38" s="60" t="s">
        <v>933</v>
      </c>
      <c r="D38" s="4">
        <v>7717</v>
      </c>
      <c r="E38" s="5">
        <v>19.75</v>
      </c>
      <c r="F38" s="48">
        <v>1.18E-2</v>
      </c>
    </row>
    <row r="39" spans="1:6" x14ac:dyDescent="0.25">
      <c r="A39" s="38" t="s">
        <v>704</v>
      </c>
      <c r="B39" s="60" t="s">
        <v>705</v>
      </c>
      <c r="C39" s="60" t="s">
        <v>955</v>
      </c>
      <c r="D39" s="4">
        <v>9134</v>
      </c>
      <c r="E39" s="5">
        <v>19.5</v>
      </c>
      <c r="F39" s="48">
        <v>1.17E-2</v>
      </c>
    </row>
    <row r="40" spans="1:6" x14ac:dyDescent="0.25">
      <c r="A40" s="32" t="s">
        <v>77</v>
      </c>
      <c r="B40" s="12"/>
      <c r="C40" s="12"/>
      <c r="D40" s="6"/>
      <c r="E40" s="14">
        <v>1667.95</v>
      </c>
      <c r="F40" s="49">
        <v>0.99790000000000001</v>
      </c>
    </row>
    <row r="41" spans="1:6" x14ac:dyDescent="0.25">
      <c r="A41" s="32" t="s">
        <v>297</v>
      </c>
      <c r="B41" s="11"/>
      <c r="C41" s="11"/>
      <c r="D41" s="4"/>
      <c r="E41" s="5"/>
      <c r="F41" s="48"/>
    </row>
    <row r="42" spans="1:6" x14ac:dyDescent="0.25">
      <c r="A42" s="32" t="s">
        <v>77</v>
      </c>
      <c r="B42" s="11"/>
      <c r="C42" s="11"/>
      <c r="D42" s="4"/>
      <c r="E42" s="15" t="s">
        <v>57</v>
      </c>
      <c r="F42" s="51" t="s">
        <v>57</v>
      </c>
    </row>
    <row r="43" spans="1:6" x14ac:dyDescent="0.25">
      <c r="A43" s="52" t="s">
        <v>89</v>
      </c>
      <c r="B43" s="25"/>
      <c r="C43" s="25"/>
      <c r="D43" s="26"/>
      <c r="E43" s="9">
        <v>1667.95</v>
      </c>
      <c r="F43" s="54">
        <v>0.99790000000000001</v>
      </c>
    </row>
    <row r="44" spans="1:6" x14ac:dyDescent="0.25">
      <c r="A44" s="38"/>
      <c r="B44" s="11"/>
      <c r="C44" s="11"/>
      <c r="D44" s="4"/>
      <c r="E44" s="5"/>
      <c r="F44" s="48"/>
    </row>
    <row r="45" spans="1:6" x14ac:dyDescent="0.25">
      <c r="A45" s="32" t="s">
        <v>58</v>
      </c>
      <c r="B45" s="11"/>
      <c r="C45" s="11"/>
      <c r="D45" s="4"/>
      <c r="E45" s="5"/>
      <c r="F45" s="48"/>
    </row>
    <row r="46" spans="1:6" x14ac:dyDescent="0.25">
      <c r="A46" s="32" t="s">
        <v>59</v>
      </c>
      <c r="B46" s="11"/>
      <c r="C46" s="11"/>
      <c r="D46" s="4"/>
      <c r="E46" s="5"/>
      <c r="F46" s="48"/>
    </row>
    <row r="47" spans="1:6" x14ac:dyDescent="0.25">
      <c r="A47" s="38" t="s">
        <v>1014</v>
      </c>
      <c r="B47" s="60" t="s">
        <v>563</v>
      </c>
      <c r="C47" s="60" t="s">
        <v>63</v>
      </c>
      <c r="D47" s="4">
        <v>2051</v>
      </c>
      <c r="E47" s="5">
        <v>0.61</v>
      </c>
      <c r="F47" s="48">
        <v>4.0000000000000002E-4</v>
      </c>
    </row>
    <row r="48" spans="1:6" x14ac:dyDescent="0.25">
      <c r="A48" s="32" t="s">
        <v>77</v>
      </c>
      <c r="B48" s="12"/>
      <c r="C48" s="12"/>
      <c r="D48" s="6"/>
      <c r="E48" s="14">
        <v>0.61</v>
      </c>
      <c r="F48" s="49">
        <v>4.0000000000000002E-4</v>
      </c>
    </row>
    <row r="49" spans="1:6" x14ac:dyDescent="0.25">
      <c r="A49" s="38"/>
      <c r="B49" s="11"/>
      <c r="C49" s="11"/>
      <c r="D49" s="4"/>
      <c r="E49" s="5"/>
      <c r="F49" s="48"/>
    </row>
    <row r="50" spans="1:6" x14ac:dyDescent="0.25">
      <c r="A50" s="32" t="s">
        <v>85</v>
      </c>
      <c r="B50" s="11"/>
      <c r="C50" s="11"/>
      <c r="D50" s="4"/>
      <c r="E50" s="5"/>
      <c r="F50" s="48"/>
    </row>
    <row r="51" spans="1:6" x14ac:dyDescent="0.25">
      <c r="A51" s="32" t="s">
        <v>77</v>
      </c>
      <c r="B51" s="11"/>
      <c r="C51" s="11"/>
      <c r="D51" s="4"/>
      <c r="E51" s="15" t="s">
        <v>57</v>
      </c>
      <c r="F51" s="51" t="s">
        <v>57</v>
      </c>
    </row>
    <row r="52" spans="1:6" x14ac:dyDescent="0.25">
      <c r="A52" s="38"/>
      <c r="B52" s="11"/>
      <c r="C52" s="11"/>
      <c r="D52" s="4"/>
      <c r="E52" s="5"/>
      <c r="F52" s="48"/>
    </row>
    <row r="53" spans="1:6" x14ac:dyDescent="0.25">
      <c r="A53" s="32" t="s">
        <v>88</v>
      </c>
      <c r="B53" s="11"/>
      <c r="C53" s="11"/>
      <c r="D53" s="4"/>
      <c r="E53" s="5"/>
      <c r="F53" s="48"/>
    </row>
    <row r="54" spans="1:6" x14ac:dyDescent="0.25">
      <c r="A54" s="32" t="s">
        <v>77</v>
      </c>
      <c r="B54" s="11"/>
      <c r="C54" s="11"/>
      <c r="D54" s="4"/>
      <c r="E54" s="15" t="s">
        <v>57</v>
      </c>
      <c r="F54" s="51" t="s">
        <v>57</v>
      </c>
    </row>
    <row r="55" spans="1:6" x14ac:dyDescent="0.25">
      <c r="A55" s="38"/>
      <c r="B55" s="11"/>
      <c r="C55" s="11"/>
      <c r="D55" s="4"/>
      <c r="E55" s="5"/>
      <c r="F55" s="48"/>
    </row>
    <row r="56" spans="1:6" x14ac:dyDescent="0.25">
      <c r="A56" s="52" t="s">
        <v>89</v>
      </c>
      <c r="B56" s="25"/>
      <c r="C56" s="25"/>
      <c r="D56" s="26"/>
      <c r="E56" s="14">
        <v>0.61</v>
      </c>
      <c r="F56" s="49">
        <v>4.0000000000000002E-4</v>
      </c>
    </row>
    <row r="57" spans="1:6" x14ac:dyDescent="0.25">
      <c r="A57" s="38"/>
      <c r="B57" s="11"/>
      <c r="C57" s="11"/>
      <c r="D57" s="4"/>
      <c r="E57" s="5"/>
      <c r="F57" s="48"/>
    </row>
    <row r="58" spans="1:6" x14ac:dyDescent="0.25">
      <c r="A58" s="38"/>
      <c r="B58" s="11"/>
      <c r="C58" s="11"/>
      <c r="D58" s="4"/>
      <c r="E58" s="5"/>
      <c r="F58" s="48"/>
    </row>
    <row r="59" spans="1:6" x14ac:dyDescent="0.25">
      <c r="A59" s="32" t="s">
        <v>90</v>
      </c>
      <c r="B59" s="11"/>
      <c r="C59" s="11"/>
      <c r="D59" s="4"/>
      <c r="E59" s="5"/>
      <c r="F59" s="48"/>
    </row>
    <row r="60" spans="1:6" x14ac:dyDescent="0.25">
      <c r="A60" s="38" t="s">
        <v>91</v>
      </c>
      <c r="B60" s="11"/>
      <c r="C60" s="11"/>
      <c r="D60" s="4"/>
      <c r="E60" s="5">
        <v>3</v>
      </c>
      <c r="F60" s="48">
        <v>1.8E-3</v>
      </c>
    </row>
    <row r="61" spans="1:6" x14ac:dyDescent="0.25">
      <c r="A61" s="32" t="s">
        <v>77</v>
      </c>
      <c r="B61" s="12"/>
      <c r="C61" s="12"/>
      <c r="D61" s="6"/>
      <c r="E61" s="14">
        <v>3</v>
      </c>
      <c r="F61" s="49">
        <v>1.8E-3</v>
      </c>
    </row>
    <row r="62" spans="1:6" x14ac:dyDescent="0.25">
      <c r="A62" s="38"/>
      <c r="B62" s="11"/>
      <c r="C62" s="11"/>
      <c r="D62" s="4"/>
      <c r="E62" s="5"/>
      <c r="F62" s="48"/>
    </row>
    <row r="63" spans="1:6" x14ac:dyDescent="0.25">
      <c r="A63" s="52" t="s">
        <v>89</v>
      </c>
      <c r="B63" s="25"/>
      <c r="C63" s="25"/>
      <c r="D63" s="26"/>
      <c r="E63" s="14">
        <v>3</v>
      </c>
      <c r="F63" s="49">
        <v>1.8E-3</v>
      </c>
    </row>
    <row r="64" spans="1:6" x14ac:dyDescent="0.25">
      <c r="A64" s="38" t="s">
        <v>996</v>
      </c>
      <c r="B64" s="11"/>
      <c r="C64" s="11"/>
      <c r="D64" s="4"/>
      <c r="E64" s="5">
        <v>0.4</v>
      </c>
      <c r="F64" s="62">
        <v>-1E-4</v>
      </c>
    </row>
    <row r="65" spans="1:6" x14ac:dyDescent="0.25">
      <c r="A65" s="53" t="s">
        <v>92</v>
      </c>
      <c r="B65" s="13"/>
      <c r="C65" s="13"/>
      <c r="D65" s="8"/>
      <c r="E65" s="9">
        <v>1671.96</v>
      </c>
      <c r="F65" s="54">
        <v>1</v>
      </c>
    </row>
    <row r="66" spans="1:6" x14ac:dyDescent="0.25">
      <c r="A66" s="40"/>
      <c r="B66" s="21"/>
      <c r="C66" s="21"/>
      <c r="D66" s="21"/>
      <c r="E66" s="21"/>
      <c r="F66" s="39"/>
    </row>
    <row r="67" spans="1:6" x14ac:dyDescent="0.25">
      <c r="A67" s="55" t="s">
        <v>1157</v>
      </c>
      <c r="B67" s="21"/>
      <c r="C67" s="21"/>
      <c r="D67" s="21"/>
      <c r="E67" s="21"/>
      <c r="F67" s="39"/>
    </row>
    <row r="68" spans="1:6" x14ac:dyDescent="0.25">
      <c r="A68" s="40"/>
      <c r="B68" s="21"/>
      <c r="C68" s="21"/>
      <c r="D68" s="21"/>
      <c r="E68" s="21"/>
      <c r="F68" s="39"/>
    </row>
    <row r="69" spans="1:6" x14ac:dyDescent="0.25">
      <c r="A69" s="55" t="s">
        <v>788</v>
      </c>
      <c r="B69" s="21"/>
      <c r="C69" s="21"/>
      <c r="D69" s="21"/>
      <c r="E69" s="21"/>
      <c r="F69" s="39"/>
    </row>
    <row r="70" spans="1:6" x14ac:dyDescent="0.25">
      <c r="A70" s="81" t="s">
        <v>1168</v>
      </c>
      <c r="B70" s="82" t="s">
        <v>57</v>
      </c>
      <c r="C70" s="21"/>
      <c r="D70" s="21"/>
      <c r="E70" s="21"/>
      <c r="F70" s="39"/>
    </row>
    <row r="71" spans="1:6" x14ac:dyDescent="0.25">
      <c r="A71" s="40" t="s">
        <v>1015</v>
      </c>
      <c r="B71" s="21"/>
      <c r="C71" s="21"/>
      <c r="D71" s="21"/>
      <c r="E71" s="21"/>
      <c r="F71" s="39"/>
    </row>
    <row r="72" spans="1:6" x14ac:dyDescent="0.25">
      <c r="A72" s="40" t="s">
        <v>789</v>
      </c>
      <c r="B72" s="27" t="s">
        <v>790</v>
      </c>
      <c r="C72" s="27" t="s">
        <v>790</v>
      </c>
      <c r="D72" s="21"/>
      <c r="E72" s="21"/>
      <c r="F72" s="39"/>
    </row>
    <row r="73" spans="1:6" x14ac:dyDescent="0.25">
      <c r="A73" s="40"/>
      <c r="B73" s="20">
        <v>43707</v>
      </c>
      <c r="C73" s="20">
        <v>43738</v>
      </c>
      <c r="D73" s="21"/>
      <c r="E73" s="21"/>
      <c r="F73" s="39"/>
    </row>
    <row r="74" spans="1:6" x14ac:dyDescent="0.25">
      <c r="A74" s="40" t="s">
        <v>847</v>
      </c>
      <c r="B74" s="21">
        <v>271.57679999999999</v>
      </c>
      <c r="C74" s="42">
        <v>285.13799999999998</v>
      </c>
      <c r="D74" s="21"/>
      <c r="E74" s="21"/>
      <c r="F74" s="39"/>
    </row>
    <row r="75" spans="1:6" x14ac:dyDescent="0.25">
      <c r="A75" s="40"/>
      <c r="B75" s="21"/>
      <c r="C75" s="21"/>
      <c r="D75" s="21"/>
      <c r="E75" s="21"/>
      <c r="F75" s="39"/>
    </row>
    <row r="76" spans="1:6" x14ac:dyDescent="0.25">
      <c r="A76" s="40" t="s">
        <v>1170</v>
      </c>
      <c r="B76" s="27" t="s">
        <v>57</v>
      </c>
      <c r="C76" s="21"/>
      <c r="D76" s="21"/>
      <c r="E76" s="21"/>
      <c r="F76" s="39"/>
    </row>
    <row r="77" spans="1:6" x14ac:dyDescent="0.25">
      <c r="A77" s="40" t="s">
        <v>1171</v>
      </c>
      <c r="B77" s="27" t="s">
        <v>57</v>
      </c>
      <c r="C77" s="21"/>
      <c r="D77" s="21"/>
      <c r="E77" s="21"/>
      <c r="F77" s="39"/>
    </row>
    <row r="78" spans="1:6" ht="30" x14ac:dyDescent="0.25">
      <c r="A78" s="56" t="s">
        <v>1172</v>
      </c>
      <c r="B78" s="27" t="s">
        <v>57</v>
      </c>
      <c r="C78" s="21"/>
      <c r="D78" s="21"/>
      <c r="E78" s="21"/>
      <c r="F78" s="39"/>
    </row>
    <row r="79" spans="1:6" ht="30" x14ac:dyDescent="0.25">
      <c r="A79" s="56" t="s">
        <v>1173</v>
      </c>
      <c r="B79" s="27" t="s">
        <v>57</v>
      </c>
      <c r="C79" s="21"/>
      <c r="D79" s="21"/>
      <c r="E79" s="21"/>
      <c r="F79" s="39"/>
    </row>
    <row r="80" spans="1:6" x14ac:dyDescent="0.25">
      <c r="A80" s="40" t="s">
        <v>885</v>
      </c>
      <c r="B80" s="28">
        <v>0.3</v>
      </c>
      <c r="C80" s="21"/>
      <c r="D80" s="21"/>
      <c r="E80" s="21"/>
      <c r="F80" s="39"/>
    </row>
    <row r="81" spans="1:6" ht="30" x14ac:dyDescent="0.25">
      <c r="A81" s="56" t="s">
        <v>1174</v>
      </c>
      <c r="B81" s="27" t="s">
        <v>57</v>
      </c>
      <c r="C81" s="21"/>
      <c r="D81" s="21"/>
      <c r="E81" s="21"/>
      <c r="F81" s="39"/>
    </row>
    <row r="82" spans="1:6" ht="30" x14ac:dyDescent="0.25">
      <c r="A82" s="56" t="s">
        <v>1158</v>
      </c>
      <c r="B82" s="27" t="s">
        <v>57</v>
      </c>
      <c r="C82" s="21"/>
      <c r="D82" s="21"/>
      <c r="E82" s="21"/>
      <c r="F82" s="39"/>
    </row>
    <row r="83" spans="1:6" ht="30" x14ac:dyDescent="0.25">
      <c r="A83" s="35" t="s">
        <v>1165</v>
      </c>
      <c r="B83" s="36" t="s">
        <v>57</v>
      </c>
      <c r="C83" s="21"/>
      <c r="D83" s="21"/>
      <c r="E83" s="21"/>
      <c r="F83" s="39"/>
    </row>
    <row r="84" spans="1:6" x14ac:dyDescent="0.25">
      <c r="A84" s="57"/>
      <c r="B84" s="58"/>
      <c r="C84" s="58"/>
      <c r="D84" s="58"/>
      <c r="E84" s="58"/>
      <c r="F84" s="59"/>
    </row>
  </sheetData>
  <customSheetViews>
    <customSheetView guid="{82FC9ADF-69D5-491E-B58A-B76D1862A59C}" showGridLines="0">
      <pane ySplit="6" topLeftCell="A60" activePane="bottomLeft" state="frozen"/>
      <selection pane="bottomLeft" activeCell="A75" sqref="A75:B75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72" activePane="bottomLeft" state="frozen"/>
      <selection pane="bottomLeft" activeCell="A75" sqref="A75:B75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showGridLines="0" workbookViewId="0">
      <pane ySplit="6" topLeftCell="A7" activePane="bottomLeft" state="frozen"/>
      <selection pane="bottomLeft" activeCell="K12" sqref="K12"/>
    </sheetView>
  </sheetViews>
  <sheetFormatPr defaultRowHeight="15" x14ac:dyDescent="0.25"/>
  <cols>
    <col min="1" max="1" width="50.57031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37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38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2" t="s">
        <v>56</v>
      </c>
      <c r="B8" s="11"/>
      <c r="C8" s="11"/>
      <c r="D8" s="4"/>
      <c r="E8" s="5"/>
      <c r="F8" s="48"/>
    </row>
    <row r="9" spans="1:8" x14ac:dyDescent="0.25">
      <c r="A9" s="32" t="s">
        <v>140</v>
      </c>
      <c r="B9" s="11"/>
      <c r="C9" s="11"/>
      <c r="D9" s="4"/>
      <c r="E9" s="5"/>
      <c r="F9" s="48"/>
    </row>
    <row r="10" spans="1:8" x14ac:dyDescent="0.25">
      <c r="A10" s="38" t="s">
        <v>151</v>
      </c>
      <c r="B10" s="60" t="s">
        <v>152</v>
      </c>
      <c r="C10" s="60" t="s">
        <v>935</v>
      </c>
      <c r="D10" s="4">
        <v>3371</v>
      </c>
      <c r="E10" s="5">
        <v>41.38</v>
      </c>
      <c r="F10" s="48">
        <v>5.6300000000000003E-2</v>
      </c>
    </row>
    <row r="11" spans="1:8" x14ac:dyDescent="0.25">
      <c r="A11" s="38" t="s">
        <v>141</v>
      </c>
      <c r="B11" s="60" t="s">
        <v>142</v>
      </c>
      <c r="C11" s="60" t="s">
        <v>932</v>
      </c>
      <c r="D11" s="4">
        <v>2581</v>
      </c>
      <c r="E11" s="5">
        <v>34.39</v>
      </c>
      <c r="F11" s="48">
        <v>4.6800000000000001E-2</v>
      </c>
    </row>
    <row r="12" spans="1:8" x14ac:dyDescent="0.25">
      <c r="A12" s="38" t="s">
        <v>145</v>
      </c>
      <c r="B12" s="60" t="s">
        <v>146</v>
      </c>
      <c r="C12" s="60" t="s">
        <v>934</v>
      </c>
      <c r="D12" s="4">
        <v>3812</v>
      </c>
      <c r="E12" s="5">
        <v>30.71</v>
      </c>
      <c r="F12" s="48">
        <v>4.1799999999999997E-2</v>
      </c>
    </row>
    <row r="13" spans="1:8" x14ac:dyDescent="0.25">
      <c r="A13" s="38" t="s">
        <v>149</v>
      </c>
      <c r="B13" s="60" t="s">
        <v>150</v>
      </c>
      <c r="C13" s="60" t="s">
        <v>935</v>
      </c>
      <c r="D13" s="4">
        <v>6195</v>
      </c>
      <c r="E13" s="5">
        <v>26.87</v>
      </c>
      <c r="F13" s="48">
        <v>3.6600000000000001E-2</v>
      </c>
    </row>
    <row r="14" spans="1:8" x14ac:dyDescent="0.25">
      <c r="A14" s="38" t="s">
        <v>466</v>
      </c>
      <c r="B14" s="60" t="s">
        <v>467</v>
      </c>
      <c r="C14" s="60" t="s">
        <v>1000</v>
      </c>
      <c r="D14" s="4">
        <v>6000</v>
      </c>
      <c r="E14" s="5">
        <v>21.92</v>
      </c>
      <c r="F14" s="48">
        <v>2.98E-2</v>
      </c>
    </row>
    <row r="15" spans="1:8" x14ac:dyDescent="0.25">
      <c r="A15" s="38" t="s">
        <v>153</v>
      </c>
      <c r="B15" s="60" t="s">
        <v>154</v>
      </c>
      <c r="C15" s="60" t="s">
        <v>936</v>
      </c>
      <c r="D15" s="4">
        <v>7731</v>
      </c>
      <c r="E15" s="5">
        <v>20.09</v>
      </c>
      <c r="F15" s="48">
        <v>2.7300000000000001E-2</v>
      </c>
    </row>
    <row r="16" spans="1:8" x14ac:dyDescent="0.25">
      <c r="A16" s="38" t="s">
        <v>169</v>
      </c>
      <c r="B16" s="60" t="s">
        <v>170</v>
      </c>
      <c r="C16" s="60" t="s">
        <v>941</v>
      </c>
      <c r="D16" s="4">
        <v>1321</v>
      </c>
      <c r="E16" s="5">
        <v>19.47</v>
      </c>
      <c r="F16" s="48">
        <v>2.6499999999999999E-2</v>
      </c>
    </row>
    <row r="17" spans="1:6" x14ac:dyDescent="0.25">
      <c r="A17" s="38" t="s">
        <v>445</v>
      </c>
      <c r="B17" s="60" t="s">
        <v>446</v>
      </c>
      <c r="C17" s="60" t="s">
        <v>936</v>
      </c>
      <c r="D17" s="4">
        <v>946</v>
      </c>
      <c r="E17" s="5">
        <v>18.75</v>
      </c>
      <c r="F17" s="48">
        <v>2.5499999999999998E-2</v>
      </c>
    </row>
    <row r="18" spans="1:6" x14ac:dyDescent="0.25">
      <c r="A18" s="38" t="s">
        <v>147</v>
      </c>
      <c r="B18" s="60" t="s">
        <v>148</v>
      </c>
      <c r="C18" s="60" t="s">
        <v>934</v>
      </c>
      <c r="D18" s="4">
        <v>875</v>
      </c>
      <c r="E18" s="5">
        <v>18.37</v>
      </c>
      <c r="F18" s="48">
        <v>2.5000000000000001E-2</v>
      </c>
    </row>
    <row r="19" spans="1:6" x14ac:dyDescent="0.25">
      <c r="A19" s="38" t="s">
        <v>270</v>
      </c>
      <c r="B19" s="60" t="s">
        <v>271</v>
      </c>
      <c r="C19" s="60" t="s">
        <v>935</v>
      </c>
      <c r="D19" s="4">
        <v>1017</v>
      </c>
      <c r="E19" s="5">
        <v>16.72</v>
      </c>
      <c r="F19" s="48">
        <v>2.2800000000000001E-2</v>
      </c>
    </row>
    <row r="20" spans="1:6" x14ac:dyDescent="0.25">
      <c r="A20" s="38" t="s">
        <v>201</v>
      </c>
      <c r="B20" s="60" t="s">
        <v>202</v>
      </c>
      <c r="C20" s="60" t="s">
        <v>933</v>
      </c>
      <c r="D20" s="4">
        <v>400</v>
      </c>
      <c r="E20" s="5">
        <v>16.18</v>
      </c>
      <c r="F20" s="48">
        <v>2.1999999999999999E-2</v>
      </c>
    </row>
    <row r="21" spans="1:6" x14ac:dyDescent="0.25">
      <c r="A21" s="38" t="s">
        <v>216</v>
      </c>
      <c r="B21" s="60" t="s">
        <v>217</v>
      </c>
      <c r="C21" s="60" t="s">
        <v>933</v>
      </c>
      <c r="D21" s="4">
        <v>170</v>
      </c>
      <c r="E21" s="5">
        <v>14.47</v>
      </c>
      <c r="F21" s="48">
        <v>1.9699999999999999E-2</v>
      </c>
    </row>
    <row r="22" spans="1:6" x14ac:dyDescent="0.25">
      <c r="A22" s="38" t="s">
        <v>159</v>
      </c>
      <c r="B22" s="60" t="s">
        <v>160</v>
      </c>
      <c r="C22" s="60" t="s">
        <v>936</v>
      </c>
      <c r="D22" s="4">
        <v>754</v>
      </c>
      <c r="E22" s="5">
        <v>13.29</v>
      </c>
      <c r="F22" s="48">
        <v>1.8100000000000002E-2</v>
      </c>
    </row>
    <row r="23" spans="1:6" x14ac:dyDescent="0.25">
      <c r="A23" s="38" t="s">
        <v>157</v>
      </c>
      <c r="B23" s="60" t="s">
        <v>158</v>
      </c>
      <c r="C23" s="60" t="s">
        <v>935</v>
      </c>
      <c r="D23" s="4">
        <v>929</v>
      </c>
      <c r="E23" s="5">
        <v>12.85</v>
      </c>
      <c r="F23" s="48">
        <v>1.7500000000000002E-2</v>
      </c>
    </row>
    <row r="24" spans="1:6" x14ac:dyDescent="0.25">
      <c r="A24" s="38" t="s">
        <v>165</v>
      </c>
      <c r="B24" s="60" t="s">
        <v>166</v>
      </c>
      <c r="C24" s="60" t="s">
        <v>934</v>
      </c>
      <c r="D24" s="4">
        <v>1014</v>
      </c>
      <c r="E24" s="5">
        <v>10.96</v>
      </c>
      <c r="F24" s="48">
        <v>1.49E-2</v>
      </c>
    </row>
    <row r="25" spans="1:6" x14ac:dyDescent="0.25">
      <c r="A25" s="38" t="s">
        <v>234</v>
      </c>
      <c r="B25" s="60" t="s">
        <v>235</v>
      </c>
      <c r="C25" s="60" t="s">
        <v>935</v>
      </c>
      <c r="D25" s="4">
        <v>3933</v>
      </c>
      <c r="E25" s="5">
        <v>10.65</v>
      </c>
      <c r="F25" s="48">
        <v>1.4500000000000001E-2</v>
      </c>
    </row>
    <row r="26" spans="1:6" x14ac:dyDescent="0.25">
      <c r="A26" s="38" t="s">
        <v>222</v>
      </c>
      <c r="B26" s="60" t="s">
        <v>223</v>
      </c>
      <c r="C26" s="60" t="s">
        <v>946</v>
      </c>
      <c r="D26" s="4">
        <v>154</v>
      </c>
      <c r="E26" s="5">
        <v>10.34</v>
      </c>
      <c r="F26" s="48">
        <v>1.41E-2</v>
      </c>
    </row>
    <row r="27" spans="1:6" x14ac:dyDescent="0.25">
      <c r="A27" s="38" t="s">
        <v>401</v>
      </c>
      <c r="B27" s="60" t="s">
        <v>402</v>
      </c>
      <c r="C27" s="60" t="s">
        <v>936</v>
      </c>
      <c r="D27" s="4">
        <v>624</v>
      </c>
      <c r="E27" s="5">
        <v>9.3800000000000008</v>
      </c>
      <c r="F27" s="48">
        <v>1.2800000000000001E-2</v>
      </c>
    </row>
    <row r="28" spans="1:6" x14ac:dyDescent="0.25">
      <c r="A28" s="38" t="s">
        <v>179</v>
      </c>
      <c r="B28" s="60" t="s">
        <v>180</v>
      </c>
      <c r="C28" s="60" t="s">
        <v>945</v>
      </c>
      <c r="D28" s="4">
        <v>1539</v>
      </c>
      <c r="E28" s="5">
        <v>9.2899999999999991</v>
      </c>
      <c r="F28" s="48">
        <v>1.26E-2</v>
      </c>
    </row>
    <row r="29" spans="1:6" x14ac:dyDescent="0.25">
      <c r="A29" s="38" t="s">
        <v>500</v>
      </c>
      <c r="B29" s="60" t="s">
        <v>501</v>
      </c>
      <c r="C29" s="60" t="s">
        <v>948</v>
      </c>
      <c r="D29" s="4">
        <v>592</v>
      </c>
      <c r="E29" s="5">
        <v>8.9700000000000006</v>
      </c>
      <c r="F29" s="48">
        <v>1.2200000000000001E-2</v>
      </c>
    </row>
    <row r="30" spans="1:6" x14ac:dyDescent="0.25">
      <c r="A30" s="38" t="s">
        <v>183</v>
      </c>
      <c r="B30" s="60" t="s">
        <v>184</v>
      </c>
      <c r="C30" s="60" t="s">
        <v>946</v>
      </c>
      <c r="D30" s="4">
        <v>1447</v>
      </c>
      <c r="E30" s="5">
        <v>7.92</v>
      </c>
      <c r="F30" s="48">
        <v>1.0800000000000001E-2</v>
      </c>
    </row>
    <row r="31" spans="1:6" x14ac:dyDescent="0.25">
      <c r="A31" s="38" t="s">
        <v>143</v>
      </c>
      <c r="B31" s="60" t="s">
        <v>144</v>
      </c>
      <c r="C31" s="60" t="s">
        <v>933</v>
      </c>
      <c r="D31" s="4">
        <v>400</v>
      </c>
      <c r="E31" s="5">
        <v>7.91</v>
      </c>
      <c r="F31" s="48">
        <v>1.0800000000000001E-2</v>
      </c>
    </row>
    <row r="32" spans="1:6" x14ac:dyDescent="0.25">
      <c r="A32" s="38" t="s">
        <v>403</v>
      </c>
      <c r="B32" s="60" t="s">
        <v>404</v>
      </c>
      <c r="C32" s="60" t="s">
        <v>936</v>
      </c>
      <c r="D32" s="4">
        <v>1996</v>
      </c>
      <c r="E32" s="5">
        <v>7.87</v>
      </c>
      <c r="F32" s="48">
        <v>1.0699999999999999E-2</v>
      </c>
    </row>
    <row r="33" spans="1:6" x14ac:dyDescent="0.25">
      <c r="A33" s="38" t="s">
        <v>185</v>
      </c>
      <c r="B33" s="60" t="s">
        <v>186</v>
      </c>
      <c r="C33" s="60" t="s">
        <v>947</v>
      </c>
      <c r="D33" s="4">
        <v>2925</v>
      </c>
      <c r="E33" s="5">
        <v>7.6</v>
      </c>
      <c r="F33" s="48">
        <v>1.03E-2</v>
      </c>
    </row>
    <row r="34" spans="1:6" x14ac:dyDescent="0.25">
      <c r="A34" s="38" t="s">
        <v>421</v>
      </c>
      <c r="B34" s="60" t="s">
        <v>422</v>
      </c>
      <c r="C34" s="60" t="s">
        <v>935</v>
      </c>
      <c r="D34" s="4">
        <v>3448</v>
      </c>
      <c r="E34" s="5">
        <v>7.54</v>
      </c>
      <c r="F34" s="48">
        <v>1.03E-2</v>
      </c>
    </row>
    <row r="35" spans="1:6" x14ac:dyDescent="0.25">
      <c r="A35" s="38" t="s">
        <v>1136</v>
      </c>
      <c r="B35" s="60" t="s">
        <v>405</v>
      </c>
      <c r="C35" s="60" t="s">
        <v>954</v>
      </c>
      <c r="D35" s="4">
        <v>2859</v>
      </c>
      <c r="E35" s="5">
        <v>7.16</v>
      </c>
      <c r="F35" s="48">
        <v>9.7000000000000003E-3</v>
      </c>
    </row>
    <row r="36" spans="1:6" x14ac:dyDescent="0.25">
      <c r="A36" s="38" t="s">
        <v>220</v>
      </c>
      <c r="B36" s="60" t="s">
        <v>221</v>
      </c>
      <c r="C36" s="60" t="s">
        <v>934</v>
      </c>
      <c r="D36" s="4">
        <v>972</v>
      </c>
      <c r="E36" s="5">
        <v>6.94</v>
      </c>
      <c r="F36" s="48">
        <v>9.4999999999999998E-3</v>
      </c>
    </row>
    <row r="37" spans="1:6" x14ac:dyDescent="0.25">
      <c r="A37" s="38" t="s">
        <v>431</v>
      </c>
      <c r="B37" s="60" t="s">
        <v>432</v>
      </c>
      <c r="C37" s="60" t="s">
        <v>932</v>
      </c>
      <c r="D37" s="4">
        <v>4265</v>
      </c>
      <c r="E37" s="5">
        <v>6.29</v>
      </c>
      <c r="F37" s="48">
        <v>8.6E-3</v>
      </c>
    </row>
    <row r="38" spans="1:6" x14ac:dyDescent="0.25">
      <c r="A38" s="38" t="s">
        <v>706</v>
      </c>
      <c r="B38" s="60" t="s">
        <v>707</v>
      </c>
      <c r="C38" s="60" t="s">
        <v>956</v>
      </c>
      <c r="D38" s="4">
        <v>9</v>
      </c>
      <c r="E38" s="5">
        <v>5.7</v>
      </c>
      <c r="F38" s="48">
        <v>7.7999999999999996E-3</v>
      </c>
    </row>
    <row r="39" spans="1:6" x14ac:dyDescent="0.25">
      <c r="A39" s="38" t="s">
        <v>177</v>
      </c>
      <c r="B39" s="60" t="s">
        <v>178</v>
      </c>
      <c r="C39" s="60" t="s">
        <v>935</v>
      </c>
      <c r="D39" s="4">
        <v>800</v>
      </c>
      <c r="E39" s="5">
        <v>5.48</v>
      </c>
      <c r="F39" s="48">
        <v>7.4999999999999997E-3</v>
      </c>
    </row>
    <row r="40" spans="1:6" x14ac:dyDescent="0.25">
      <c r="A40" s="38" t="s">
        <v>494</v>
      </c>
      <c r="B40" s="60" t="s">
        <v>495</v>
      </c>
      <c r="C40" s="60" t="s">
        <v>947</v>
      </c>
      <c r="D40" s="4">
        <v>4026</v>
      </c>
      <c r="E40" s="5">
        <v>5.41</v>
      </c>
      <c r="F40" s="48">
        <v>7.4000000000000003E-3</v>
      </c>
    </row>
    <row r="41" spans="1:6" x14ac:dyDescent="0.25">
      <c r="A41" s="38" t="s">
        <v>197</v>
      </c>
      <c r="B41" s="60" t="s">
        <v>198</v>
      </c>
      <c r="C41" s="60" t="s">
        <v>940</v>
      </c>
      <c r="D41" s="4">
        <v>2707</v>
      </c>
      <c r="E41" s="5">
        <v>5.39</v>
      </c>
      <c r="F41" s="48">
        <v>7.3000000000000001E-3</v>
      </c>
    </row>
    <row r="42" spans="1:6" x14ac:dyDescent="0.25">
      <c r="A42" s="38" t="s">
        <v>427</v>
      </c>
      <c r="B42" s="60" t="s">
        <v>428</v>
      </c>
      <c r="C42" s="60" t="s">
        <v>942</v>
      </c>
      <c r="D42" s="4">
        <v>120</v>
      </c>
      <c r="E42" s="5">
        <v>5.21</v>
      </c>
      <c r="F42" s="48">
        <v>7.1000000000000004E-3</v>
      </c>
    </row>
    <row r="43" spans="1:6" x14ac:dyDescent="0.25">
      <c r="A43" s="38" t="s">
        <v>268</v>
      </c>
      <c r="B43" s="60" t="s">
        <v>269</v>
      </c>
      <c r="C43" s="60" t="s">
        <v>946</v>
      </c>
      <c r="D43" s="4">
        <v>166</v>
      </c>
      <c r="E43" s="5">
        <v>4.88</v>
      </c>
      <c r="F43" s="48">
        <v>6.6E-3</v>
      </c>
    </row>
    <row r="44" spans="1:6" x14ac:dyDescent="0.25">
      <c r="A44" s="38" t="s">
        <v>210</v>
      </c>
      <c r="B44" s="60" t="s">
        <v>211</v>
      </c>
      <c r="C44" s="60" t="s">
        <v>936</v>
      </c>
      <c r="D44" s="4">
        <v>613</v>
      </c>
      <c r="E44" s="5">
        <v>4.21</v>
      </c>
      <c r="F44" s="48">
        <v>5.7000000000000002E-3</v>
      </c>
    </row>
    <row r="45" spans="1:6" x14ac:dyDescent="0.25">
      <c r="A45" s="38" t="s">
        <v>187</v>
      </c>
      <c r="B45" s="60" t="s">
        <v>188</v>
      </c>
      <c r="C45" s="60" t="s">
        <v>946</v>
      </c>
      <c r="D45" s="4">
        <v>151</v>
      </c>
      <c r="E45" s="5">
        <v>4.08</v>
      </c>
      <c r="F45" s="48">
        <v>5.5999999999999999E-3</v>
      </c>
    </row>
    <row r="46" spans="1:6" x14ac:dyDescent="0.25">
      <c r="A46" s="38" t="s">
        <v>232</v>
      </c>
      <c r="B46" s="60" t="s">
        <v>292</v>
      </c>
      <c r="C46" s="60" t="s">
        <v>946</v>
      </c>
      <c r="D46" s="4">
        <v>3149</v>
      </c>
      <c r="E46" s="5">
        <v>3.7</v>
      </c>
      <c r="F46" s="48">
        <v>5.0000000000000001E-3</v>
      </c>
    </row>
    <row r="47" spans="1:6" x14ac:dyDescent="0.25">
      <c r="A47" s="38" t="s">
        <v>464</v>
      </c>
      <c r="B47" s="60" t="s">
        <v>465</v>
      </c>
      <c r="C47" s="60" t="s">
        <v>949</v>
      </c>
      <c r="D47" s="4">
        <v>974</v>
      </c>
      <c r="E47" s="5">
        <v>3.51</v>
      </c>
      <c r="F47" s="48">
        <v>4.7999999999999996E-3</v>
      </c>
    </row>
    <row r="48" spans="1:6" x14ac:dyDescent="0.25">
      <c r="A48" s="38" t="s">
        <v>688</v>
      </c>
      <c r="B48" s="60" t="s">
        <v>689</v>
      </c>
      <c r="C48" s="60" t="s">
        <v>946</v>
      </c>
      <c r="D48" s="4">
        <v>17</v>
      </c>
      <c r="E48" s="5">
        <v>3.02</v>
      </c>
      <c r="F48" s="48">
        <v>4.1000000000000003E-3</v>
      </c>
    </row>
    <row r="49" spans="1:6" x14ac:dyDescent="0.25">
      <c r="A49" s="38" t="s">
        <v>708</v>
      </c>
      <c r="B49" s="60" t="s">
        <v>709</v>
      </c>
      <c r="C49" s="60" t="s">
        <v>937</v>
      </c>
      <c r="D49" s="4">
        <v>482</v>
      </c>
      <c r="E49" s="5">
        <v>2.8</v>
      </c>
      <c r="F49" s="48">
        <v>3.8E-3</v>
      </c>
    </row>
    <row r="50" spans="1:6" x14ac:dyDescent="0.25">
      <c r="A50" s="32" t="s">
        <v>77</v>
      </c>
      <c r="B50" s="61"/>
      <c r="C50" s="61"/>
      <c r="D50" s="6"/>
      <c r="E50" s="14">
        <v>477.67</v>
      </c>
      <c r="F50" s="49">
        <v>0.6502</v>
      </c>
    </row>
    <row r="51" spans="1:6" x14ac:dyDescent="0.25">
      <c r="A51" s="32" t="s">
        <v>297</v>
      </c>
      <c r="B51" s="60"/>
      <c r="C51" s="60"/>
      <c r="D51" s="4"/>
      <c r="E51" s="5"/>
      <c r="F51" s="48"/>
    </row>
    <row r="52" spans="1:6" x14ac:dyDescent="0.25">
      <c r="A52" s="32" t="s">
        <v>77</v>
      </c>
      <c r="B52" s="60"/>
      <c r="C52" s="60"/>
      <c r="D52" s="4"/>
      <c r="E52" s="15" t="s">
        <v>57</v>
      </c>
      <c r="F52" s="51" t="s">
        <v>57</v>
      </c>
    </row>
    <row r="53" spans="1:6" x14ac:dyDescent="0.25">
      <c r="A53" s="52" t="s">
        <v>89</v>
      </c>
      <c r="B53" s="64"/>
      <c r="C53" s="64"/>
      <c r="D53" s="26"/>
      <c r="E53" s="9">
        <v>477.67</v>
      </c>
      <c r="F53" s="54">
        <v>0.6502</v>
      </c>
    </row>
    <row r="54" spans="1:6" x14ac:dyDescent="0.25">
      <c r="A54" s="38"/>
      <c r="B54" s="60"/>
      <c r="C54" s="60"/>
      <c r="D54" s="4"/>
      <c r="E54" s="5"/>
      <c r="F54" s="48"/>
    </row>
    <row r="55" spans="1:6" x14ac:dyDescent="0.25">
      <c r="A55" s="32" t="s">
        <v>298</v>
      </c>
      <c r="B55" s="60"/>
      <c r="C55" s="60"/>
      <c r="D55" s="4"/>
      <c r="E55" s="5"/>
      <c r="F55" s="48"/>
    </row>
    <row r="56" spans="1:6" x14ac:dyDescent="0.25">
      <c r="A56" s="32" t="s">
        <v>299</v>
      </c>
      <c r="B56" s="60"/>
      <c r="C56" s="60"/>
      <c r="D56" s="4"/>
      <c r="E56" s="5"/>
      <c r="F56" s="48"/>
    </row>
    <row r="57" spans="1:6" x14ac:dyDescent="0.25">
      <c r="A57" s="38" t="s">
        <v>480</v>
      </c>
      <c r="B57" s="60"/>
      <c r="C57" s="60"/>
      <c r="D57" s="4">
        <v>300</v>
      </c>
      <c r="E57" s="5">
        <v>34.6</v>
      </c>
      <c r="F57" s="48">
        <v>4.7091000000000001E-2</v>
      </c>
    </row>
    <row r="58" spans="1:6" x14ac:dyDescent="0.25">
      <c r="A58" s="32" t="s">
        <v>77</v>
      </c>
      <c r="B58" s="61"/>
      <c r="C58" s="61"/>
      <c r="D58" s="6"/>
      <c r="E58" s="14">
        <v>34.6</v>
      </c>
      <c r="F58" s="49">
        <v>4.7091000000000001E-2</v>
      </c>
    </row>
    <row r="59" spans="1:6" x14ac:dyDescent="0.25">
      <c r="A59" s="38"/>
      <c r="B59" s="60"/>
      <c r="C59" s="60"/>
      <c r="D59" s="4"/>
      <c r="E59" s="5"/>
      <c r="F59" s="48"/>
    </row>
    <row r="60" spans="1:6" x14ac:dyDescent="0.25">
      <c r="A60" s="38"/>
      <c r="B60" s="60"/>
      <c r="C60" s="60"/>
      <c r="D60" s="4"/>
      <c r="E60" s="5"/>
      <c r="F60" s="48"/>
    </row>
    <row r="61" spans="1:6" x14ac:dyDescent="0.25">
      <c r="A61" s="38"/>
      <c r="B61" s="60"/>
      <c r="C61" s="60"/>
      <c r="D61" s="4"/>
      <c r="E61" s="5"/>
      <c r="F61" s="48"/>
    </row>
    <row r="62" spans="1:6" x14ac:dyDescent="0.25">
      <c r="A62" s="52" t="s">
        <v>89</v>
      </c>
      <c r="B62" s="64"/>
      <c r="C62" s="64"/>
      <c r="D62" s="26"/>
      <c r="E62" s="14">
        <v>34.6</v>
      </c>
      <c r="F62" s="49">
        <v>4.7091000000000001E-2</v>
      </c>
    </row>
    <row r="63" spans="1:6" x14ac:dyDescent="0.25">
      <c r="A63" s="38"/>
      <c r="B63" s="60"/>
      <c r="C63" s="60"/>
      <c r="D63" s="4"/>
      <c r="E63" s="5"/>
      <c r="F63" s="48"/>
    </row>
    <row r="64" spans="1:6" x14ac:dyDescent="0.25">
      <c r="A64" s="32" t="s">
        <v>381</v>
      </c>
      <c r="B64" s="61"/>
      <c r="C64" s="61"/>
      <c r="D64" s="6"/>
      <c r="E64" s="7"/>
      <c r="F64" s="50"/>
    </row>
    <row r="65" spans="1:6" x14ac:dyDescent="0.25">
      <c r="A65" s="32" t="s">
        <v>382</v>
      </c>
      <c r="B65" s="61"/>
      <c r="C65" s="61" t="s">
        <v>1161</v>
      </c>
      <c r="D65" s="6"/>
      <c r="E65" s="7"/>
      <c r="F65" s="50"/>
    </row>
    <row r="66" spans="1:6" x14ac:dyDescent="0.25">
      <c r="A66" s="38" t="s">
        <v>1021</v>
      </c>
      <c r="B66" s="60"/>
      <c r="C66" s="60" t="s">
        <v>383</v>
      </c>
      <c r="D66" s="4">
        <v>3000000</v>
      </c>
      <c r="E66" s="5">
        <v>30</v>
      </c>
      <c r="F66" s="48">
        <v>4.0800000000000003E-2</v>
      </c>
    </row>
    <row r="67" spans="1:6" x14ac:dyDescent="0.25">
      <c r="A67" s="32" t="s">
        <v>77</v>
      </c>
      <c r="B67" s="61"/>
      <c r="C67" s="61"/>
      <c r="D67" s="6"/>
      <c r="E67" s="14">
        <v>30</v>
      </c>
      <c r="F67" s="49">
        <v>4.0800000000000003E-2</v>
      </c>
    </row>
    <row r="68" spans="1:6" x14ac:dyDescent="0.25">
      <c r="A68" s="52" t="s">
        <v>89</v>
      </c>
      <c r="B68" s="64"/>
      <c r="C68" s="64"/>
      <c r="D68" s="26"/>
      <c r="E68" s="9">
        <v>30</v>
      </c>
      <c r="F68" s="54">
        <v>4.0800000000000003E-2</v>
      </c>
    </row>
    <row r="69" spans="1:6" x14ac:dyDescent="0.25">
      <c r="A69" s="38"/>
      <c r="B69" s="60"/>
      <c r="C69" s="60"/>
      <c r="D69" s="4"/>
      <c r="E69" s="5"/>
      <c r="F69" s="48"/>
    </row>
    <row r="70" spans="1:6" x14ac:dyDescent="0.25">
      <c r="A70" s="38"/>
      <c r="B70" s="60"/>
      <c r="C70" s="60"/>
      <c r="D70" s="4"/>
      <c r="E70" s="5"/>
      <c r="F70" s="48"/>
    </row>
    <row r="71" spans="1:6" x14ac:dyDescent="0.25">
      <c r="A71" s="32" t="s">
        <v>90</v>
      </c>
      <c r="B71" s="60"/>
      <c r="C71" s="60"/>
      <c r="D71" s="4"/>
      <c r="E71" s="5"/>
      <c r="F71" s="48"/>
    </row>
    <row r="72" spans="1:6" x14ac:dyDescent="0.25">
      <c r="A72" s="38" t="s">
        <v>91</v>
      </c>
      <c r="B72" s="60"/>
      <c r="C72" s="60"/>
      <c r="D72" s="4"/>
      <c r="E72" s="5">
        <v>221.97</v>
      </c>
      <c r="F72" s="48">
        <v>0.30209999999999998</v>
      </c>
    </row>
    <row r="73" spans="1:6" x14ac:dyDescent="0.25">
      <c r="A73" s="32" t="s">
        <v>77</v>
      </c>
      <c r="B73" s="61"/>
      <c r="C73" s="61"/>
      <c r="D73" s="6"/>
      <c r="E73" s="14">
        <v>221.97</v>
      </c>
      <c r="F73" s="49">
        <v>0.30209999999999998</v>
      </c>
    </row>
    <row r="74" spans="1:6" x14ac:dyDescent="0.25">
      <c r="A74" s="38"/>
      <c r="B74" s="60"/>
      <c r="C74" s="60"/>
      <c r="D74" s="4"/>
      <c r="E74" s="5"/>
      <c r="F74" s="48"/>
    </row>
    <row r="75" spans="1:6" x14ac:dyDescent="0.25">
      <c r="A75" s="52" t="s">
        <v>89</v>
      </c>
      <c r="B75" s="64"/>
      <c r="C75" s="64"/>
      <c r="D75" s="26"/>
      <c r="E75" s="14">
        <v>221.97</v>
      </c>
      <c r="F75" s="49">
        <v>0.30209999999999998</v>
      </c>
    </row>
    <row r="76" spans="1:6" x14ac:dyDescent="0.25">
      <c r="A76" s="38" t="s">
        <v>996</v>
      </c>
      <c r="B76" s="11"/>
      <c r="C76" s="11"/>
      <c r="D76" s="4"/>
      <c r="E76" s="5">
        <v>5.18</v>
      </c>
      <c r="F76" s="48">
        <v>6.8999999999999999E-3</v>
      </c>
    </row>
    <row r="77" spans="1:6" x14ac:dyDescent="0.25">
      <c r="A77" s="53" t="s">
        <v>92</v>
      </c>
      <c r="B77" s="13"/>
      <c r="C77" s="13"/>
      <c r="D77" s="8"/>
      <c r="E77" s="9">
        <v>734.82</v>
      </c>
      <c r="F77" s="54">
        <v>1</v>
      </c>
    </row>
    <row r="78" spans="1:6" x14ac:dyDescent="0.25">
      <c r="A78" s="40"/>
      <c r="B78" s="21"/>
      <c r="C78" s="21"/>
      <c r="D78" s="21"/>
      <c r="E78" s="21"/>
      <c r="F78" s="39"/>
    </row>
    <row r="79" spans="1:6" x14ac:dyDescent="0.25">
      <c r="A79" s="55" t="s">
        <v>788</v>
      </c>
      <c r="B79" s="21"/>
      <c r="C79" s="21"/>
      <c r="D79" s="21"/>
      <c r="E79" s="21"/>
      <c r="F79" s="39"/>
    </row>
    <row r="80" spans="1:6" x14ac:dyDescent="0.25">
      <c r="A80" s="81" t="s">
        <v>1168</v>
      </c>
      <c r="B80" s="82" t="s">
        <v>57</v>
      </c>
      <c r="C80" s="21"/>
      <c r="D80" s="21"/>
      <c r="E80" s="21"/>
      <c r="F80" s="39"/>
    </row>
    <row r="81" spans="1:6" x14ac:dyDescent="0.25">
      <c r="A81" s="40" t="s">
        <v>1015</v>
      </c>
      <c r="B81" s="21"/>
      <c r="C81" s="21"/>
      <c r="D81" s="21"/>
      <c r="E81" s="21"/>
      <c r="F81" s="39"/>
    </row>
    <row r="82" spans="1:6" x14ac:dyDescent="0.25">
      <c r="A82" s="40" t="s">
        <v>789</v>
      </c>
      <c r="B82" s="27" t="s">
        <v>790</v>
      </c>
      <c r="C82" s="27" t="s">
        <v>790</v>
      </c>
      <c r="D82" s="21"/>
      <c r="E82" s="21"/>
      <c r="F82" s="39"/>
    </row>
    <row r="83" spans="1:6" x14ac:dyDescent="0.25">
      <c r="A83" s="40"/>
      <c r="B83" s="20">
        <v>43707</v>
      </c>
      <c r="C83" s="20">
        <v>43738</v>
      </c>
      <c r="D83" s="21"/>
      <c r="E83" s="21"/>
      <c r="F83" s="39"/>
    </row>
    <row r="84" spans="1:6" x14ac:dyDescent="0.25">
      <c r="A84" s="40" t="s">
        <v>794</v>
      </c>
      <c r="B84" s="43">
        <v>19.77</v>
      </c>
      <c r="C84" s="21">
        <v>20.22</v>
      </c>
      <c r="D84" s="21"/>
      <c r="E84" s="21"/>
      <c r="F84" s="39"/>
    </row>
    <row r="85" spans="1:6" x14ac:dyDescent="0.25">
      <c r="A85" s="40" t="s">
        <v>795</v>
      </c>
      <c r="B85" s="43">
        <v>25.9</v>
      </c>
      <c r="C85" s="21">
        <v>26.73</v>
      </c>
      <c r="D85" s="21"/>
      <c r="E85" s="21"/>
      <c r="F85" s="39"/>
    </row>
    <row r="86" spans="1:6" x14ac:dyDescent="0.25">
      <c r="A86" s="40" t="s">
        <v>805</v>
      </c>
      <c r="B86" s="43">
        <v>18.93</v>
      </c>
      <c r="C86" s="21">
        <v>19.330000000000002</v>
      </c>
      <c r="D86" s="21"/>
      <c r="E86" s="21"/>
      <c r="F86" s="39"/>
    </row>
    <row r="87" spans="1:6" x14ac:dyDescent="0.25">
      <c r="A87" s="40" t="s">
        <v>843</v>
      </c>
      <c r="B87" s="43">
        <v>25.07</v>
      </c>
      <c r="C87" s="21">
        <v>25.85</v>
      </c>
      <c r="D87" s="21"/>
      <c r="E87" s="21"/>
      <c r="F87" s="39"/>
    </row>
    <row r="88" spans="1:6" x14ac:dyDescent="0.25">
      <c r="A88" s="40" t="s">
        <v>844</v>
      </c>
      <c r="B88" s="43">
        <v>24.6</v>
      </c>
      <c r="C88" s="21">
        <v>25.36</v>
      </c>
      <c r="D88" s="21"/>
      <c r="E88" s="21"/>
      <c r="F88" s="39"/>
    </row>
    <row r="89" spans="1:6" x14ac:dyDescent="0.25">
      <c r="A89" s="40" t="s">
        <v>807</v>
      </c>
      <c r="B89" s="43">
        <v>24.93</v>
      </c>
      <c r="C89" s="43">
        <v>25.7</v>
      </c>
      <c r="D89" s="21"/>
      <c r="E89" s="21"/>
      <c r="F89" s="39"/>
    </row>
    <row r="90" spans="1:6" x14ac:dyDescent="0.25">
      <c r="A90" s="40"/>
      <c r="B90" s="21"/>
      <c r="C90" s="21"/>
      <c r="D90" s="21"/>
      <c r="E90" s="21"/>
      <c r="F90" s="39"/>
    </row>
    <row r="91" spans="1:6" x14ac:dyDescent="0.25">
      <c r="A91" s="79" t="s">
        <v>1170</v>
      </c>
      <c r="B91" s="21"/>
      <c r="C91" s="21"/>
      <c r="D91" s="21"/>
      <c r="E91" s="21"/>
      <c r="F91" s="39"/>
    </row>
    <row r="92" spans="1:6" x14ac:dyDescent="0.25">
      <c r="A92" s="40"/>
      <c r="B92" s="21"/>
      <c r="C92" s="21"/>
      <c r="D92" s="21"/>
      <c r="E92" s="21"/>
      <c r="F92" s="39"/>
    </row>
    <row r="93" spans="1:6" x14ac:dyDescent="0.25">
      <c r="A93" s="29" t="s">
        <v>810</v>
      </c>
      <c r="B93" s="29" t="s">
        <v>811</v>
      </c>
      <c r="C93" s="29" t="s">
        <v>1113</v>
      </c>
      <c r="D93" s="29" t="s">
        <v>1114</v>
      </c>
      <c r="E93" s="21"/>
      <c r="F93" s="39"/>
    </row>
    <row r="94" spans="1:6" x14ac:dyDescent="0.25">
      <c r="A94" s="29" t="s">
        <v>794</v>
      </c>
      <c r="B94" s="29"/>
      <c r="C94" s="29">
        <v>0.1682276</v>
      </c>
      <c r="D94" s="29">
        <v>0.1682276</v>
      </c>
      <c r="E94" s="21"/>
      <c r="F94" s="39"/>
    </row>
    <row r="95" spans="1:6" x14ac:dyDescent="0.25">
      <c r="A95" s="29" t="s">
        <v>805</v>
      </c>
      <c r="B95" s="29"/>
      <c r="C95" s="29">
        <v>0.1682276</v>
      </c>
      <c r="D95" s="29">
        <v>0.1682276</v>
      </c>
      <c r="E95" s="21"/>
      <c r="F95" s="39"/>
    </row>
    <row r="96" spans="1:6" x14ac:dyDescent="0.25">
      <c r="A96" s="40"/>
      <c r="B96" s="21"/>
      <c r="C96" s="21"/>
      <c r="D96" s="21"/>
      <c r="E96" s="21"/>
      <c r="F96" s="39"/>
    </row>
    <row r="97" spans="1:6" x14ac:dyDescent="0.25">
      <c r="A97" s="40" t="s">
        <v>1171</v>
      </c>
      <c r="B97" s="27" t="s">
        <v>57</v>
      </c>
      <c r="C97" s="21"/>
      <c r="D97" s="21"/>
      <c r="E97" s="21"/>
      <c r="F97" s="39"/>
    </row>
    <row r="98" spans="1:6" ht="30" x14ac:dyDescent="0.25">
      <c r="A98" s="56" t="s">
        <v>1172</v>
      </c>
      <c r="B98" s="27" t="s">
        <v>57</v>
      </c>
      <c r="C98" s="21"/>
      <c r="D98" s="21"/>
      <c r="E98" s="21"/>
      <c r="F98" s="39"/>
    </row>
    <row r="99" spans="1:6" ht="30" x14ac:dyDescent="0.25">
      <c r="A99" s="56" t="s">
        <v>1173</v>
      </c>
      <c r="B99" s="27" t="s">
        <v>57</v>
      </c>
      <c r="C99" s="21"/>
      <c r="D99" s="21"/>
      <c r="E99" s="21"/>
      <c r="F99" s="39"/>
    </row>
    <row r="100" spans="1:6" x14ac:dyDescent="0.25">
      <c r="A100" s="40" t="s">
        <v>885</v>
      </c>
      <c r="B100" s="28">
        <v>0.25</v>
      </c>
      <c r="C100" s="21"/>
      <c r="D100" s="21"/>
      <c r="E100" s="21"/>
      <c r="F100" s="39"/>
    </row>
    <row r="101" spans="1:6" ht="30" x14ac:dyDescent="0.25">
      <c r="A101" s="81" t="s">
        <v>1174</v>
      </c>
      <c r="B101" s="90">
        <f>E58</f>
        <v>34.6</v>
      </c>
      <c r="C101" s="21"/>
      <c r="D101" s="21"/>
      <c r="E101" s="21"/>
      <c r="F101" s="39"/>
    </row>
    <row r="102" spans="1:6" ht="30" x14ac:dyDescent="0.25">
      <c r="A102" s="56" t="s">
        <v>1158</v>
      </c>
      <c r="B102" s="27" t="s">
        <v>57</v>
      </c>
      <c r="C102" s="21"/>
      <c r="D102" s="21"/>
      <c r="E102" s="21"/>
      <c r="F102" s="39"/>
    </row>
    <row r="103" spans="1:6" ht="30" x14ac:dyDescent="0.25">
      <c r="A103" s="35" t="s">
        <v>1165</v>
      </c>
      <c r="B103" s="36" t="s">
        <v>57</v>
      </c>
      <c r="C103" s="21"/>
      <c r="D103" s="21"/>
      <c r="E103" s="21"/>
      <c r="F103" s="39"/>
    </row>
    <row r="104" spans="1:6" x14ac:dyDescent="0.25">
      <c r="A104" s="57"/>
      <c r="B104" s="58"/>
      <c r="C104" s="58"/>
      <c r="D104" s="58"/>
      <c r="E104" s="58"/>
      <c r="F104" s="59"/>
    </row>
  </sheetData>
  <customSheetViews>
    <customSheetView guid="{82FC9ADF-69D5-491E-B58A-B76D1862A59C}" showGridLines="0">
      <pane ySplit="6" topLeftCell="A77" activePane="bottomLeft" state="frozen"/>
      <selection pane="bottomLeft" activeCell="A81" sqref="A81:B81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89" activePane="bottomLeft" state="frozen"/>
      <selection pane="bottomLeft" activeCell="C95" sqref="C95:C96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showGridLines="0" workbookViewId="0">
      <pane ySplit="6" topLeftCell="A112" activePane="bottomLeft" state="frozen"/>
      <selection pane="bottomLeft" activeCell="C120" sqref="C120"/>
    </sheetView>
  </sheetViews>
  <sheetFormatPr defaultRowHeight="15" x14ac:dyDescent="0.25"/>
  <cols>
    <col min="1" max="1" width="55" customWidth="1"/>
    <col min="2" max="2" width="15.85546875" customWidth="1"/>
    <col min="3" max="3" width="25.42578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39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40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2" t="s">
        <v>56</v>
      </c>
      <c r="B8" s="11"/>
      <c r="C8" s="11"/>
      <c r="D8" s="4"/>
      <c r="E8" s="5"/>
      <c r="F8" s="48"/>
    </row>
    <row r="9" spans="1:8" x14ac:dyDescent="0.25">
      <c r="A9" s="32" t="s">
        <v>140</v>
      </c>
      <c r="B9" s="11"/>
      <c r="C9" s="11"/>
      <c r="D9" s="4"/>
      <c r="E9" s="5"/>
      <c r="F9" s="48"/>
    </row>
    <row r="10" spans="1:8" x14ac:dyDescent="0.25">
      <c r="A10" s="38" t="s">
        <v>295</v>
      </c>
      <c r="B10" s="60" t="s">
        <v>296</v>
      </c>
      <c r="C10" s="60" t="s">
        <v>935</v>
      </c>
      <c r="D10" s="4">
        <v>4695663</v>
      </c>
      <c r="E10" s="5">
        <v>4244.88</v>
      </c>
      <c r="F10" s="48">
        <v>4.6100000000000002E-2</v>
      </c>
    </row>
    <row r="11" spans="1:8" x14ac:dyDescent="0.25">
      <c r="A11" s="38" t="s">
        <v>470</v>
      </c>
      <c r="B11" s="60" t="s">
        <v>471</v>
      </c>
      <c r="C11" s="60" t="s">
        <v>933</v>
      </c>
      <c r="D11" s="4">
        <v>1197162</v>
      </c>
      <c r="E11" s="5">
        <v>3684.86</v>
      </c>
      <c r="F11" s="48">
        <v>0.04</v>
      </c>
    </row>
    <row r="12" spans="1:8" x14ac:dyDescent="0.25">
      <c r="A12" s="38" t="s">
        <v>513</v>
      </c>
      <c r="B12" s="60" t="s">
        <v>514</v>
      </c>
      <c r="C12" s="60" t="s">
        <v>954</v>
      </c>
      <c r="D12" s="4">
        <v>505902</v>
      </c>
      <c r="E12" s="5">
        <v>3437.86</v>
      </c>
      <c r="F12" s="48">
        <v>3.7400000000000003E-2</v>
      </c>
    </row>
    <row r="13" spans="1:8" x14ac:dyDescent="0.25">
      <c r="A13" s="38" t="s">
        <v>515</v>
      </c>
      <c r="B13" s="60" t="s">
        <v>516</v>
      </c>
      <c r="C13" s="60" t="s">
        <v>1010</v>
      </c>
      <c r="D13" s="4">
        <v>1993649</v>
      </c>
      <c r="E13" s="5">
        <v>3185.85</v>
      </c>
      <c r="F13" s="48">
        <v>3.4599999999999999E-2</v>
      </c>
    </row>
    <row r="14" spans="1:8" x14ac:dyDescent="0.25">
      <c r="A14" s="38" t="s">
        <v>566</v>
      </c>
      <c r="B14" s="60" t="s">
        <v>567</v>
      </c>
      <c r="C14" s="60" t="s">
        <v>933</v>
      </c>
      <c r="D14" s="4">
        <v>471033</v>
      </c>
      <c r="E14" s="5">
        <v>3183.71</v>
      </c>
      <c r="F14" s="48">
        <v>3.4599999999999999E-2</v>
      </c>
    </row>
    <row r="15" spans="1:8" x14ac:dyDescent="0.25">
      <c r="A15" s="38" t="s">
        <v>175</v>
      </c>
      <c r="B15" s="60" t="s">
        <v>176</v>
      </c>
      <c r="C15" s="60" t="s">
        <v>944</v>
      </c>
      <c r="D15" s="4">
        <v>215989</v>
      </c>
      <c r="E15" s="5">
        <v>3014.13</v>
      </c>
      <c r="F15" s="48">
        <v>3.27E-2</v>
      </c>
    </row>
    <row r="16" spans="1:8" x14ac:dyDescent="0.25">
      <c r="A16" s="38" t="s">
        <v>1120</v>
      </c>
      <c r="B16" s="60" t="s">
        <v>420</v>
      </c>
      <c r="C16" s="60" t="s">
        <v>945</v>
      </c>
      <c r="D16" s="4">
        <v>211385</v>
      </c>
      <c r="E16" s="5">
        <v>2762.91</v>
      </c>
      <c r="F16" s="48">
        <v>0.03</v>
      </c>
    </row>
    <row r="17" spans="1:6" x14ac:dyDescent="0.25">
      <c r="A17" s="38" t="s">
        <v>406</v>
      </c>
      <c r="B17" s="60" t="s">
        <v>407</v>
      </c>
      <c r="C17" s="60" t="s">
        <v>947</v>
      </c>
      <c r="D17" s="4">
        <v>716017</v>
      </c>
      <c r="E17" s="5">
        <v>2503.91</v>
      </c>
      <c r="F17" s="48">
        <v>2.7199999999999998E-2</v>
      </c>
    </row>
    <row r="18" spans="1:6" x14ac:dyDescent="0.25">
      <c r="A18" s="38" t="s">
        <v>506</v>
      </c>
      <c r="B18" s="60" t="s">
        <v>507</v>
      </c>
      <c r="C18" s="60" t="s">
        <v>934</v>
      </c>
      <c r="D18" s="4">
        <v>116931</v>
      </c>
      <c r="E18" s="5">
        <v>2363.35</v>
      </c>
      <c r="F18" s="48">
        <v>2.5700000000000001E-2</v>
      </c>
    </row>
    <row r="19" spans="1:6" x14ac:dyDescent="0.25">
      <c r="A19" s="38" t="s">
        <v>602</v>
      </c>
      <c r="B19" s="60" t="s">
        <v>603</v>
      </c>
      <c r="C19" s="60" t="s">
        <v>942</v>
      </c>
      <c r="D19" s="4">
        <v>299408</v>
      </c>
      <c r="E19" s="5">
        <v>2251.25</v>
      </c>
      <c r="F19" s="48">
        <v>2.4500000000000001E-2</v>
      </c>
    </row>
    <row r="20" spans="1:6" x14ac:dyDescent="0.25">
      <c r="A20" s="38" t="s">
        <v>651</v>
      </c>
      <c r="B20" s="60" t="s">
        <v>652</v>
      </c>
      <c r="C20" s="60" t="s">
        <v>935</v>
      </c>
      <c r="D20" s="4">
        <v>663024</v>
      </c>
      <c r="E20" s="5">
        <v>2180.35</v>
      </c>
      <c r="F20" s="48">
        <v>2.3699999999999999E-2</v>
      </c>
    </row>
    <row r="21" spans="1:6" x14ac:dyDescent="0.25">
      <c r="A21" s="38" t="s">
        <v>421</v>
      </c>
      <c r="B21" s="60" t="s">
        <v>422</v>
      </c>
      <c r="C21" s="60" t="s">
        <v>935</v>
      </c>
      <c r="D21" s="4">
        <v>951661</v>
      </c>
      <c r="E21" s="5">
        <v>2080.81</v>
      </c>
      <c r="F21" s="48">
        <v>2.2599999999999999E-2</v>
      </c>
    </row>
    <row r="22" spans="1:6" x14ac:dyDescent="0.25">
      <c r="A22" s="38" t="s">
        <v>568</v>
      </c>
      <c r="B22" s="60" t="s">
        <v>569</v>
      </c>
      <c r="C22" s="60" t="s">
        <v>936</v>
      </c>
      <c r="D22" s="4">
        <v>152361</v>
      </c>
      <c r="E22" s="5">
        <v>2071.1999999999998</v>
      </c>
      <c r="F22" s="48">
        <v>2.2499999999999999E-2</v>
      </c>
    </row>
    <row r="23" spans="1:6" x14ac:dyDescent="0.25">
      <c r="A23" s="38" t="s">
        <v>517</v>
      </c>
      <c r="B23" s="60" t="s">
        <v>518</v>
      </c>
      <c r="C23" s="60" t="s">
        <v>938</v>
      </c>
      <c r="D23" s="4">
        <v>715096</v>
      </c>
      <c r="E23" s="5">
        <v>2065.1999999999998</v>
      </c>
      <c r="F23" s="48">
        <v>2.24E-2</v>
      </c>
    </row>
    <row r="24" spans="1:6" x14ac:dyDescent="0.25">
      <c r="A24" s="38" t="s">
        <v>1136</v>
      </c>
      <c r="B24" s="60" t="s">
        <v>405</v>
      </c>
      <c r="C24" s="60" t="s">
        <v>954</v>
      </c>
      <c r="D24" s="4">
        <v>815579</v>
      </c>
      <c r="E24" s="5">
        <v>2041.39</v>
      </c>
      <c r="F24" s="48">
        <v>2.2200000000000001E-2</v>
      </c>
    </row>
    <row r="25" spans="1:6" x14ac:dyDescent="0.25">
      <c r="A25" s="38" t="s">
        <v>531</v>
      </c>
      <c r="B25" s="60" t="s">
        <v>532</v>
      </c>
      <c r="C25" s="60" t="s">
        <v>998</v>
      </c>
      <c r="D25" s="4">
        <v>94269</v>
      </c>
      <c r="E25" s="5">
        <v>2028.1</v>
      </c>
      <c r="F25" s="48">
        <v>2.1999999999999999E-2</v>
      </c>
    </row>
    <row r="26" spans="1:6" x14ac:dyDescent="0.25">
      <c r="A26" s="38" t="s">
        <v>510</v>
      </c>
      <c r="B26" s="60" t="s">
        <v>511</v>
      </c>
      <c r="C26" s="60" t="s">
        <v>954</v>
      </c>
      <c r="D26" s="4">
        <v>113646</v>
      </c>
      <c r="E26" s="5">
        <v>1957.21</v>
      </c>
      <c r="F26" s="48">
        <v>2.1299999999999999E-2</v>
      </c>
    </row>
    <row r="27" spans="1:6" x14ac:dyDescent="0.25">
      <c r="A27" s="38" t="s">
        <v>412</v>
      </c>
      <c r="B27" s="60" t="s">
        <v>413</v>
      </c>
      <c r="C27" s="60" t="s">
        <v>948</v>
      </c>
      <c r="D27" s="4">
        <v>6790</v>
      </c>
      <c r="E27" s="5">
        <v>1947.2</v>
      </c>
      <c r="F27" s="48">
        <v>2.12E-2</v>
      </c>
    </row>
    <row r="28" spans="1:6" x14ac:dyDescent="0.25">
      <c r="A28" s="38" t="s">
        <v>454</v>
      </c>
      <c r="B28" s="60" t="s">
        <v>455</v>
      </c>
      <c r="C28" s="60" t="s">
        <v>937</v>
      </c>
      <c r="D28" s="4">
        <v>17705</v>
      </c>
      <c r="E28" s="5">
        <v>1876.12</v>
      </c>
      <c r="F28" s="48">
        <v>2.0400000000000001E-2</v>
      </c>
    </row>
    <row r="29" spans="1:6" x14ac:dyDescent="0.25">
      <c r="A29" s="38" t="s">
        <v>519</v>
      </c>
      <c r="B29" s="60" t="s">
        <v>520</v>
      </c>
      <c r="C29" s="60" t="s">
        <v>948</v>
      </c>
      <c r="D29" s="4">
        <v>1615335</v>
      </c>
      <c r="E29" s="5">
        <v>1810.79</v>
      </c>
      <c r="F29" s="48">
        <v>1.9699999999999999E-2</v>
      </c>
    </row>
    <row r="30" spans="1:6" x14ac:dyDescent="0.25">
      <c r="A30" s="38" t="s">
        <v>433</v>
      </c>
      <c r="B30" s="60" t="s">
        <v>434</v>
      </c>
      <c r="C30" s="60" t="s">
        <v>998</v>
      </c>
      <c r="D30" s="4">
        <v>332850</v>
      </c>
      <c r="E30" s="5">
        <v>1808.71</v>
      </c>
      <c r="F30" s="48">
        <v>1.9699999999999999E-2</v>
      </c>
    </row>
    <row r="31" spans="1:6" x14ac:dyDescent="0.25">
      <c r="A31" s="38" t="s">
        <v>564</v>
      </c>
      <c r="B31" s="60" t="s">
        <v>565</v>
      </c>
      <c r="C31" s="60" t="s">
        <v>936</v>
      </c>
      <c r="D31" s="4">
        <v>329463</v>
      </c>
      <c r="E31" s="5">
        <v>1729.52</v>
      </c>
      <c r="F31" s="48">
        <v>1.8800000000000001E-2</v>
      </c>
    </row>
    <row r="32" spans="1:6" x14ac:dyDescent="0.25">
      <c r="A32" s="38" t="s">
        <v>557</v>
      </c>
      <c r="B32" s="60" t="s">
        <v>558</v>
      </c>
      <c r="C32" s="60" t="s">
        <v>954</v>
      </c>
      <c r="D32" s="4">
        <v>339820</v>
      </c>
      <c r="E32" s="5">
        <v>1628.93</v>
      </c>
      <c r="F32" s="48">
        <v>1.77E-2</v>
      </c>
    </row>
    <row r="33" spans="1:6" x14ac:dyDescent="0.25">
      <c r="A33" s="38" t="s">
        <v>710</v>
      </c>
      <c r="B33" s="60" t="s">
        <v>711</v>
      </c>
      <c r="C33" s="60" t="s">
        <v>933</v>
      </c>
      <c r="D33" s="4">
        <v>368612</v>
      </c>
      <c r="E33" s="5">
        <v>1573.24</v>
      </c>
      <c r="F33" s="48">
        <v>1.7100000000000001E-2</v>
      </c>
    </row>
    <row r="34" spans="1:6" x14ac:dyDescent="0.25">
      <c r="A34" s="38" t="s">
        <v>414</v>
      </c>
      <c r="B34" s="60" t="s">
        <v>415</v>
      </c>
      <c r="C34" s="60" t="s">
        <v>997</v>
      </c>
      <c r="D34" s="4">
        <v>690733</v>
      </c>
      <c r="E34" s="5">
        <v>1459.86</v>
      </c>
      <c r="F34" s="48">
        <v>1.5900000000000001E-2</v>
      </c>
    </row>
    <row r="35" spans="1:6" x14ac:dyDescent="0.25">
      <c r="A35" s="38" t="s">
        <v>448</v>
      </c>
      <c r="B35" s="60" t="s">
        <v>449</v>
      </c>
      <c r="C35" s="60" t="s">
        <v>937</v>
      </c>
      <c r="D35" s="4">
        <v>160661</v>
      </c>
      <c r="E35" s="5">
        <v>1450.77</v>
      </c>
      <c r="F35" s="48">
        <v>1.5800000000000002E-2</v>
      </c>
    </row>
    <row r="36" spans="1:6" x14ac:dyDescent="0.25">
      <c r="A36" s="38" t="s">
        <v>529</v>
      </c>
      <c r="B36" s="60" t="s">
        <v>530</v>
      </c>
      <c r="C36" s="60" t="s">
        <v>940</v>
      </c>
      <c r="D36" s="4">
        <v>287717</v>
      </c>
      <c r="E36" s="5">
        <v>1411.68</v>
      </c>
      <c r="F36" s="48">
        <v>1.5299999999999999E-2</v>
      </c>
    </row>
    <row r="37" spans="1:6" x14ac:dyDescent="0.25">
      <c r="A37" s="38" t="s">
        <v>537</v>
      </c>
      <c r="B37" s="60" t="s">
        <v>538</v>
      </c>
      <c r="C37" s="60" t="s">
        <v>942</v>
      </c>
      <c r="D37" s="4">
        <v>133175</v>
      </c>
      <c r="E37" s="5">
        <v>1398.8</v>
      </c>
      <c r="F37" s="48">
        <v>1.52E-2</v>
      </c>
    </row>
    <row r="38" spans="1:6" x14ac:dyDescent="0.25">
      <c r="A38" s="38" t="s">
        <v>521</v>
      </c>
      <c r="B38" s="60" t="s">
        <v>522</v>
      </c>
      <c r="C38" s="60" t="s">
        <v>938</v>
      </c>
      <c r="D38" s="4">
        <v>264312</v>
      </c>
      <c r="E38" s="5">
        <v>1341.65</v>
      </c>
      <c r="F38" s="48">
        <v>1.46E-2</v>
      </c>
    </row>
    <row r="39" spans="1:6" x14ac:dyDescent="0.25">
      <c r="A39" s="38" t="s">
        <v>541</v>
      </c>
      <c r="B39" s="60" t="s">
        <v>542</v>
      </c>
      <c r="C39" s="60" t="s">
        <v>953</v>
      </c>
      <c r="D39" s="4">
        <v>61136</v>
      </c>
      <c r="E39" s="5">
        <v>1314.15</v>
      </c>
      <c r="F39" s="48">
        <v>1.43E-2</v>
      </c>
    </row>
    <row r="40" spans="1:6" x14ac:dyDescent="0.25">
      <c r="A40" s="38" t="s">
        <v>523</v>
      </c>
      <c r="B40" s="60" t="s">
        <v>524</v>
      </c>
      <c r="C40" s="60" t="s">
        <v>954</v>
      </c>
      <c r="D40" s="4">
        <v>68707</v>
      </c>
      <c r="E40" s="5">
        <v>1296.81</v>
      </c>
      <c r="F40" s="48">
        <v>1.41E-2</v>
      </c>
    </row>
    <row r="41" spans="1:6" x14ac:dyDescent="0.25">
      <c r="A41" s="38" t="s">
        <v>525</v>
      </c>
      <c r="B41" s="60" t="s">
        <v>526</v>
      </c>
      <c r="C41" s="60" t="s">
        <v>997</v>
      </c>
      <c r="D41" s="4">
        <v>265566</v>
      </c>
      <c r="E41" s="5">
        <v>1285.07</v>
      </c>
      <c r="F41" s="48">
        <v>1.4E-2</v>
      </c>
    </row>
    <row r="42" spans="1:6" x14ac:dyDescent="0.25">
      <c r="A42" s="38" t="s">
        <v>410</v>
      </c>
      <c r="B42" s="60" t="s">
        <v>411</v>
      </c>
      <c r="C42" s="60" t="s">
        <v>953</v>
      </c>
      <c r="D42" s="4">
        <v>160296</v>
      </c>
      <c r="E42" s="5">
        <v>1283.49</v>
      </c>
      <c r="F42" s="48">
        <v>1.3899999999999999E-2</v>
      </c>
    </row>
    <row r="43" spans="1:6" x14ac:dyDescent="0.25">
      <c r="A43" s="38" t="s">
        <v>498</v>
      </c>
      <c r="B43" s="60" t="s">
        <v>499</v>
      </c>
      <c r="C43" s="60" t="s">
        <v>998</v>
      </c>
      <c r="D43" s="4">
        <v>69024</v>
      </c>
      <c r="E43" s="5">
        <v>1231.42</v>
      </c>
      <c r="F43" s="48">
        <v>1.34E-2</v>
      </c>
    </row>
    <row r="44" spans="1:6" x14ac:dyDescent="0.25">
      <c r="A44" s="38" t="s">
        <v>462</v>
      </c>
      <c r="B44" s="60" t="s">
        <v>463</v>
      </c>
      <c r="C44" s="60" t="s">
        <v>933</v>
      </c>
      <c r="D44" s="4">
        <v>76755</v>
      </c>
      <c r="E44" s="5">
        <v>1225.0899999999999</v>
      </c>
      <c r="F44" s="48">
        <v>1.3299999999999999E-2</v>
      </c>
    </row>
    <row r="45" spans="1:6" x14ac:dyDescent="0.25">
      <c r="A45" s="38" t="s">
        <v>533</v>
      </c>
      <c r="B45" s="60" t="s">
        <v>534</v>
      </c>
      <c r="C45" s="60" t="s">
        <v>956</v>
      </c>
      <c r="D45" s="4">
        <v>353637</v>
      </c>
      <c r="E45" s="5">
        <v>1204.8399999999999</v>
      </c>
      <c r="F45" s="48">
        <v>1.3100000000000001E-2</v>
      </c>
    </row>
    <row r="46" spans="1:6" x14ac:dyDescent="0.25">
      <c r="A46" s="38" t="s">
        <v>712</v>
      </c>
      <c r="B46" s="60" t="s">
        <v>713</v>
      </c>
      <c r="C46" s="60" t="s">
        <v>946</v>
      </c>
      <c r="D46" s="4">
        <v>204034</v>
      </c>
      <c r="E46" s="5">
        <v>1184.1099999999999</v>
      </c>
      <c r="F46" s="48">
        <v>1.29E-2</v>
      </c>
    </row>
    <row r="47" spans="1:6" x14ac:dyDescent="0.25">
      <c r="A47" s="38" t="s">
        <v>492</v>
      </c>
      <c r="B47" s="60" t="s">
        <v>493</v>
      </c>
      <c r="C47" s="60" t="s">
        <v>937</v>
      </c>
      <c r="D47" s="4">
        <v>69823</v>
      </c>
      <c r="E47" s="5">
        <v>1164.23</v>
      </c>
      <c r="F47" s="48">
        <v>1.26E-2</v>
      </c>
    </row>
    <row r="48" spans="1:6" x14ac:dyDescent="0.25">
      <c r="A48" s="38" t="s">
        <v>435</v>
      </c>
      <c r="B48" s="60" t="s">
        <v>436</v>
      </c>
      <c r="C48" s="60" t="s">
        <v>948</v>
      </c>
      <c r="D48" s="4">
        <v>96363</v>
      </c>
      <c r="E48" s="5">
        <v>1086.8800000000001</v>
      </c>
      <c r="F48" s="48">
        <v>1.18E-2</v>
      </c>
    </row>
    <row r="49" spans="1:6" x14ac:dyDescent="0.25">
      <c r="A49" s="38" t="s">
        <v>527</v>
      </c>
      <c r="B49" s="60" t="s">
        <v>528</v>
      </c>
      <c r="C49" s="60" t="s">
        <v>938</v>
      </c>
      <c r="D49" s="4">
        <v>149685</v>
      </c>
      <c r="E49" s="5">
        <v>1043.98</v>
      </c>
      <c r="F49" s="48">
        <v>1.1299999999999999E-2</v>
      </c>
    </row>
    <row r="50" spans="1:6" x14ac:dyDescent="0.25">
      <c r="A50" s="38" t="s">
        <v>535</v>
      </c>
      <c r="B50" s="60" t="s">
        <v>536</v>
      </c>
      <c r="C50" s="60" t="s">
        <v>953</v>
      </c>
      <c r="D50" s="4">
        <v>93805</v>
      </c>
      <c r="E50" s="5">
        <v>1043.21</v>
      </c>
      <c r="F50" s="48">
        <v>1.1299999999999999E-2</v>
      </c>
    </row>
    <row r="51" spans="1:6" x14ac:dyDescent="0.25">
      <c r="A51" s="38" t="s">
        <v>581</v>
      </c>
      <c r="B51" s="60" t="s">
        <v>582</v>
      </c>
      <c r="C51" s="60" t="s">
        <v>954</v>
      </c>
      <c r="D51" s="4">
        <v>569526</v>
      </c>
      <c r="E51" s="5">
        <v>943.14</v>
      </c>
      <c r="F51" s="48">
        <v>1.0200000000000001E-2</v>
      </c>
    </row>
    <row r="52" spans="1:6" x14ac:dyDescent="0.25">
      <c r="A52" s="38" t="s">
        <v>545</v>
      </c>
      <c r="B52" s="60" t="s">
        <v>546</v>
      </c>
      <c r="C52" s="60" t="s">
        <v>953</v>
      </c>
      <c r="D52" s="4">
        <v>294082</v>
      </c>
      <c r="E52" s="5">
        <v>878.86</v>
      </c>
      <c r="F52" s="48">
        <v>9.4999999999999998E-3</v>
      </c>
    </row>
    <row r="53" spans="1:6" x14ac:dyDescent="0.25">
      <c r="A53" s="38" t="s">
        <v>452</v>
      </c>
      <c r="B53" s="60" t="s">
        <v>453</v>
      </c>
      <c r="C53" s="60" t="s">
        <v>999</v>
      </c>
      <c r="D53" s="4">
        <v>26881</v>
      </c>
      <c r="E53" s="5">
        <v>813.14</v>
      </c>
      <c r="F53" s="48">
        <v>8.8000000000000005E-3</v>
      </c>
    </row>
    <row r="54" spans="1:6" x14ac:dyDescent="0.25">
      <c r="A54" s="38" t="s">
        <v>553</v>
      </c>
      <c r="B54" s="60" t="s">
        <v>554</v>
      </c>
      <c r="C54" s="60" t="s">
        <v>956</v>
      </c>
      <c r="D54" s="4">
        <v>320594</v>
      </c>
      <c r="E54" s="5">
        <v>805.65</v>
      </c>
      <c r="F54" s="48">
        <v>8.8000000000000005E-3</v>
      </c>
    </row>
    <row r="55" spans="1:6" x14ac:dyDescent="0.25">
      <c r="A55" s="38" t="s">
        <v>551</v>
      </c>
      <c r="B55" s="60" t="s">
        <v>552</v>
      </c>
      <c r="C55" s="60" t="s">
        <v>941</v>
      </c>
      <c r="D55" s="4">
        <v>822941</v>
      </c>
      <c r="E55" s="5">
        <v>801.54</v>
      </c>
      <c r="F55" s="48">
        <v>8.6999999999999994E-3</v>
      </c>
    </row>
    <row r="56" spans="1:6" x14ac:dyDescent="0.25">
      <c r="A56" s="38" t="s">
        <v>594</v>
      </c>
      <c r="B56" s="60" t="s">
        <v>595</v>
      </c>
      <c r="C56" s="60" t="s">
        <v>998</v>
      </c>
      <c r="D56" s="4">
        <v>248291</v>
      </c>
      <c r="E56" s="5">
        <v>763.49</v>
      </c>
      <c r="F56" s="48">
        <v>8.3000000000000001E-3</v>
      </c>
    </row>
    <row r="57" spans="1:6" x14ac:dyDescent="0.25">
      <c r="A57" s="38" t="s">
        <v>543</v>
      </c>
      <c r="B57" s="60" t="s">
        <v>544</v>
      </c>
      <c r="C57" s="60" t="s">
        <v>938</v>
      </c>
      <c r="D57" s="4">
        <v>627546</v>
      </c>
      <c r="E57" s="5">
        <v>702.54</v>
      </c>
      <c r="F57" s="48">
        <v>7.6E-3</v>
      </c>
    </row>
    <row r="58" spans="1:6" x14ac:dyDescent="0.25">
      <c r="A58" s="38" t="s">
        <v>559</v>
      </c>
      <c r="B58" s="60" t="s">
        <v>560</v>
      </c>
      <c r="C58" s="60" t="s">
        <v>1010</v>
      </c>
      <c r="D58" s="4">
        <v>1169830</v>
      </c>
      <c r="E58" s="5">
        <v>667.39</v>
      </c>
      <c r="F58" s="48">
        <v>7.3000000000000001E-3</v>
      </c>
    </row>
    <row r="59" spans="1:6" x14ac:dyDescent="0.25">
      <c r="A59" s="38" t="s">
        <v>1137</v>
      </c>
      <c r="B59" s="60" t="s">
        <v>593</v>
      </c>
      <c r="C59" s="60" t="s">
        <v>956</v>
      </c>
      <c r="D59" s="4">
        <v>171968</v>
      </c>
      <c r="E59" s="5">
        <v>660.53</v>
      </c>
      <c r="F59" s="48">
        <v>7.1999999999999998E-3</v>
      </c>
    </row>
    <row r="60" spans="1:6" x14ac:dyDescent="0.25">
      <c r="A60" s="38" t="s">
        <v>573</v>
      </c>
      <c r="B60" s="60" t="s">
        <v>574</v>
      </c>
      <c r="C60" s="60" t="s">
        <v>938</v>
      </c>
      <c r="D60" s="4">
        <v>119408</v>
      </c>
      <c r="E60" s="5">
        <v>584.02</v>
      </c>
      <c r="F60" s="48">
        <v>6.3E-3</v>
      </c>
    </row>
    <row r="61" spans="1:6" x14ac:dyDescent="0.25">
      <c r="A61" s="38" t="s">
        <v>214</v>
      </c>
      <c r="B61" s="60" t="s">
        <v>215</v>
      </c>
      <c r="C61" s="60" t="s">
        <v>941</v>
      </c>
      <c r="D61" s="4">
        <v>1054968</v>
      </c>
      <c r="E61" s="5">
        <v>580.76</v>
      </c>
      <c r="F61" s="48">
        <v>6.3E-3</v>
      </c>
    </row>
    <row r="62" spans="1:6" x14ac:dyDescent="0.25">
      <c r="A62" s="38" t="s">
        <v>555</v>
      </c>
      <c r="B62" s="60" t="s">
        <v>556</v>
      </c>
      <c r="C62" s="60" t="s">
        <v>948</v>
      </c>
      <c r="D62" s="4">
        <v>34324</v>
      </c>
      <c r="E62" s="5">
        <v>513.95000000000005</v>
      </c>
      <c r="F62" s="48">
        <v>5.5999999999999999E-3</v>
      </c>
    </row>
    <row r="63" spans="1:6" x14ac:dyDescent="0.25">
      <c r="A63" s="38" t="s">
        <v>624</v>
      </c>
      <c r="B63" s="60" t="s">
        <v>625</v>
      </c>
      <c r="C63" s="60" t="s">
        <v>938</v>
      </c>
      <c r="D63" s="4">
        <v>157465</v>
      </c>
      <c r="E63" s="5">
        <v>442.87</v>
      </c>
      <c r="F63" s="48">
        <v>4.7999999999999996E-3</v>
      </c>
    </row>
    <row r="64" spans="1:6" x14ac:dyDescent="0.25">
      <c r="A64" s="38" t="s">
        <v>549</v>
      </c>
      <c r="B64" s="60" t="s">
        <v>550</v>
      </c>
      <c r="C64" s="60" t="s">
        <v>938</v>
      </c>
      <c r="D64" s="4">
        <v>173088</v>
      </c>
      <c r="E64" s="5">
        <v>400.18</v>
      </c>
      <c r="F64" s="48">
        <v>4.3E-3</v>
      </c>
    </row>
    <row r="65" spans="1:6" x14ac:dyDescent="0.25">
      <c r="A65" s="38" t="s">
        <v>626</v>
      </c>
      <c r="B65" s="60" t="s">
        <v>627</v>
      </c>
      <c r="C65" s="60" t="s">
        <v>948</v>
      </c>
      <c r="D65" s="4">
        <v>489987</v>
      </c>
      <c r="E65" s="5">
        <v>365.29</v>
      </c>
      <c r="F65" s="48">
        <v>4.0000000000000001E-3</v>
      </c>
    </row>
    <row r="66" spans="1:6" x14ac:dyDescent="0.25">
      <c r="A66" s="32" t="s">
        <v>77</v>
      </c>
      <c r="B66" s="61"/>
      <c r="C66" s="61"/>
      <c r="D66" s="6"/>
      <c r="E66" s="14">
        <v>88780.87</v>
      </c>
      <c r="F66" s="49">
        <v>0.96460000000000001</v>
      </c>
    </row>
    <row r="67" spans="1:6" x14ac:dyDescent="0.25">
      <c r="A67" s="38"/>
      <c r="B67" s="60"/>
      <c r="C67" s="60"/>
      <c r="D67" s="4"/>
      <c r="E67" s="5"/>
      <c r="F67" s="48"/>
    </row>
    <row r="68" spans="1:6" x14ac:dyDescent="0.25">
      <c r="A68" s="32" t="s">
        <v>297</v>
      </c>
      <c r="B68" s="60"/>
      <c r="C68" s="60"/>
      <c r="D68" s="4"/>
      <c r="E68" s="5"/>
      <c r="F68" s="48"/>
    </row>
    <row r="69" spans="1:6" x14ac:dyDescent="0.25">
      <c r="A69" s="38" t="s">
        <v>1131</v>
      </c>
      <c r="B69" s="60" t="s">
        <v>472</v>
      </c>
      <c r="C69" s="60" t="s">
        <v>953</v>
      </c>
      <c r="D69" s="4">
        <v>11528</v>
      </c>
      <c r="E69" s="5">
        <v>54.82</v>
      </c>
      <c r="F69" s="48">
        <v>5.9999999999999995E-4</v>
      </c>
    </row>
    <row r="70" spans="1:6" x14ac:dyDescent="0.25">
      <c r="A70" s="32" t="s">
        <v>77</v>
      </c>
      <c r="B70" s="61"/>
      <c r="C70" s="61"/>
      <c r="D70" s="6"/>
      <c r="E70" s="14">
        <v>54.82</v>
      </c>
      <c r="F70" s="49">
        <v>5.9999999999999995E-4</v>
      </c>
    </row>
    <row r="71" spans="1:6" x14ac:dyDescent="0.25">
      <c r="A71" s="52" t="s">
        <v>89</v>
      </c>
      <c r="B71" s="64"/>
      <c r="C71" s="64"/>
      <c r="D71" s="26"/>
      <c r="E71" s="9">
        <v>88835.69</v>
      </c>
      <c r="F71" s="54">
        <v>0.96519999999999995</v>
      </c>
    </row>
    <row r="72" spans="1:6" x14ac:dyDescent="0.25">
      <c r="A72" s="38"/>
      <c r="B72" s="60"/>
      <c r="C72" s="60"/>
      <c r="D72" s="4"/>
      <c r="E72" s="5"/>
      <c r="F72" s="48"/>
    </row>
    <row r="73" spans="1:6" x14ac:dyDescent="0.25">
      <c r="A73" s="32" t="s">
        <v>58</v>
      </c>
      <c r="B73" s="60"/>
      <c r="C73" s="60"/>
      <c r="D73" s="4"/>
      <c r="E73" s="5"/>
      <c r="F73" s="48"/>
    </row>
    <row r="74" spans="1:6" x14ac:dyDescent="0.25">
      <c r="A74" s="32" t="s">
        <v>59</v>
      </c>
      <c r="B74" s="60"/>
      <c r="C74" s="60"/>
      <c r="D74" s="4"/>
      <c r="E74" s="5"/>
      <c r="F74" s="48"/>
    </row>
    <row r="75" spans="1:6" x14ac:dyDescent="0.25">
      <c r="A75" s="38" t="s">
        <v>1016</v>
      </c>
      <c r="B75" s="60" t="s">
        <v>570</v>
      </c>
      <c r="C75" s="60" t="s">
        <v>125</v>
      </c>
      <c r="D75" s="4">
        <v>2638.8</v>
      </c>
      <c r="E75" s="5">
        <v>2.65</v>
      </c>
      <c r="F75" s="48">
        <v>0</v>
      </c>
    </row>
    <row r="76" spans="1:6" x14ac:dyDescent="0.25">
      <c r="A76" s="32" t="s">
        <v>77</v>
      </c>
      <c r="B76" s="61"/>
      <c r="C76" s="61"/>
      <c r="D76" s="6"/>
      <c r="E76" s="14">
        <v>2.65</v>
      </c>
      <c r="F76" s="49">
        <v>0</v>
      </c>
    </row>
    <row r="77" spans="1:6" x14ac:dyDescent="0.25">
      <c r="A77" s="38"/>
      <c r="B77" s="60"/>
      <c r="C77" s="60"/>
      <c r="D77" s="4"/>
      <c r="E77" s="5"/>
      <c r="F77" s="48"/>
    </row>
    <row r="78" spans="1:6" x14ac:dyDescent="0.25">
      <c r="A78" s="32" t="s">
        <v>85</v>
      </c>
      <c r="B78" s="60"/>
      <c r="C78" s="60"/>
      <c r="D78" s="4"/>
      <c r="E78" s="5"/>
      <c r="F78" s="48"/>
    </row>
    <row r="79" spans="1:6" x14ac:dyDescent="0.25">
      <c r="A79" s="32" t="s">
        <v>77</v>
      </c>
      <c r="B79" s="60"/>
      <c r="C79" s="60"/>
      <c r="D79" s="4"/>
      <c r="E79" s="15" t="s">
        <v>57</v>
      </c>
      <c r="F79" s="51" t="s">
        <v>57</v>
      </c>
    </row>
    <row r="80" spans="1:6" x14ac:dyDescent="0.25">
      <c r="A80" s="38"/>
      <c r="B80" s="60"/>
      <c r="C80" s="60"/>
      <c r="D80" s="4"/>
      <c r="E80" s="5"/>
      <c r="F80" s="48"/>
    </row>
    <row r="81" spans="1:6" x14ac:dyDescent="0.25">
      <c r="A81" s="32" t="s">
        <v>88</v>
      </c>
      <c r="B81" s="60"/>
      <c r="C81" s="60"/>
      <c r="D81" s="4"/>
      <c r="E81" s="5"/>
      <c r="F81" s="48"/>
    </row>
    <row r="82" spans="1:6" x14ac:dyDescent="0.25">
      <c r="A82" s="32" t="s">
        <v>77</v>
      </c>
      <c r="B82" s="60"/>
      <c r="C82" s="60"/>
      <c r="D82" s="4"/>
      <c r="E82" s="15" t="s">
        <v>57</v>
      </c>
      <c r="F82" s="51" t="s">
        <v>57</v>
      </c>
    </row>
    <row r="83" spans="1:6" x14ac:dyDescent="0.25">
      <c r="A83" s="38"/>
      <c r="B83" s="60"/>
      <c r="C83" s="60"/>
      <c r="D83" s="4"/>
      <c r="E83" s="5"/>
      <c r="F83" s="48"/>
    </row>
    <row r="84" spans="1:6" x14ac:dyDescent="0.25">
      <c r="A84" s="52" t="s">
        <v>89</v>
      </c>
      <c r="B84" s="64"/>
      <c r="C84" s="64"/>
      <c r="D84" s="26"/>
      <c r="E84" s="14">
        <v>2.65</v>
      </c>
      <c r="F84" s="49">
        <v>0</v>
      </c>
    </row>
    <row r="85" spans="1:6" x14ac:dyDescent="0.25">
      <c r="A85" s="38"/>
      <c r="B85" s="60"/>
      <c r="C85" s="60"/>
      <c r="D85" s="4"/>
      <c r="E85" s="5"/>
      <c r="F85" s="48"/>
    </row>
    <row r="86" spans="1:6" x14ac:dyDescent="0.25">
      <c r="A86" s="32" t="s">
        <v>381</v>
      </c>
      <c r="B86" s="61"/>
      <c r="C86" s="61"/>
      <c r="D86" s="6"/>
      <c r="E86" s="7"/>
      <c r="F86" s="50"/>
    </row>
    <row r="87" spans="1:6" x14ac:dyDescent="0.25">
      <c r="A87" s="32" t="s">
        <v>382</v>
      </c>
      <c r="B87" s="61"/>
      <c r="C87" s="61" t="s">
        <v>1161</v>
      </c>
      <c r="D87" s="6"/>
      <c r="E87" s="7"/>
      <c r="F87" s="50"/>
    </row>
    <row r="88" spans="1:6" x14ac:dyDescent="0.25">
      <c r="A88" s="38" t="s">
        <v>1102</v>
      </c>
      <c r="B88" s="60"/>
      <c r="C88" s="60" t="s">
        <v>490</v>
      </c>
      <c r="D88" s="4">
        <v>60000000</v>
      </c>
      <c r="E88" s="5">
        <v>600</v>
      </c>
      <c r="F88" s="48">
        <v>6.4999999999999997E-3</v>
      </c>
    </row>
    <row r="89" spans="1:6" x14ac:dyDescent="0.25">
      <c r="A89" s="38" t="s">
        <v>1138</v>
      </c>
      <c r="B89" s="60"/>
      <c r="C89" s="60" t="s">
        <v>490</v>
      </c>
      <c r="D89" s="4">
        <v>26000000</v>
      </c>
      <c r="E89" s="5">
        <v>260</v>
      </c>
      <c r="F89" s="48">
        <v>2.8E-3</v>
      </c>
    </row>
    <row r="90" spans="1:6" x14ac:dyDescent="0.25">
      <c r="A90" s="38" t="s">
        <v>1104</v>
      </c>
      <c r="B90" s="60"/>
      <c r="C90" s="60" t="s">
        <v>491</v>
      </c>
      <c r="D90" s="4">
        <v>24000000</v>
      </c>
      <c r="E90" s="5">
        <v>240</v>
      </c>
      <c r="F90" s="48">
        <v>2.5999999999999999E-3</v>
      </c>
    </row>
    <row r="91" spans="1:6" x14ac:dyDescent="0.25">
      <c r="A91" s="32" t="s">
        <v>77</v>
      </c>
      <c r="B91" s="61"/>
      <c r="C91" s="61"/>
      <c r="D91" s="6"/>
      <c r="E91" s="14">
        <v>1100</v>
      </c>
      <c r="F91" s="49">
        <v>1.1900000000000001E-2</v>
      </c>
    </row>
    <row r="92" spans="1:6" x14ac:dyDescent="0.25">
      <c r="A92" s="52" t="s">
        <v>89</v>
      </c>
      <c r="B92" s="64"/>
      <c r="C92" s="64"/>
      <c r="D92" s="26"/>
      <c r="E92" s="9">
        <v>1100</v>
      </c>
      <c r="F92" s="54">
        <v>1.1900000000000001E-2</v>
      </c>
    </row>
    <row r="93" spans="1:6" x14ac:dyDescent="0.25">
      <c r="A93" s="38"/>
      <c r="B93" s="60"/>
      <c r="C93" s="60"/>
      <c r="D93" s="4"/>
      <c r="E93" s="5"/>
      <c r="F93" s="48"/>
    </row>
    <row r="94" spans="1:6" x14ac:dyDescent="0.25">
      <c r="A94" s="38"/>
      <c r="B94" s="60"/>
      <c r="C94" s="60"/>
      <c r="D94" s="4"/>
      <c r="E94" s="5"/>
      <c r="F94" s="48"/>
    </row>
    <row r="95" spans="1:6" x14ac:dyDescent="0.25">
      <c r="A95" s="32" t="s">
        <v>90</v>
      </c>
      <c r="B95" s="60"/>
      <c r="C95" s="60"/>
      <c r="D95" s="4"/>
      <c r="E95" s="5"/>
      <c r="F95" s="48"/>
    </row>
    <row r="96" spans="1:6" x14ac:dyDescent="0.25">
      <c r="A96" s="38" t="s">
        <v>91</v>
      </c>
      <c r="B96" s="60"/>
      <c r="C96" s="60"/>
      <c r="D96" s="4"/>
      <c r="E96" s="5">
        <v>2260.67</v>
      </c>
      <c r="F96" s="48">
        <v>2.46E-2</v>
      </c>
    </row>
    <row r="97" spans="1:6" x14ac:dyDescent="0.25">
      <c r="A97" s="32" t="s">
        <v>77</v>
      </c>
      <c r="B97" s="61"/>
      <c r="C97" s="61"/>
      <c r="D97" s="6"/>
      <c r="E97" s="14">
        <v>2260.67</v>
      </c>
      <c r="F97" s="49">
        <v>2.46E-2</v>
      </c>
    </row>
    <row r="98" spans="1:6" x14ac:dyDescent="0.25">
      <c r="A98" s="38"/>
      <c r="B98" s="60"/>
      <c r="C98" s="60"/>
      <c r="D98" s="4"/>
      <c r="E98" s="5"/>
      <c r="F98" s="48"/>
    </row>
    <row r="99" spans="1:6" x14ac:dyDescent="0.25">
      <c r="A99" s="52" t="s">
        <v>89</v>
      </c>
      <c r="B99" s="64"/>
      <c r="C99" s="64"/>
      <c r="D99" s="26"/>
      <c r="E99" s="14">
        <v>2260.67</v>
      </c>
      <c r="F99" s="49">
        <v>2.46E-2</v>
      </c>
    </row>
    <row r="100" spans="1:6" x14ac:dyDescent="0.25">
      <c r="A100" s="38" t="s">
        <v>996</v>
      </c>
      <c r="B100" s="60"/>
      <c r="C100" s="60"/>
      <c r="D100" s="4"/>
      <c r="E100" s="17">
        <v>-157.63</v>
      </c>
      <c r="F100" s="62">
        <v>-1.6999999999999999E-3</v>
      </c>
    </row>
    <row r="101" spans="1:6" x14ac:dyDescent="0.25">
      <c r="A101" s="53" t="s">
        <v>92</v>
      </c>
      <c r="B101" s="13"/>
      <c r="C101" s="13"/>
      <c r="D101" s="8"/>
      <c r="E101" s="9">
        <v>92041.38</v>
      </c>
      <c r="F101" s="54">
        <v>1</v>
      </c>
    </row>
    <row r="102" spans="1:6" x14ac:dyDescent="0.25">
      <c r="A102" s="55"/>
      <c r="B102" s="73"/>
      <c r="C102" s="73"/>
      <c r="D102" s="74"/>
      <c r="E102" s="75"/>
      <c r="F102" s="76"/>
    </row>
    <row r="103" spans="1:6" x14ac:dyDescent="0.25">
      <c r="A103" s="77" t="s">
        <v>93</v>
      </c>
      <c r="B103" s="21"/>
      <c r="C103" s="21"/>
      <c r="D103" s="21"/>
      <c r="E103" s="21"/>
      <c r="F103" s="39"/>
    </row>
    <row r="104" spans="1:6" x14ac:dyDescent="0.25">
      <c r="A104" s="55" t="s">
        <v>1160</v>
      </c>
      <c r="B104" s="21"/>
      <c r="C104" s="21"/>
      <c r="D104" s="21"/>
      <c r="E104" s="21"/>
      <c r="F104" s="39"/>
    </row>
    <row r="105" spans="1:6" x14ac:dyDescent="0.25">
      <c r="A105" s="40"/>
      <c r="B105" s="21"/>
      <c r="C105" s="21"/>
      <c r="D105" s="21"/>
      <c r="E105" s="21"/>
      <c r="F105" s="39"/>
    </row>
    <row r="106" spans="1:6" x14ac:dyDescent="0.25">
      <c r="A106" s="55" t="s">
        <v>788</v>
      </c>
      <c r="B106" s="21"/>
      <c r="C106" s="21"/>
      <c r="D106" s="21"/>
      <c r="E106" s="21"/>
      <c r="F106" s="39"/>
    </row>
    <row r="107" spans="1:6" x14ac:dyDescent="0.25">
      <c r="A107" s="81" t="s">
        <v>1168</v>
      </c>
      <c r="B107" s="82" t="s">
        <v>57</v>
      </c>
      <c r="C107" s="21"/>
      <c r="D107" s="21"/>
      <c r="E107" s="21"/>
      <c r="F107" s="39"/>
    </row>
    <row r="108" spans="1:6" x14ac:dyDescent="0.25">
      <c r="A108" s="40" t="s">
        <v>1015</v>
      </c>
      <c r="B108" s="21"/>
      <c r="C108" s="21"/>
      <c r="D108" s="21"/>
      <c r="E108" s="21"/>
      <c r="F108" s="39"/>
    </row>
    <row r="109" spans="1:6" x14ac:dyDescent="0.25">
      <c r="A109" s="40" t="s">
        <v>789</v>
      </c>
      <c r="B109" s="27" t="s">
        <v>790</v>
      </c>
      <c r="C109" s="27" t="s">
        <v>790</v>
      </c>
      <c r="D109" s="21"/>
      <c r="E109" s="21"/>
      <c r="F109" s="39"/>
    </row>
    <row r="110" spans="1:6" x14ac:dyDescent="0.25">
      <c r="A110" s="40"/>
      <c r="B110" s="20">
        <v>43707</v>
      </c>
      <c r="C110" s="20">
        <v>43738</v>
      </c>
      <c r="D110" s="21"/>
      <c r="E110" s="21"/>
      <c r="F110" s="39"/>
    </row>
    <row r="111" spans="1:6" x14ac:dyDescent="0.25">
      <c r="A111" s="40" t="s">
        <v>794</v>
      </c>
      <c r="B111" s="21">
        <v>21.613</v>
      </c>
      <c r="C111" s="21">
        <v>22.954999999999998</v>
      </c>
      <c r="D111" s="21"/>
      <c r="E111" s="21"/>
      <c r="F111" s="39"/>
    </row>
    <row r="112" spans="1:6" x14ac:dyDescent="0.25">
      <c r="A112" s="40" t="s">
        <v>795</v>
      </c>
      <c r="B112" s="41">
        <v>26.199000000000002</v>
      </c>
      <c r="C112" s="21">
        <v>27.826000000000001</v>
      </c>
      <c r="D112" s="21"/>
      <c r="E112" s="21"/>
      <c r="F112" s="39"/>
    </row>
    <row r="113" spans="1:6" x14ac:dyDescent="0.25">
      <c r="A113" s="40" t="s">
        <v>805</v>
      </c>
      <c r="B113" s="21">
        <v>19.024000000000001</v>
      </c>
      <c r="C113" s="21">
        <v>20.178000000000001</v>
      </c>
      <c r="D113" s="21"/>
      <c r="E113" s="21"/>
      <c r="F113" s="39"/>
    </row>
    <row r="114" spans="1:6" x14ac:dyDescent="0.25">
      <c r="A114" s="40" t="s">
        <v>807</v>
      </c>
      <c r="B114" s="21">
        <v>24.475000000000001</v>
      </c>
      <c r="C114" s="21">
        <v>25.960999999999999</v>
      </c>
      <c r="D114" s="21"/>
      <c r="E114" s="21"/>
      <c r="F114" s="39"/>
    </row>
    <row r="115" spans="1:6" x14ac:dyDescent="0.25">
      <c r="A115" s="40"/>
      <c r="B115" s="21"/>
      <c r="C115" s="21"/>
      <c r="D115" s="21"/>
      <c r="E115" s="21"/>
      <c r="F115" s="39"/>
    </row>
    <row r="116" spans="1:6" x14ac:dyDescent="0.25">
      <c r="A116" s="40" t="s">
        <v>1170</v>
      </c>
      <c r="B116" s="27" t="s">
        <v>57</v>
      </c>
      <c r="C116" s="21"/>
      <c r="D116" s="21"/>
      <c r="E116" s="21"/>
      <c r="F116" s="39"/>
    </row>
    <row r="117" spans="1:6" x14ac:dyDescent="0.25">
      <c r="A117" s="40" t="s">
        <v>1171</v>
      </c>
      <c r="B117" s="27" t="s">
        <v>57</v>
      </c>
      <c r="C117" s="21"/>
      <c r="D117" s="21"/>
      <c r="E117" s="21"/>
      <c r="F117" s="39"/>
    </row>
    <row r="118" spans="1:6" ht="30" x14ac:dyDescent="0.25">
      <c r="A118" s="56" t="s">
        <v>1172</v>
      </c>
      <c r="B118" s="27" t="s">
        <v>57</v>
      </c>
      <c r="C118" s="21"/>
      <c r="D118" s="21"/>
      <c r="E118" s="21"/>
      <c r="F118" s="39"/>
    </row>
    <row r="119" spans="1:6" ht="30" x14ac:dyDescent="0.25">
      <c r="A119" s="56" t="s">
        <v>1173</v>
      </c>
      <c r="B119" s="27" t="s">
        <v>57</v>
      </c>
      <c r="C119" s="21"/>
      <c r="D119" s="21"/>
      <c r="E119" s="21"/>
      <c r="F119" s="39"/>
    </row>
    <row r="120" spans="1:6" x14ac:dyDescent="0.25">
      <c r="A120" s="40" t="s">
        <v>885</v>
      </c>
      <c r="B120" s="28">
        <v>1.72</v>
      </c>
      <c r="C120" s="21"/>
      <c r="D120" s="21"/>
      <c r="E120" s="21"/>
      <c r="F120" s="39"/>
    </row>
    <row r="121" spans="1:6" ht="30" x14ac:dyDescent="0.25">
      <c r="A121" s="56" t="s">
        <v>1174</v>
      </c>
      <c r="B121" s="27" t="s">
        <v>57</v>
      </c>
      <c r="C121" s="21"/>
      <c r="D121" s="21"/>
      <c r="E121" s="21"/>
      <c r="F121" s="39"/>
    </row>
    <row r="122" spans="1:6" ht="30" x14ac:dyDescent="0.25">
      <c r="A122" s="56" t="s">
        <v>1158</v>
      </c>
      <c r="B122" s="27" t="s">
        <v>57</v>
      </c>
      <c r="C122" s="21"/>
      <c r="D122" s="21"/>
      <c r="E122" s="21"/>
      <c r="F122" s="39"/>
    </row>
    <row r="123" spans="1:6" ht="30" x14ac:dyDescent="0.25">
      <c r="A123" s="35" t="s">
        <v>1165</v>
      </c>
      <c r="B123" s="36" t="s">
        <v>57</v>
      </c>
      <c r="C123" s="21"/>
      <c r="D123" s="21"/>
      <c r="E123" s="21"/>
      <c r="F123" s="39"/>
    </row>
    <row r="124" spans="1:6" x14ac:dyDescent="0.25">
      <c r="A124" s="57"/>
      <c r="B124" s="58"/>
      <c r="C124" s="58"/>
      <c r="D124" s="58"/>
      <c r="E124" s="58"/>
      <c r="F124" s="59"/>
    </row>
  </sheetData>
  <customSheetViews>
    <customSheetView guid="{82FC9ADF-69D5-491E-B58A-B76D1862A59C}" showGridLines="0">
      <pane ySplit="6" topLeftCell="A99" activePane="bottomLeft" state="frozen"/>
      <selection pane="bottomLeft" activeCell="A111" sqref="A111:B111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103" activePane="bottomLeft" state="frozen"/>
      <selection pane="bottomLeft" activeCell="C115" sqref="C115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showGridLines="0" workbookViewId="0">
      <pane ySplit="6" topLeftCell="A82" activePane="bottomLeft" state="frozen"/>
      <selection pane="bottomLeft" activeCell="A90" sqref="A90"/>
    </sheetView>
  </sheetViews>
  <sheetFormatPr defaultRowHeight="15" x14ac:dyDescent="0.25"/>
  <cols>
    <col min="1" max="1" width="54.85546875" customWidth="1"/>
    <col min="2" max="2" width="15.85546875" customWidth="1"/>
    <col min="3" max="3" width="26.8554687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41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24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2" t="s">
        <v>56</v>
      </c>
      <c r="B8" s="11"/>
      <c r="C8" s="11"/>
      <c r="D8" s="4"/>
      <c r="E8" s="5"/>
      <c r="F8" s="48"/>
    </row>
    <row r="9" spans="1:8" x14ac:dyDescent="0.25">
      <c r="A9" s="32" t="s">
        <v>140</v>
      </c>
      <c r="B9" s="11"/>
      <c r="C9" s="11"/>
      <c r="D9" s="4"/>
      <c r="E9" s="5"/>
      <c r="F9" s="48"/>
    </row>
    <row r="10" spans="1:8" x14ac:dyDescent="0.25">
      <c r="A10" s="38" t="s">
        <v>151</v>
      </c>
      <c r="B10" s="60" t="s">
        <v>152</v>
      </c>
      <c r="C10" s="60" t="s">
        <v>935</v>
      </c>
      <c r="D10" s="4">
        <v>6418</v>
      </c>
      <c r="E10" s="5">
        <v>78.78</v>
      </c>
      <c r="F10" s="48">
        <v>9.0300000000000005E-2</v>
      </c>
    </row>
    <row r="11" spans="1:8" x14ac:dyDescent="0.25">
      <c r="A11" s="38" t="s">
        <v>141</v>
      </c>
      <c r="B11" s="60" t="s">
        <v>142</v>
      </c>
      <c r="C11" s="60" t="s">
        <v>932</v>
      </c>
      <c r="D11" s="4">
        <v>5892</v>
      </c>
      <c r="E11" s="5">
        <v>78.5</v>
      </c>
      <c r="F11" s="48">
        <v>0.09</v>
      </c>
    </row>
    <row r="12" spans="1:8" x14ac:dyDescent="0.25">
      <c r="A12" s="38" t="s">
        <v>149</v>
      </c>
      <c r="B12" s="60" t="s">
        <v>150</v>
      </c>
      <c r="C12" s="60" t="s">
        <v>935</v>
      </c>
      <c r="D12" s="4">
        <v>16911</v>
      </c>
      <c r="E12" s="5">
        <v>73.34</v>
      </c>
      <c r="F12" s="48">
        <v>8.4000000000000005E-2</v>
      </c>
    </row>
    <row r="13" spans="1:8" x14ac:dyDescent="0.25">
      <c r="A13" s="38" t="s">
        <v>143</v>
      </c>
      <c r="B13" s="60" t="s">
        <v>144</v>
      </c>
      <c r="C13" s="60" t="s">
        <v>933</v>
      </c>
      <c r="D13" s="4">
        <v>3566</v>
      </c>
      <c r="E13" s="5">
        <v>70.5</v>
      </c>
      <c r="F13" s="48">
        <v>8.0799999999999997E-2</v>
      </c>
    </row>
    <row r="14" spans="1:8" x14ac:dyDescent="0.25">
      <c r="A14" s="38" t="s">
        <v>145</v>
      </c>
      <c r="B14" s="60" t="s">
        <v>146</v>
      </c>
      <c r="C14" s="60" t="s">
        <v>934</v>
      </c>
      <c r="D14" s="4">
        <v>7247</v>
      </c>
      <c r="E14" s="5">
        <v>58.39</v>
      </c>
      <c r="F14" s="48">
        <v>6.6900000000000001E-2</v>
      </c>
    </row>
    <row r="15" spans="1:8" x14ac:dyDescent="0.25">
      <c r="A15" s="38" t="s">
        <v>169</v>
      </c>
      <c r="B15" s="60" t="s">
        <v>170</v>
      </c>
      <c r="C15" s="60" t="s">
        <v>941</v>
      </c>
      <c r="D15" s="4">
        <v>2904</v>
      </c>
      <c r="E15" s="5">
        <v>42.81</v>
      </c>
      <c r="F15" s="48">
        <v>4.9099999999999998E-2</v>
      </c>
    </row>
    <row r="16" spans="1:8" x14ac:dyDescent="0.25">
      <c r="A16" s="38" t="s">
        <v>234</v>
      </c>
      <c r="B16" s="60" t="s">
        <v>235</v>
      </c>
      <c r="C16" s="60" t="s">
        <v>935</v>
      </c>
      <c r="D16" s="4">
        <v>13411</v>
      </c>
      <c r="E16" s="5">
        <v>36.32</v>
      </c>
      <c r="F16" s="48">
        <v>4.1599999999999998E-2</v>
      </c>
    </row>
    <row r="17" spans="1:6" x14ac:dyDescent="0.25">
      <c r="A17" s="38" t="s">
        <v>153</v>
      </c>
      <c r="B17" s="60" t="s">
        <v>154</v>
      </c>
      <c r="C17" s="60" t="s">
        <v>936</v>
      </c>
      <c r="D17" s="4">
        <v>13957</v>
      </c>
      <c r="E17" s="5">
        <v>36.270000000000003</v>
      </c>
      <c r="F17" s="48">
        <v>4.1599999999999998E-2</v>
      </c>
    </row>
    <row r="18" spans="1:6" x14ac:dyDescent="0.25">
      <c r="A18" s="38" t="s">
        <v>445</v>
      </c>
      <c r="B18" s="60" t="s">
        <v>446</v>
      </c>
      <c r="C18" s="60" t="s">
        <v>936</v>
      </c>
      <c r="D18" s="4">
        <v>1766</v>
      </c>
      <c r="E18" s="5">
        <v>35</v>
      </c>
      <c r="F18" s="48">
        <v>4.0099999999999997E-2</v>
      </c>
    </row>
    <row r="19" spans="1:6" x14ac:dyDescent="0.25">
      <c r="A19" s="38" t="s">
        <v>177</v>
      </c>
      <c r="B19" s="60" t="s">
        <v>178</v>
      </c>
      <c r="C19" s="60" t="s">
        <v>935</v>
      </c>
      <c r="D19" s="4">
        <v>4758</v>
      </c>
      <c r="E19" s="5">
        <v>32.590000000000003</v>
      </c>
      <c r="F19" s="48">
        <v>3.7400000000000003E-2</v>
      </c>
    </row>
    <row r="20" spans="1:6" x14ac:dyDescent="0.25">
      <c r="A20" s="38" t="s">
        <v>147</v>
      </c>
      <c r="B20" s="60" t="s">
        <v>148</v>
      </c>
      <c r="C20" s="60" t="s">
        <v>934</v>
      </c>
      <c r="D20" s="4">
        <v>1501</v>
      </c>
      <c r="E20" s="5">
        <v>31.51</v>
      </c>
      <c r="F20" s="48">
        <v>3.61E-2</v>
      </c>
    </row>
    <row r="21" spans="1:6" x14ac:dyDescent="0.25">
      <c r="A21" s="38" t="s">
        <v>201</v>
      </c>
      <c r="B21" s="60" t="s">
        <v>202</v>
      </c>
      <c r="C21" s="60" t="s">
        <v>933</v>
      </c>
      <c r="D21" s="4">
        <v>609</v>
      </c>
      <c r="E21" s="5">
        <v>24.64</v>
      </c>
      <c r="F21" s="48">
        <v>2.8199999999999999E-2</v>
      </c>
    </row>
    <row r="22" spans="1:6" x14ac:dyDescent="0.25">
      <c r="A22" s="38" t="s">
        <v>523</v>
      </c>
      <c r="B22" s="60" t="s">
        <v>524</v>
      </c>
      <c r="C22" s="60" t="s">
        <v>954</v>
      </c>
      <c r="D22" s="4">
        <v>1270</v>
      </c>
      <c r="E22" s="5">
        <v>23.97</v>
      </c>
      <c r="F22" s="48">
        <v>2.75E-2</v>
      </c>
    </row>
    <row r="23" spans="1:6" x14ac:dyDescent="0.25">
      <c r="A23" s="38" t="s">
        <v>272</v>
      </c>
      <c r="B23" s="60" t="s">
        <v>273</v>
      </c>
      <c r="C23" s="60" t="s">
        <v>936</v>
      </c>
      <c r="D23" s="4">
        <v>714</v>
      </c>
      <c r="E23" s="5">
        <v>21.02</v>
      </c>
      <c r="F23" s="48">
        <v>2.41E-2</v>
      </c>
    </row>
    <row r="24" spans="1:6" x14ac:dyDescent="0.25">
      <c r="A24" s="38" t="s">
        <v>535</v>
      </c>
      <c r="B24" s="60" t="s">
        <v>536</v>
      </c>
      <c r="C24" s="60" t="s">
        <v>953</v>
      </c>
      <c r="D24" s="4">
        <v>1795</v>
      </c>
      <c r="E24" s="5">
        <v>19.96</v>
      </c>
      <c r="F24" s="48">
        <v>2.29E-2</v>
      </c>
    </row>
    <row r="25" spans="1:6" x14ac:dyDescent="0.25">
      <c r="A25" s="38" t="s">
        <v>564</v>
      </c>
      <c r="B25" s="60" t="s">
        <v>565</v>
      </c>
      <c r="C25" s="60" t="s">
        <v>936</v>
      </c>
      <c r="D25" s="4">
        <v>3294</v>
      </c>
      <c r="E25" s="5">
        <v>17.29</v>
      </c>
      <c r="F25" s="48">
        <v>1.9800000000000002E-2</v>
      </c>
    </row>
    <row r="26" spans="1:6" x14ac:dyDescent="0.25">
      <c r="A26" s="38" t="s">
        <v>421</v>
      </c>
      <c r="B26" s="60" t="s">
        <v>422</v>
      </c>
      <c r="C26" s="60" t="s">
        <v>935</v>
      </c>
      <c r="D26" s="4">
        <v>7685</v>
      </c>
      <c r="E26" s="5">
        <v>16.8</v>
      </c>
      <c r="F26" s="48">
        <v>1.9300000000000001E-2</v>
      </c>
    </row>
    <row r="27" spans="1:6" x14ac:dyDescent="0.25">
      <c r="A27" s="38" t="s">
        <v>222</v>
      </c>
      <c r="B27" s="60" t="s">
        <v>223</v>
      </c>
      <c r="C27" s="60" t="s">
        <v>946</v>
      </c>
      <c r="D27" s="4">
        <v>232</v>
      </c>
      <c r="E27" s="5">
        <v>15.58</v>
      </c>
      <c r="F27" s="48">
        <v>1.7899999999999999E-2</v>
      </c>
    </row>
    <row r="28" spans="1:6" x14ac:dyDescent="0.25">
      <c r="A28" s="38" t="s">
        <v>651</v>
      </c>
      <c r="B28" s="60" t="s">
        <v>652</v>
      </c>
      <c r="C28" s="60" t="s">
        <v>935</v>
      </c>
      <c r="D28" s="4">
        <v>3629</v>
      </c>
      <c r="E28" s="5">
        <v>11.93</v>
      </c>
      <c r="F28" s="48">
        <v>1.37E-2</v>
      </c>
    </row>
    <row r="29" spans="1:6" x14ac:dyDescent="0.25">
      <c r="A29" s="38" t="s">
        <v>175</v>
      </c>
      <c r="B29" s="60" t="s">
        <v>176</v>
      </c>
      <c r="C29" s="60" t="s">
        <v>944</v>
      </c>
      <c r="D29" s="4">
        <v>842</v>
      </c>
      <c r="E29" s="5">
        <v>11.75</v>
      </c>
      <c r="F29" s="48">
        <v>1.35E-2</v>
      </c>
    </row>
    <row r="30" spans="1:6" x14ac:dyDescent="0.25">
      <c r="A30" s="38" t="s">
        <v>515</v>
      </c>
      <c r="B30" s="60" t="s">
        <v>516</v>
      </c>
      <c r="C30" s="60" t="s">
        <v>1010</v>
      </c>
      <c r="D30" s="4">
        <v>6853</v>
      </c>
      <c r="E30" s="5">
        <v>10.95</v>
      </c>
      <c r="F30" s="48">
        <v>1.2500000000000001E-2</v>
      </c>
    </row>
    <row r="31" spans="1:6" x14ac:dyDescent="0.25">
      <c r="A31" s="38" t="s">
        <v>183</v>
      </c>
      <c r="B31" s="60" t="s">
        <v>184</v>
      </c>
      <c r="C31" s="60" t="s">
        <v>946</v>
      </c>
      <c r="D31" s="4">
        <v>1967</v>
      </c>
      <c r="E31" s="5">
        <v>10.76</v>
      </c>
      <c r="F31" s="48">
        <v>1.23E-2</v>
      </c>
    </row>
    <row r="32" spans="1:6" x14ac:dyDescent="0.25">
      <c r="A32" s="38" t="s">
        <v>568</v>
      </c>
      <c r="B32" s="60" t="s">
        <v>569</v>
      </c>
      <c r="C32" s="60" t="s">
        <v>936</v>
      </c>
      <c r="D32" s="4">
        <v>778</v>
      </c>
      <c r="E32" s="5">
        <v>10.58</v>
      </c>
      <c r="F32" s="48">
        <v>1.21E-2</v>
      </c>
    </row>
    <row r="33" spans="1:6" x14ac:dyDescent="0.25">
      <c r="A33" s="38" t="s">
        <v>714</v>
      </c>
      <c r="B33" s="60" t="s">
        <v>715</v>
      </c>
      <c r="C33" s="60" t="s">
        <v>998</v>
      </c>
      <c r="D33" s="4">
        <v>2370</v>
      </c>
      <c r="E33" s="5">
        <v>10.58</v>
      </c>
      <c r="F33" s="48">
        <v>1.21E-2</v>
      </c>
    </row>
    <row r="34" spans="1:6" x14ac:dyDescent="0.25">
      <c r="A34" s="38" t="s">
        <v>470</v>
      </c>
      <c r="B34" s="60" t="s">
        <v>471</v>
      </c>
      <c r="C34" s="60" t="s">
        <v>933</v>
      </c>
      <c r="D34" s="4">
        <v>3340</v>
      </c>
      <c r="E34" s="5">
        <v>10.28</v>
      </c>
      <c r="F34" s="48">
        <v>1.18E-2</v>
      </c>
    </row>
    <row r="35" spans="1:6" x14ac:dyDescent="0.25">
      <c r="A35" s="38" t="s">
        <v>716</v>
      </c>
      <c r="B35" s="60" t="s">
        <v>717</v>
      </c>
      <c r="C35" s="60" t="s">
        <v>956</v>
      </c>
      <c r="D35" s="4">
        <v>5292</v>
      </c>
      <c r="E35" s="5">
        <v>9.61</v>
      </c>
      <c r="F35" s="48">
        <v>1.0999999999999999E-2</v>
      </c>
    </row>
    <row r="36" spans="1:6" x14ac:dyDescent="0.25">
      <c r="A36" s="38" t="s">
        <v>561</v>
      </c>
      <c r="B36" s="60" t="s">
        <v>562</v>
      </c>
      <c r="C36" s="60" t="s">
        <v>954</v>
      </c>
      <c r="D36" s="4">
        <v>1197</v>
      </c>
      <c r="E36" s="5">
        <v>8.6</v>
      </c>
      <c r="F36" s="48">
        <v>9.9000000000000008E-3</v>
      </c>
    </row>
    <row r="37" spans="1:6" x14ac:dyDescent="0.25">
      <c r="A37" s="38" t="s">
        <v>218</v>
      </c>
      <c r="B37" s="60" t="s">
        <v>219</v>
      </c>
      <c r="C37" s="60" t="s">
        <v>933</v>
      </c>
      <c r="D37" s="4">
        <v>2409</v>
      </c>
      <c r="E37" s="5">
        <v>7.9</v>
      </c>
      <c r="F37" s="48">
        <v>9.1000000000000004E-3</v>
      </c>
    </row>
    <row r="38" spans="1:6" x14ac:dyDescent="0.25">
      <c r="A38" s="38" t="s">
        <v>718</v>
      </c>
      <c r="B38" s="60" t="s">
        <v>719</v>
      </c>
      <c r="C38" s="60" t="s">
        <v>998</v>
      </c>
      <c r="D38" s="4">
        <v>4833</v>
      </c>
      <c r="E38" s="5">
        <v>7.7</v>
      </c>
      <c r="F38" s="48">
        <v>8.8000000000000005E-3</v>
      </c>
    </row>
    <row r="39" spans="1:6" x14ac:dyDescent="0.25">
      <c r="A39" s="38" t="s">
        <v>587</v>
      </c>
      <c r="B39" s="60" t="s">
        <v>588</v>
      </c>
      <c r="C39" s="60" t="s">
        <v>947</v>
      </c>
      <c r="D39" s="4">
        <v>2608</v>
      </c>
      <c r="E39" s="5">
        <v>4.7300000000000004</v>
      </c>
      <c r="F39" s="48">
        <v>5.4000000000000003E-3</v>
      </c>
    </row>
    <row r="40" spans="1:6" x14ac:dyDescent="0.25">
      <c r="A40" s="38" t="s">
        <v>626</v>
      </c>
      <c r="B40" s="60" t="s">
        <v>627</v>
      </c>
      <c r="C40" s="60" t="s">
        <v>948</v>
      </c>
      <c r="D40" s="4">
        <v>3808</v>
      </c>
      <c r="E40" s="5">
        <v>2.84</v>
      </c>
      <c r="F40" s="48">
        <v>3.3E-3</v>
      </c>
    </row>
    <row r="41" spans="1:6" x14ac:dyDescent="0.25">
      <c r="A41" s="38" t="s">
        <v>720</v>
      </c>
      <c r="B41" s="60" t="s">
        <v>721</v>
      </c>
      <c r="C41" s="60" t="s">
        <v>948</v>
      </c>
      <c r="D41" s="4">
        <v>1163</v>
      </c>
      <c r="E41" s="5">
        <v>2.36</v>
      </c>
      <c r="F41" s="48">
        <v>2.7000000000000001E-3</v>
      </c>
    </row>
    <row r="42" spans="1:6" x14ac:dyDescent="0.25">
      <c r="A42" s="38" t="s">
        <v>671</v>
      </c>
      <c r="B42" s="60" t="s">
        <v>672</v>
      </c>
      <c r="C42" s="60" t="s">
        <v>936</v>
      </c>
      <c r="D42" s="4">
        <v>1265</v>
      </c>
      <c r="E42" s="5">
        <v>1.96</v>
      </c>
      <c r="F42" s="48">
        <v>2.3E-3</v>
      </c>
    </row>
    <row r="43" spans="1:6" x14ac:dyDescent="0.25">
      <c r="A43" s="38" t="s">
        <v>722</v>
      </c>
      <c r="B43" s="60" t="s">
        <v>723</v>
      </c>
      <c r="C43" s="60" t="s">
        <v>1022</v>
      </c>
      <c r="D43" s="4">
        <v>1824</v>
      </c>
      <c r="E43" s="5">
        <v>1.52</v>
      </c>
      <c r="F43" s="48">
        <v>1.6999999999999999E-3</v>
      </c>
    </row>
    <row r="44" spans="1:6" x14ac:dyDescent="0.25">
      <c r="A44" s="38" t="s">
        <v>214</v>
      </c>
      <c r="B44" s="60" t="s">
        <v>215</v>
      </c>
      <c r="C44" s="60" t="s">
        <v>941</v>
      </c>
      <c r="D44" s="4">
        <v>2743</v>
      </c>
      <c r="E44" s="5">
        <v>1.51</v>
      </c>
      <c r="F44" s="48">
        <v>1.6999999999999999E-3</v>
      </c>
    </row>
    <row r="45" spans="1:6" x14ac:dyDescent="0.25">
      <c r="A45" s="32" t="s">
        <v>77</v>
      </c>
      <c r="B45" s="61"/>
      <c r="C45" s="61"/>
      <c r="D45" s="6"/>
      <c r="E45" s="14">
        <v>838.83</v>
      </c>
      <c r="F45" s="49">
        <v>0.96150000000000002</v>
      </c>
    </row>
    <row r="46" spans="1:6" x14ac:dyDescent="0.25">
      <c r="A46" s="32" t="s">
        <v>297</v>
      </c>
      <c r="B46" s="60"/>
      <c r="C46" s="60"/>
      <c r="D46" s="4"/>
      <c r="E46" s="5"/>
      <c r="F46" s="48"/>
    </row>
    <row r="47" spans="1:6" x14ac:dyDescent="0.25">
      <c r="A47" s="32" t="s">
        <v>77</v>
      </c>
      <c r="B47" s="60"/>
      <c r="C47" s="60"/>
      <c r="D47" s="4"/>
      <c r="E47" s="15" t="s">
        <v>57</v>
      </c>
      <c r="F47" s="51" t="s">
        <v>57</v>
      </c>
    </row>
    <row r="48" spans="1:6" x14ac:dyDescent="0.25">
      <c r="A48" s="52" t="s">
        <v>89</v>
      </c>
      <c r="B48" s="64"/>
      <c r="C48" s="64"/>
      <c r="D48" s="26"/>
      <c r="E48" s="9">
        <v>838.83</v>
      </c>
      <c r="F48" s="54">
        <v>0.96150000000000002</v>
      </c>
    </row>
    <row r="49" spans="1:6" x14ac:dyDescent="0.25">
      <c r="A49" s="38"/>
      <c r="B49" s="60"/>
      <c r="C49" s="60"/>
      <c r="D49" s="4"/>
      <c r="E49" s="5"/>
      <c r="F49" s="48"/>
    </row>
    <row r="50" spans="1:6" x14ac:dyDescent="0.25">
      <c r="A50" s="32" t="s">
        <v>58</v>
      </c>
      <c r="B50" s="60"/>
      <c r="C50" s="60"/>
      <c r="D50" s="4"/>
      <c r="E50" s="5"/>
      <c r="F50" s="48"/>
    </row>
    <row r="51" spans="1:6" x14ac:dyDescent="0.25">
      <c r="A51" s="32" t="s">
        <v>59</v>
      </c>
      <c r="B51" s="60"/>
      <c r="C51" s="60"/>
      <c r="D51" s="4"/>
      <c r="E51" s="5"/>
      <c r="F51" s="48"/>
    </row>
    <row r="52" spans="1:6" x14ac:dyDescent="0.25">
      <c r="A52" s="38" t="s">
        <v>1014</v>
      </c>
      <c r="B52" s="60" t="s">
        <v>563</v>
      </c>
      <c r="C52" s="60" t="s">
        <v>63</v>
      </c>
      <c r="D52" s="4">
        <v>714</v>
      </c>
      <c r="E52" s="5">
        <v>0.21</v>
      </c>
      <c r="F52" s="48">
        <v>2.0000000000000001E-4</v>
      </c>
    </row>
    <row r="53" spans="1:6" x14ac:dyDescent="0.25">
      <c r="A53" s="38" t="s">
        <v>1016</v>
      </c>
      <c r="B53" s="60" t="s">
        <v>570</v>
      </c>
      <c r="C53" s="60" t="s">
        <v>125</v>
      </c>
      <c r="D53" s="4">
        <v>68.7</v>
      </c>
      <c r="E53" s="5">
        <v>7.0000000000000007E-2</v>
      </c>
      <c r="F53" s="48">
        <v>1E-4</v>
      </c>
    </row>
    <row r="54" spans="1:6" x14ac:dyDescent="0.25">
      <c r="A54" s="32" t="s">
        <v>77</v>
      </c>
      <c r="B54" s="61"/>
      <c r="C54" s="61"/>
      <c r="D54" s="6"/>
      <c r="E54" s="14">
        <v>0.28000000000000003</v>
      </c>
      <c r="F54" s="49">
        <v>2.9999999999999997E-4</v>
      </c>
    </row>
    <row r="55" spans="1:6" x14ac:dyDescent="0.25">
      <c r="A55" s="38"/>
      <c r="B55" s="60"/>
      <c r="C55" s="60"/>
      <c r="D55" s="4"/>
      <c r="E55" s="5"/>
      <c r="F55" s="48"/>
    </row>
    <row r="56" spans="1:6" x14ac:dyDescent="0.25">
      <c r="A56" s="32" t="s">
        <v>85</v>
      </c>
      <c r="B56" s="60"/>
      <c r="C56" s="60"/>
      <c r="D56" s="4"/>
      <c r="E56" s="5"/>
      <c r="F56" s="48"/>
    </row>
    <row r="57" spans="1:6" x14ac:dyDescent="0.25">
      <c r="A57" s="32" t="s">
        <v>77</v>
      </c>
      <c r="B57" s="60"/>
      <c r="C57" s="60"/>
      <c r="D57" s="4"/>
      <c r="E57" s="15" t="s">
        <v>57</v>
      </c>
      <c r="F57" s="51" t="s">
        <v>57</v>
      </c>
    </row>
    <row r="58" spans="1:6" x14ac:dyDescent="0.25">
      <c r="A58" s="38"/>
      <c r="B58" s="60"/>
      <c r="C58" s="60"/>
      <c r="D58" s="4"/>
      <c r="E58" s="5"/>
      <c r="F58" s="48"/>
    </row>
    <row r="59" spans="1:6" x14ac:dyDescent="0.25">
      <c r="A59" s="32" t="s">
        <v>88</v>
      </c>
      <c r="B59" s="60"/>
      <c r="C59" s="60"/>
      <c r="D59" s="4"/>
      <c r="E59" s="5"/>
      <c r="F59" s="48"/>
    </row>
    <row r="60" spans="1:6" x14ac:dyDescent="0.25">
      <c r="A60" s="32" t="s">
        <v>77</v>
      </c>
      <c r="B60" s="60"/>
      <c r="C60" s="60"/>
      <c r="D60" s="4"/>
      <c r="E60" s="15" t="s">
        <v>57</v>
      </c>
      <c r="F60" s="51" t="s">
        <v>57</v>
      </c>
    </row>
    <row r="61" spans="1:6" x14ac:dyDescent="0.25">
      <c r="A61" s="38"/>
      <c r="B61" s="60"/>
      <c r="C61" s="60"/>
      <c r="D61" s="4"/>
      <c r="E61" s="5"/>
      <c r="F61" s="48"/>
    </row>
    <row r="62" spans="1:6" x14ac:dyDescent="0.25">
      <c r="A62" s="52" t="s">
        <v>89</v>
      </c>
      <c r="B62" s="64"/>
      <c r="C62" s="64"/>
      <c r="D62" s="26"/>
      <c r="E62" s="14">
        <v>0.28000000000000003</v>
      </c>
      <c r="F62" s="49">
        <v>2.9999999999999997E-4</v>
      </c>
    </row>
    <row r="63" spans="1:6" x14ac:dyDescent="0.25">
      <c r="A63" s="38"/>
      <c r="B63" s="60"/>
      <c r="C63" s="60"/>
      <c r="D63" s="4"/>
      <c r="E63" s="5"/>
      <c r="F63" s="48"/>
    </row>
    <row r="64" spans="1:6" x14ac:dyDescent="0.25">
      <c r="A64" s="38"/>
      <c r="B64" s="60"/>
      <c r="C64" s="60"/>
      <c r="D64" s="4"/>
      <c r="E64" s="5"/>
      <c r="F64" s="48"/>
    </row>
    <row r="65" spans="1:6" x14ac:dyDescent="0.25">
      <c r="A65" s="32" t="s">
        <v>90</v>
      </c>
      <c r="B65" s="11"/>
      <c r="C65" s="11"/>
      <c r="D65" s="4"/>
      <c r="E65" s="5"/>
      <c r="F65" s="48"/>
    </row>
    <row r="66" spans="1:6" x14ac:dyDescent="0.25">
      <c r="A66" s="38" t="s">
        <v>91</v>
      </c>
      <c r="B66" s="11"/>
      <c r="C66" s="11"/>
      <c r="D66" s="4"/>
      <c r="E66" s="5">
        <v>20</v>
      </c>
      <c r="F66" s="48">
        <v>2.29E-2</v>
      </c>
    </row>
    <row r="67" spans="1:6" x14ac:dyDescent="0.25">
      <c r="A67" s="32" t="s">
        <v>77</v>
      </c>
      <c r="B67" s="12"/>
      <c r="C67" s="12"/>
      <c r="D67" s="6"/>
      <c r="E67" s="14">
        <v>20</v>
      </c>
      <c r="F67" s="49">
        <v>2.29E-2</v>
      </c>
    </row>
    <row r="68" spans="1:6" x14ac:dyDescent="0.25">
      <c r="A68" s="38"/>
      <c r="B68" s="11"/>
      <c r="C68" s="11"/>
      <c r="D68" s="4"/>
      <c r="E68" s="5"/>
      <c r="F68" s="48"/>
    </row>
    <row r="69" spans="1:6" x14ac:dyDescent="0.25">
      <c r="A69" s="52" t="s">
        <v>89</v>
      </c>
      <c r="B69" s="25"/>
      <c r="C69" s="25"/>
      <c r="D69" s="26"/>
      <c r="E69" s="14">
        <v>20</v>
      </c>
      <c r="F69" s="49">
        <v>2.29E-2</v>
      </c>
    </row>
    <row r="70" spans="1:6" x14ac:dyDescent="0.25">
      <c r="A70" s="38" t="s">
        <v>996</v>
      </c>
      <c r="B70" s="11"/>
      <c r="C70" s="11"/>
      <c r="D70" s="4"/>
      <c r="E70" s="5">
        <v>13.51</v>
      </c>
      <c r="F70" s="48">
        <v>1.5299999999999999E-2</v>
      </c>
    </row>
    <row r="71" spans="1:6" x14ac:dyDescent="0.25">
      <c r="A71" s="53" t="s">
        <v>92</v>
      </c>
      <c r="B71" s="13"/>
      <c r="C71" s="13"/>
      <c r="D71" s="8"/>
      <c r="E71" s="9">
        <v>872.62</v>
      </c>
      <c r="F71" s="54">
        <v>1</v>
      </c>
    </row>
    <row r="72" spans="1:6" x14ac:dyDescent="0.25">
      <c r="A72" s="40"/>
      <c r="B72" s="21"/>
      <c r="C72" s="21"/>
      <c r="D72" s="21"/>
      <c r="E72" s="21"/>
      <c r="F72" s="39"/>
    </row>
    <row r="73" spans="1:6" x14ac:dyDescent="0.25">
      <c r="A73" s="55" t="s">
        <v>1157</v>
      </c>
      <c r="B73" s="21"/>
      <c r="C73" s="21"/>
      <c r="D73" s="21"/>
      <c r="E73" s="21"/>
      <c r="F73" s="39"/>
    </row>
    <row r="74" spans="1:6" x14ac:dyDescent="0.25">
      <c r="A74" s="40"/>
      <c r="B74" s="21"/>
      <c r="C74" s="21"/>
      <c r="D74" s="21"/>
      <c r="E74" s="21"/>
      <c r="F74" s="39"/>
    </row>
    <row r="75" spans="1:6" x14ac:dyDescent="0.25">
      <c r="A75" s="55" t="s">
        <v>788</v>
      </c>
      <c r="B75" s="21"/>
      <c r="C75" s="21"/>
      <c r="D75" s="21"/>
      <c r="E75" s="21"/>
      <c r="F75" s="39"/>
    </row>
    <row r="76" spans="1:6" x14ac:dyDescent="0.25">
      <c r="A76" s="81" t="s">
        <v>1168</v>
      </c>
      <c r="B76" s="82" t="s">
        <v>57</v>
      </c>
      <c r="C76" s="21"/>
      <c r="D76" s="21"/>
      <c r="E76" s="21"/>
      <c r="F76" s="39"/>
    </row>
    <row r="77" spans="1:6" x14ac:dyDescent="0.25">
      <c r="A77" s="40" t="s">
        <v>1015</v>
      </c>
      <c r="B77" s="21"/>
      <c r="C77" s="21"/>
      <c r="D77" s="21"/>
      <c r="E77" s="21"/>
      <c r="F77" s="39"/>
    </row>
    <row r="78" spans="1:6" x14ac:dyDescent="0.25">
      <c r="A78" s="40" t="s">
        <v>789</v>
      </c>
      <c r="B78" s="27" t="s">
        <v>790</v>
      </c>
      <c r="C78" s="27" t="s">
        <v>790</v>
      </c>
      <c r="D78" s="21"/>
      <c r="E78" s="21"/>
      <c r="F78" s="39"/>
    </row>
    <row r="79" spans="1:6" x14ac:dyDescent="0.25">
      <c r="A79" s="40"/>
      <c r="B79" s="20">
        <v>43707</v>
      </c>
      <c r="C79" s="20">
        <v>43738</v>
      </c>
      <c r="D79" s="21"/>
      <c r="E79" s="21"/>
      <c r="F79" s="39"/>
    </row>
    <row r="80" spans="1:6" x14ac:dyDescent="0.25">
      <c r="A80" s="40" t="s">
        <v>794</v>
      </c>
      <c r="B80" s="21">
        <v>30.164000000000001</v>
      </c>
      <c r="C80" s="21">
        <v>31.553999999999998</v>
      </c>
      <c r="D80" s="21"/>
      <c r="E80" s="21"/>
      <c r="F80" s="39"/>
    </row>
    <row r="81" spans="1:6" x14ac:dyDescent="0.25">
      <c r="A81" s="40" t="s">
        <v>795</v>
      </c>
      <c r="B81" s="21">
        <v>40.338999999999999</v>
      </c>
      <c r="C81" s="21">
        <v>42.198999999999998</v>
      </c>
      <c r="D81" s="21"/>
      <c r="E81" s="21"/>
      <c r="F81" s="39"/>
    </row>
    <row r="82" spans="1:6" x14ac:dyDescent="0.25">
      <c r="A82" s="40" t="s">
        <v>805</v>
      </c>
      <c r="B82" s="21">
        <v>28.562000000000001</v>
      </c>
      <c r="C82" s="21">
        <v>29.847999999999999</v>
      </c>
      <c r="D82" s="21"/>
      <c r="E82" s="21"/>
      <c r="F82" s="39"/>
    </row>
    <row r="83" spans="1:6" x14ac:dyDescent="0.25">
      <c r="A83" s="40" t="s">
        <v>807</v>
      </c>
      <c r="B83" s="21">
        <v>37.89</v>
      </c>
      <c r="C83" s="21">
        <v>39.594999999999999</v>
      </c>
      <c r="D83" s="21"/>
      <c r="E83" s="21"/>
      <c r="F83" s="39"/>
    </row>
    <row r="84" spans="1:6" x14ac:dyDescent="0.25">
      <c r="A84" s="40"/>
      <c r="B84" s="21"/>
      <c r="C84" s="21"/>
      <c r="D84" s="21"/>
      <c r="E84" s="21"/>
      <c r="F84" s="39"/>
    </row>
    <row r="85" spans="1:6" x14ac:dyDescent="0.25">
      <c r="A85" s="40" t="s">
        <v>1170</v>
      </c>
      <c r="B85" s="27" t="s">
        <v>57</v>
      </c>
      <c r="C85" s="21"/>
      <c r="D85" s="21"/>
      <c r="E85" s="21"/>
      <c r="F85" s="39"/>
    </row>
    <row r="86" spans="1:6" x14ac:dyDescent="0.25">
      <c r="A86" s="40" t="s">
        <v>1171</v>
      </c>
      <c r="B86" s="27" t="s">
        <v>57</v>
      </c>
      <c r="C86" s="21"/>
      <c r="D86" s="21"/>
      <c r="E86" s="21"/>
      <c r="F86" s="39"/>
    </row>
    <row r="87" spans="1:6" ht="30" x14ac:dyDescent="0.25">
      <c r="A87" s="56" t="s">
        <v>1172</v>
      </c>
      <c r="B87" s="27" t="s">
        <v>57</v>
      </c>
      <c r="C87" s="21"/>
      <c r="D87" s="21"/>
      <c r="E87" s="21"/>
      <c r="F87" s="39"/>
    </row>
    <row r="88" spans="1:6" ht="30" x14ac:dyDescent="0.25">
      <c r="A88" s="56" t="s">
        <v>1173</v>
      </c>
      <c r="B88" s="27" t="s">
        <v>57</v>
      </c>
      <c r="C88" s="21"/>
      <c r="D88" s="21"/>
      <c r="E88" s="21"/>
      <c r="F88" s="39"/>
    </row>
    <row r="89" spans="1:6" x14ac:dyDescent="0.25">
      <c r="A89" s="40" t="s">
        <v>885</v>
      </c>
      <c r="B89" s="28">
        <v>0.13</v>
      </c>
      <c r="C89" s="21"/>
      <c r="D89" s="21"/>
      <c r="E89" s="21"/>
      <c r="F89" s="39"/>
    </row>
    <row r="90" spans="1:6" ht="30" x14ac:dyDescent="0.25">
      <c r="A90" s="56" t="s">
        <v>1174</v>
      </c>
      <c r="B90" s="27" t="s">
        <v>57</v>
      </c>
      <c r="C90" s="21"/>
      <c r="D90" s="21"/>
      <c r="E90" s="21"/>
      <c r="F90" s="39"/>
    </row>
    <row r="91" spans="1:6" ht="30" x14ac:dyDescent="0.25">
      <c r="A91" s="56" t="s">
        <v>1158</v>
      </c>
      <c r="B91" s="27" t="s">
        <v>57</v>
      </c>
      <c r="C91" s="21"/>
      <c r="D91" s="21"/>
      <c r="E91" s="21"/>
      <c r="F91" s="39"/>
    </row>
    <row r="92" spans="1:6" ht="30" x14ac:dyDescent="0.25">
      <c r="A92" s="35" t="s">
        <v>1165</v>
      </c>
      <c r="B92" s="36" t="s">
        <v>57</v>
      </c>
      <c r="C92" s="21"/>
      <c r="D92" s="21"/>
      <c r="E92" s="21"/>
      <c r="F92" s="39"/>
    </row>
    <row r="93" spans="1:6" x14ac:dyDescent="0.25">
      <c r="A93" s="57"/>
      <c r="B93" s="58"/>
      <c r="C93" s="58"/>
      <c r="D93" s="58"/>
      <c r="E93" s="58"/>
      <c r="F93" s="59"/>
    </row>
  </sheetData>
  <customSheetViews>
    <customSheetView guid="{82FC9ADF-69D5-491E-B58A-B76D1862A59C}" showGridLines="0">
      <pane ySplit="6" topLeftCell="A65" activePane="bottomLeft" state="frozen"/>
      <selection pane="bottomLeft" activeCell="A81" sqref="A81:B81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83" activePane="bottomLeft" state="frozen"/>
      <selection pane="bottomLeft" activeCell="C90" sqref="C90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ySplit="6" topLeftCell="A40" activePane="bottomLeft" state="frozen"/>
      <selection pane="bottomLeft" activeCell="A52" sqref="A52"/>
    </sheetView>
  </sheetViews>
  <sheetFormatPr defaultRowHeight="15" x14ac:dyDescent="0.25"/>
  <cols>
    <col min="1" max="1" width="65.5703125" customWidth="1"/>
    <col min="2" max="2" width="15.85546875" customWidth="1"/>
    <col min="3" max="3" width="26.5703125" customWidth="1"/>
    <col min="4" max="4" width="15.42578125" customWidth="1"/>
    <col min="5" max="5" width="20.85546875" bestFit="1" customWidth="1"/>
    <col min="6" max="6" width="15.42578125" customWidth="1"/>
    <col min="7" max="7" width="20.140625" bestFit="1" customWidth="1"/>
    <col min="8" max="8" width="15.85546875" bestFit="1" customWidth="1"/>
    <col min="9" max="9" width="25.140625" bestFit="1" customWidth="1"/>
    <col min="10" max="10" width="20.85546875" bestFit="1" customWidth="1"/>
    <col min="11" max="11" width="50.85546875" bestFit="1" customWidth="1"/>
    <col min="12" max="12" width="49.85546875" bestFit="1" customWidth="1"/>
    <col min="13" max="13" width="61.140625" bestFit="1" customWidth="1"/>
    <col min="14" max="14" width="8.8554687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42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1139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8"/>
      <c r="B8" s="11"/>
      <c r="C8" s="11"/>
      <c r="D8" s="4"/>
      <c r="E8" s="5"/>
      <c r="F8" s="48"/>
    </row>
    <row r="9" spans="1:8" x14ac:dyDescent="0.25">
      <c r="A9" s="32" t="s">
        <v>56</v>
      </c>
      <c r="B9" s="11"/>
      <c r="C9" s="11"/>
      <c r="D9" s="4"/>
      <c r="E9" s="33" t="s">
        <v>57</v>
      </c>
      <c r="F9" s="63" t="s">
        <v>57</v>
      </c>
    </row>
    <row r="10" spans="1:8" x14ac:dyDescent="0.25">
      <c r="A10" s="38"/>
      <c r="B10" s="11"/>
      <c r="C10" s="11"/>
      <c r="D10" s="4"/>
      <c r="E10" s="5"/>
      <c r="F10" s="48"/>
    </row>
    <row r="11" spans="1:8" x14ac:dyDescent="0.25">
      <c r="A11" s="32" t="s">
        <v>58</v>
      </c>
      <c r="B11" s="11"/>
      <c r="C11" s="11"/>
      <c r="D11" s="4"/>
      <c r="E11" s="5"/>
      <c r="F11" s="48"/>
    </row>
    <row r="12" spans="1:8" x14ac:dyDescent="0.25">
      <c r="A12" s="32" t="s">
        <v>59</v>
      </c>
      <c r="B12" s="11"/>
      <c r="C12" s="11"/>
      <c r="D12" s="4"/>
      <c r="E12" s="5"/>
      <c r="F12" s="48"/>
    </row>
    <row r="13" spans="1:8" x14ac:dyDescent="0.25">
      <c r="A13" s="38" t="s">
        <v>1023</v>
      </c>
      <c r="B13" s="60" t="s">
        <v>724</v>
      </c>
      <c r="C13" s="60" t="s">
        <v>725</v>
      </c>
      <c r="D13" s="4">
        <v>220000</v>
      </c>
      <c r="E13" s="5">
        <v>271.13</v>
      </c>
      <c r="F13" s="48">
        <v>0.1061</v>
      </c>
    </row>
    <row r="14" spans="1:8" x14ac:dyDescent="0.25">
      <c r="A14" s="38" t="s">
        <v>1024</v>
      </c>
      <c r="B14" s="60" t="s">
        <v>726</v>
      </c>
      <c r="C14" s="60" t="s">
        <v>725</v>
      </c>
      <c r="D14" s="4">
        <v>220000</v>
      </c>
      <c r="E14" s="5">
        <v>263.58999999999997</v>
      </c>
      <c r="F14" s="48">
        <v>0.1032</v>
      </c>
    </row>
    <row r="15" spans="1:8" x14ac:dyDescent="0.25">
      <c r="A15" s="38" t="s">
        <v>1025</v>
      </c>
      <c r="B15" s="60" t="s">
        <v>727</v>
      </c>
      <c r="C15" s="60" t="s">
        <v>118</v>
      </c>
      <c r="D15" s="4">
        <v>220000</v>
      </c>
      <c r="E15" s="5">
        <v>219.41</v>
      </c>
      <c r="F15" s="48">
        <v>8.5900000000000004E-2</v>
      </c>
    </row>
    <row r="16" spans="1:8" x14ac:dyDescent="0.25">
      <c r="A16" s="38" t="s">
        <v>910</v>
      </c>
      <c r="B16" s="60" t="s">
        <v>104</v>
      </c>
      <c r="C16" s="60" t="s">
        <v>76</v>
      </c>
      <c r="D16" s="4">
        <v>220000</v>
      </c>
      <c r="E16" s="5">
        <v>217.86</v>
      </c>
      <c r="F16" s="48">
        <v>8.5300000000000001E-2</v>
      </c>
    </row>
    <row r="17" spans="1:6" x14ac:dyDescent="0.25">
      <c r="A17" s="38" t="s">
        <v>1026</v>
      </c>
      <c r="B17" s="60" t="s">
        <v>728</v>
      </c>
      <c r="C17" s="60" t="s">
        <v>63</v>
      </c>
      <c r="D17" s="4">
        <v>60000</v>
      </c>
      <c r="E17" s="5">
        <v>60.05</v>
      </c>
      <c r="F17" s="48">
        <v>2.35E-2</v>
      </c>
    </row>
    <row r="18" spans="1:6" x14ac:dyDescent="0.25">
      <c r="A18" s="32" t="s">
        <v>77</v>
      </c>
      <c r="B18" s="61"/>
      <c r="C18" s="61"/>
      <c r="D18" s="6"/>
      <c r="E18" s="14">
        <v>1032.04</v>
      </c>
      <c r="F18" s="49">
        <v>0.40400000000000003</v>
      </c>
    </row>
    <row r="19" spans="1:6" x14ac:dyDescent="0.25">
      <c r="A19" s="32"/>
      <c r="B19" s="61"/>
      <c r="C19" s="61"/>
      <c r="D19" s="6"/>
      <c r="E19" s="7"/>
      <c r="F19" s="50"/>
    </row>
    <row r="20" spans="1:6" x14ac:dyDescent="0.25">
      <c r="A20" s="32" t="s">
        <v>114</v>
      </c>
      <c r="B20" s="60"/>
      <c r="C20" s="60"/>
      <c r="D20" s="4"/>
      <c r="E20" s="5"/>
      <c r="F20" s="48"/>
    </row>
    <row r="21" spans="1:6" x14ac:dyDescent="0.25">
      <c r="A21" s="38" t="s">
        <v>1027</v>
      </c>
      <c r="B21" s="60" t="s">
        <v>729</v>
      </c>
      <c r="C21" s="60" t="s">
        <v>80</v>
      </c>
      <c r="D21" s="4">
        <v>1250000</v>
      </c>
      <c r="E21" s="5">
        <v>1262.48</v>
      </c>
      <c r="F21" s="48">
        <v>0.49409999999999998</v>
      </c>
    </row>
    <row r="22" spans="1:6" x14ac:dyDescent="0.25">
      <c r="A22" s="38" t="s">
        <v>1028</v>
      </c>
      <c r="B22" s="60" t="s">
        <v>730</v>
      </c>
      <c r="C22" s="60" t="s">
        <v>80</v>
      </c>
      <c r="D22" s="4">
        <v>100000</v>
      </c>
      <c r="E22" s="5">
        <v>101.01</v>
      </c>
      <c r="F22" s="48">
        <v>3.95E-2</v>
      </c>
    </row>
    <row r="23" spans="1:6" x14ac:dyDescent="0.25">
      <c r="A23" s="32" t="s">
        <v>77</v>
      </c>
      <c r="B23" s="61"/>
      <c r="C23" s="61"/>
      <c r="D23" s="6"/>
      <c r="E23" s="14">
        <v>1363.49</v>
      </c>
      <c r="F23" s="49">
        <v>0.53359999999999996</v>
      </c>
    </row>
    <row r="24" spans="1:6" x14ac:dyDescent="0.25">
      <c r="A24" s="38"/>
      <c r="B24" s="60"/>
      <c r="C24" s="60"/>
      <c r="D24" s="4"/>
      <c r="E24" s="5"/>
      <c r="F24" s="48"/>
    </row>
    <row r="25" spans="1:6" x14ac:dyDescent="0.25">
      <c r="A25" s="38"/>
      <c r="B25" s="60"/>
      <c r="C25" s="60"/>
      <c r="D25" s="4"/>
      <c r="E25" s="5"/>
      <c r="F25" s="48"/>
    </row>
    <row r="26" spans="1:6" x14ac:dyDescent="0.25">
      <c r="A26" s="32" t="s">
        <v>85</v>
      </c>
      <c r="B26" s="60"/>
      <c r="C26" s="60"/>
      <c r="D26" s="4"/>
      <c r="E26" s="5"/>
      <c r="F26" s="48"/>
    </row>
    <row r="27" spans="1:6" x14ac:dyDescent="0.25">
      <c r="A27" s="32" t="s">
        <v>77</v>
      </c>
      <c r="B27" s="60"/>
      <c r="C27" s="60"/>
      <c r="D27" s="4"/>
      <c r="E27" s="15" t="s">
        <v>57</v>
      </c>
      <c r="F27" s="51" t="s">
        <v>57</v>
      </c>
    </row>
    <row r="28" spans="1:6" x14ac:dyDescent="0.25">
      <c r="A28" s="38"/>
      <c r="B28" s="60"/>
      <c r="C28" s="60"/>
      <c r="D28" s="4"/>
      <c r="E28" s="5"/>
      <c r="F28" s="48"/>
    </row>
    <row r="29" spans="1:6" x14ac:dyDescent="0.25">
      <c r="A29" s="32" t="s">
        <v>88</v>
      </c>
      <c r="B29" s="60"/>
      <c r="C29" s="60"/>
      <c r="D29" s="4"/>
      <c r="E29" s="5"/>
      <c r="F29" s="48"/>
    </row>
    <row r="30" spans="1:6" x14ac:dyDescent="0.25">
      <c r="A30" s="32" t="s">
        <v>77</v>
      </c>
      <c r="B30" s="60"/>
      <c r="C30" s="60"/>
      <c r="D30" s="4"/>
      <c r="E30" s="15" t="s">
        <v>57</v>
      </c>
      <c r="F30" s="51" t="s">
        <v>57</v>
      </c>
    </row>
    <row r="31" spans="1:6" x14ac:dyDescent="0.25">
      <c r="A31" s="38"/>
      <c r="B31" s="60"/>
      <c r="C31" s="60"/>
      <c r="D31" s="4"/>
      <c r="E31" s="5"/>
      <c r="F31" s="48"/>
    </row>
    <row r="32" spans="1:6" x14ac:dyDescent="0.25">
      <c r="A32" s="52" t="s">
        <v>89</v>
      </c>
      <c r="B32" s="64"/>
      <c r="C32" s="64"/>
      <c r="D32" s="26"/>
      <c r="E32" s="14">
        <v>2395.5300000000002</v>
      </c>
      <c r="F32" s="49">
        <v>0.93759999999999999</v>
      </c>
    </row>
    <row r="33" spans="1:6" x14ac:dyDescent="0.25">
      <c r="A33" s="38"/>
      <c r="B33" s="60"/>
      <c r="C33" s="60"/>
      <c r="D33" s="4"/>
      <c r="E33" s="5"/>
      <c r="F33" s="48"/>
    </row>
    <row r="34" spans="1:6" x14ac:dyDescent="0.25">
      <c r="A34" s="38"/>
      <c r="B34" s="60"/>
      <c r="C34" s="60"/>
      <c r="D34" s="4"/>
      <c r="E34" s="5"/>
      <c r="F34" s="48"/>
    </row>
    <row r="35" spans="1:6" x14ac:dyDescent="0.25">
      <c r="A35" s="32" t="s">
        <v>90</v>
      </c>
      <c r="B35" s="60"/>
      <c r="C35" s="60"/>
      <c r="D35" s="4"/>
      <c r="E35" s="5"/>
      <c r="F35" s="48"/>
    </row>
    <row r="36" spans="1:6" x14ac:dyDescent="0.25">
      <c r="A36" s="38" t="s">
        <v>91</v>
      </c>
      <c r="B36" s="60"/>
      <c r="C36" s="60"/>
      <c r="D36" s="4"/>
      <c r="E36" s="5">
        <v>65.989999999999995</v>
      </c>
      <c r="F36" s="48">
        <v>2.58E-2</v>
      </c>
    </row>
    <row r="37" spans="1:6" x14ac:dyDescent="0.25">
      <c r="A37" s="32" t="s">
        <v>77</v>
      </c>
      <c r="B37" s="61"/>
      <c r="C37" s="61"/>
      <c r="D37" s="6"/>
      <c r="E37" s="14">
        <v>65.989999999999995</v>
      </c>
      <c r="F37" s="49">
        <v>2.58E-2</v>
      </c>
    </row>
    <row r="38" spans="1:6" x14ac:dyDescent="0.25">
      <c r="A38" s="38"/>
      <c r="B38" s="60"/>
      <c r="C38" s="60"/>
      <c r="D38" s="4"/>
      <c r="E38" s="5"/>
      <c r="F38" s="48"/>
    </row>
    <row r="39" spans="1:6" x14ac:dyDescent="0.25">
      <c r="A39" s="52" t="s">
        <v>89</v>
      </c>
      <c r="B39" s="64"/>
      <c r="C39" s="64"/>
      <c r="D39" s="26"/>
      <c r="E39" s="14">
        <v>65.989999999999995</v>
      </c>
      <c r="F39" s="49">
        <v>2.58E-2</v>
      </c>
    </row>
    <row r="40" spans="1:6" x14ac:dyDescent="0.25">
      <c r="A40" s="38" t="s">
        <v>996</v>
      </c>
      <c r="B40" s="60"/>
      <c r="C40" s="60"/>
      <c r="D40" s="4"/>
      <c r="E40" s="5">
        <v>93.44</v>
      </c>
      <c r="F40" s="48">
        <v>3.6600000000000001E-2</v>
      </c>
    </row>
    <row r="41" spans="1:6" x14ac:dyDescent="0.25">
      <c r="A41" s="53" t="s">
        <v>92</v>
      </c>
      <c r="B41" s="65"/>
      <c r="C41" s="65"/>
      <c r="D41" s="8"/>
      <c r="E41" s="9">
        <v>2554.96</v>
      </c>
      <c r="F41" s="54">
        <v>1</v>
      </c>
    </row>
    <row r="42" spans="1:6" x14ac:dyDescent="0.25">
      <c r="A42" s="40"/>
      <c r="B42" s="21"/>
      <c r="C42" s="21"/>
      <c r="D42" s="21"/>
      <c r="E42" s="21"/>
      <c r="F42" s="39"/>
    </row>
    <row r="43" spans="1:6" x14ac:dyDescent="0.25">
      <c r="A43" s="55" t="s">
        <v>1157</v>
      </c>
      <c r="B43" s="21"/>
      <c r="C43" s="21"/>
      <c r="D43" s="21"/>
      <c r="E43" s="21"/>
      <c r="F43" s="39"/>
    </row>
    <row r="44" spans="1:6" x14ac:dyDescent="0.25">
      <c r="A44" s="40"/>
      <c r="B44" s="21"/>
      <c r="C44" s="21"/>
      <c r="D44" s="21"/>
      <c r="E44" s="21"/>
      <c r="F44" s="39"/>
    </row>
    <row r="45" spans="1:6" x14ac:dyDescent="0.25">
      <c r="A45" s="55" t="s">
        <v>788</v>
      </c>
      <c r="B45" s="21"/>
      <c r="C45" s="21"/>
      <c r="D45" s="21"/>
      <c r="E45" s="21"/>
      <c r="F45" s="39"/>
    </row>
    <row r="46" spans="1:6" x14ac:dyDescent="0.25">
      <c r="A46" s="86" t="s">
        <v>1169</v>
      </c>
      <c r="B46" s="82"/>
      <c r="C46" s="83"/>
      <c r="D46" s="83"/>
      <c r="E46" s="83"/>
      <c r="F46" s="84"/>
    </row>
    <row r="47" spans="1:6" s="85" customFormat="1" ht="66" customHeight="1" x14ac:dyDescent="0.25">
      <c r="A47" s="119" t="s">
        <v>1151</v>
      </c>
      <c r="B47" s="120" t="s">
        <v>1</v>
      </c>
      <c r="C47" s="118" t="s">
        <v>1176</v>
      </c>
      <c r="D47" s="118"/>
      <c r="E47" s="119" t="s">
        <v>1177</v>
      </c>
      <c r="F47" s="84"/>
    </row>
    <row r="48" spans="1:6" s="85" customFormat="1" x14ac:dyDescent="0.25">
      <c r="A48" s="119"/>
      <c r="B48" s="120"/>
      <c r="C48" s="25" t="s">
        <v>1178</v>
      </c>
      <c r="D48" s="25" t="s">
        <v>1179</v>
      </c>
      <c r="E48" s="119"/>
      <c r="F48" s="84"/>
    </row>
    <row r="49" spans="1:6" s="85" customFormat="1" x14ac:dyDescent="0.25">
      <c r="A49" s="87" t="s">
        <v>1156</v>
      </c>
      <c r="B49" s="88" t="s">
        <v>1153</v>
      </c>
      <c r="C49" s="96">
        <v>56.32</v>
      </c>
      <c r="D49" s="95">
        <v>2.1999999999999999E-2</v>
      </c>
      <c r="E49" s="101">
        <v>229.11</v>
      </c>
      <c r="F49" s="84"/>
    </row>
    <row r="50" spans="1:6" s="85" customFormat="1" x14ac:dyDescent="0.25">
      <c r="A50" s="81"/>
      <c r="B50" s="82"/>
      <c r="C50" s="83"/>
      <c r="D50" s="83"/>
      <c r="E50" s="83"/>
      <c r="F50" s="84"/>
    </row>
    <row r="51" spans="1:6" s="85" customFormat="1" x14ac:dyDescent="0.25">
      <c r="A51" s="81"/>
      <c r="B51" s="82"/>
      <c r="C51" s="83"/>
      <c r="D51" s="83"/>
      <c r="E51" s="83"/>
      <c r="F51" s="84"/>
    </row>
    <row r="52" spans="1:6" x14ac:dyDescent="0.25">
      <c r="A52" s="40" t="s">
        <v>1015</v>
      </c>
      <c r="B52" s="21"/>
      <c r="C52" s="21"/>
      <c r="D52" s="21"/>
      <c r="E52" s="21"/>
      <c r="F52" s="39"/>
    </row>
    <row r="53" spans="1:6" x14ac:dyDescent="0.25">
      <c r="A53" s="40" t="s">
        <v>789</v>
      </c>
      <c r="B53" s="27" t="s">
        <v>790</v>
      </c>
      <c r="C53" s="27" t="s">
        <v>790</v>
      </c>
      <c r="D53" s="21"/>
      <c r="E53" s="21"/>
      <c r="F53" s="39"/>
    </row>
    <row r="54" spans="1:6" x14ac:dyDescent="0.25">
      <c r="A54" s="40"/>
      <c r="B54" s="20">
        <v>43707</v>
      </c>
      <c r="C54" s="20">
        <v>43738</v>
      </c>
      <c r="D54" s="21"/>
      <c r="E54" s="21"/>
      <c r="F54" s="39"/>
    </row>
    <row r="55" spans="1:6" x14ac:dyDescent="0.25">
      <c r="A55" s="40" t="s">
        <v>794</v>
      </c>
      <c r="B55" s="21">
        <v>11.2485</v>
      </c>
      <c r="C55" s="21">
        <v>11.3117</v>
      </c>
      <c r="D55" s="21"/>
      <c r="E55" s="21"/>
      <c r="F55" s="39"/>
    </row>
    <row r="56" spans="1:6" x14ac:dyDescent="0.25">
      <c r="A56" s="40" t="s">
        <v>795</v>
      </c>
      <c r="B56" s="21">
        <v>11.248799999999999</v>
      </c>
      <c r="C56" s="21">
        <v>11.312099999999999</v>
      </c>
      <c r="D56" s="21"/>
      <c r="E56" s="21"/>
      <c r="F56" s="39"/>
    </row>
    <row r="57" spans="1:6" x14ac:dyDescent="0.25">
      <c r="A57" s="40" t="s">
        <v>805</v>
      </c>
      <c r="B57" s="21">
        <v>11.1401</v>
      </c>
      <c r="C57" s="21">
        <v>11.1989</v>
      </c>
      <c r="D57" s="21"/>
      <c r="E57" s="21"/>
      <c r="F57" s="39"/>
    </row>
    <row r="58" spans="1:6" x14ac:dyDescent="0.25">
      <c r="A58" s="40" t="s">
        <v>807</v>
      </c>
      <c r="B58" s="21">
        <v>11.1403</v>
      </c>
      <c r="C58" s="21">
        <v>11.1991</v>
      </c>
      <c r="D58" s="21"/>
      <c r="E58" s="21"/>
      <c r="F58" s="39"/>
    </row>
    <row r="59" spans="1:6" x14ac:dyDescent="0.25">
      <c r="A59" s="40"/>
      <c r="B59" s="21"/>
      <c r="C59" s="21"/>
      <c r="D59" s="21"/>
      <c r="E59" s="21"/>
      <c r="F59" s="39"/>
    </row>
    <row r="60" spans="1:6" x14ac:dyDescent="0.25">
      <c r="A60" s="40" t="s">
        <v>1170</v>
      </c>
      <c r="B60" s="27" t="s">
        <v>57</v>
      </c>
      <c r="C60" s="21"/>
      <c r="D60" s="21"/>
      <c r="E60" s="21"/>
      <c r="F60" s="39"/>
    </row>
    <row r="61" spans="1:6" x14ac:dyDescent="0.25">
      <c r="A61" s="40" t="s">
        <v>1171</v>
      </c>
      <c r="B61" s="27" t="s">
        <v>57</v>
      </c>
      <c r="C61" s="21"/>
      <c r="D61" s="21"/>
      <c r="E61" s="21"/>
      <c r="F61" s="39"/>
    </row>
    <row r="62" spans="1:6" ht="30" x14ac:dyDescent="0.25">
      <c r="A62" s="56" t="s">
        <v>1172</v>
      </c>
      <c r="B62" s="27" t="s">
        <v>57</v>
      </c>
      <c r="C62" s="21"/>
      <c r="D62" s="21"/>
      <c r="E62" s="21"/>
      <c r="F62" s="39"/>
    </row>
    <row r="63" spans="1:6" x14ac:dyDescent="0.25">
      <c r="A63" s="56" t="s">
        <v>1173</v>
      </c>
      <c r="B63" s="27" t="s">
        <v>57</v>
      </c>
      <c r="C63" s="21"/>
      <c r="D63" s="21"/>
      <c r="E63" s="21"/>
      <c r="F63" s="39"/>
    </row>
    <row r="64" spans="1:6" x14ac:dyDescent="0.25">
      <c r="A64" s="40" t="s">
        <v>801</v>
      </c>
      <c r="B64" s="28">
        <v>0.40376000000000001</v>
      </c>
      <c r="C64" s="21"/>
      <c r="D64" s="21"/>
      <c r="E64" s="21"/>
      <c r="F64" s="39"/>
    </row>
    <row r="65" spans="1:6" ht="30" x14ac:dyDescent="0.25">
      <c r="A65" s="56" t="s">
        <v>1174</v>
      </c>
      <c r="B65" s="27" t="s">
        <v>57</v>
      </c>
      <c r="C65" s="21"/>
      <c r="D65" s="21"/>
      <c r="E65" s="21"/>
      <c r="F65" s="39"/>
    </row>
    <row r="66" spans="1:6" ht="30" x14ac:dyDescent="0.25">
      <c r="A66" s="56" t="s">
        <v>1158</v>
      </c>
      <c r="B66" s="27" t="s">
        <v>57</v>
      </c>
      <c r="C66" s="21"/>
      <c r="D66" s="21"/>
      <c r="E66" s="21"/>
      <c r="F66" s="39"/>
    </row>
    <row r="67" spans="1:6" x14ac:dyDescent="0.25">
      <c r="A67" s="57"/>
      <c r="B67" s="58"/>
      <c r="C67" s="58"/>
      <c r="D67" s="58"/>
      <c r="E67" s="58"/>
      <c r="F67" s="59"/>
    </row>
  </sheetData>
  <customSheetViews>
    <customSheetView guid="{82FC9ADF-69D5-491E-B58A-B76D1862A59C}" showGridLines="0">
      <pane ySplit="6" topLeftCell="A51" activePane="bottomLeft" state="frozen"/>
      <selection pane="bottomLeft" activeCell="A51" sqref="A51:B51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51" activePane="bottomLeft" state="frozen"/>
      <selection pane="bottomLeft" activeCell="B60" sqref="B60"/>
      <pageMargins left="0.7" right="0.7" top="0.75" bottom="0.75" header="0.3" footer="0.3"/>
      <pageSetup orientation="portrait" horizontalDpi="300" verticalDpi="300" r:id="rId2"/>
    </customSheetView>
  </customSheetViews>
  <mergeCells count="6">
    <mergeCell ref="A3:F3"/>
    <mergeCell ref="A4:F4"/>
    <mergeCell ref="A47:A48"/>
    <mergeCell ref="B47:B48"/>
    <mergeCell ref="C47:D47"/>
    <mergeCell ref="E47:E48"/>
  </mergeCells>
  <pageMargins left="0.7" right="0.7" top="0.75" bottom="0.75" header="0.3" footer="0.3"/>
  <pageSetup orientation="portrait" horizontalDpi="300" verticalDpi="30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ySplit="6" topLeftCell="A55" activePane="bottomLeft" state="frozen"/>
      <selection pane="bottomLeft" activeCell="A66" sqref="A66"/>
    </sheetView>
  </sheetViews>
  <sheetFormatPr defaultRowHeight="15" x14ac:dyDescent="0.25"/>
  <cols>
    <col min="1" max="1" width="66.425781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8" max="8" width="66.42578125" bestFit="1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43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1140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8"/>
      <c r="B8" s="11"/>
      <c r="C8" s="11"/>
      <c r="D8" s="4"/>
      <c r="E8" s="5"/>
      <c r="F8" s="48"/>
    </row>
    <row r="9" spans="1:8" x14ac:dyDescent="0.25">
      <c r="A9" s="32" t="s">
        <v>56</v>
      </c>
      <c r="B9" s="11"/>
      <c r="C9" s="11"/>
      <c r="D9" s="4"/>
      <c r="E9" s="33" t="s">
        <v>57</v>
      </c>
      <c r="F9" s="63" t="s">
        <v>57</v>
      </c>
    </row>
    <row r="10" spans="1:8" x14ac:dyDescent="0.25">
      <c r="A10" s="38"/>
      <c r="B10" s="11"/>
      <c r="C10" s="11"/>
      <c r="D10" s="4"/>
      <c r="E10" s="5"/>
      <c r="F10" s="48"/>
    </row>
    <row r="11" spans="1:8" x14ac:dyDescent="0.25">
      <c r="A11" s="32" t="s">
        <v>58</v>
      </c>
      <c r="B11" s="11"/>
      <c r="C11" s="11"/>
      <c r="D11" s="4"/>
      <c r="E11" s="5"/>
      <c r="F11" s="48"/>
    </row>
    <row r="12" spans="1:8" x14ac:dyDescent="0.25">
      <c r="A12" s="32" t="s">
        <v>59</v>
      </c>
      <c r="B12" s="11"/>
      <c r="C12" s="11"/>
      <c r="D12" s="4"/>
      <c r="E12" s="5"/>
      <c r="F12" s="48"/>
    </row>
    <row r="13" spans="1:8" x14ac:dyDescent="0.25">
      <c r="A13" s="38" t="s">
        <v>1029</v>
      </c>
      <c r="B13" s="60" t="s">
        <v>731</v>
      </c>
      <c r="C13" s="60" t="s">
        <v>63</v>
      </c>
      <c r="D13" s="4">
        <v>220000</v>
      </c>
      <c r="E13" s="5">
        <v>241.43</v>
      </c>
      <c r="F13" s="48">
        <v>0.10290000000000001</v>
      </c>
    </row>
    <row r="14" spans="1:8" x14ac:dyDescent="0.25">
      <c r="A14" s="38" t="s">
        <v>892</v>
      </c>
      <c r="B14" s="60" t="s">
        <v>65</v>
      </c>
      <c r="C14" s="60" t="s">
        <v>66</v>
      </c>
      <c r="D14" s="4">
        <v>220000</v>
      </c>
      <c r="E14" s="5">
        <v>219.63</v>
      </c>
      <c r="F14" s="48">
        <v>9.3600000000000003E-2</v>
      </c>
    </row>
    <row r="15" spans="1:8" x14ac:dyDescent="0.25">
      <c r="A15" s="38" t="s">
        <v>1035</v>
      </c>
      <c r="B15" s="60" t="s">
        <v>732</v>
      </c>
      <c r="C15" s="60" t="s">
        <v>68</v>
      </c>
      <c r="D15" s="4">
        <v>220000</v>
      </c>
      <c r="E15" s="5">
        <v>219.3</v>
      </c>
      <c r="F15" s="48">
        <v>9.3399999999999997E-2</v>
      </c>
    </row>
    <row r="16" spans="1:8" x14ac:dyDescent="0.25">
      <c r="A16" s="38" t="s">
        <v>1036</v>
      </c>
      <c r="B16" s="60" t="s">
        <v>733</v>
      </c>
      <c r="C16" s="60" t="s">
        <v>68</v>
      </c>
      <c r="D16" s="4">
        <v>200000</v>
      </c>
      <c r="E16" s="5">
        <v>204.79</v>
      </c>
      <c r="F16" s="48">
        <v>8.7300000000000003E-2</v>
      </c>
    </row>
    <row r="17" spans="1:6" x14ac:dyDescent="0.25">
      <c r="A17" s="38" t="s">
        <v>1030</v>
      </c>
      <c r="B17" s="60" t="s">
        <v>734</v>
      </c>
      <c r="C17" s="60" t="s">
        <v>63</v>
      </c>
      <c r="D17" s="4">
        <v>200000</v>
      </c>
      <c r="E17" s="5">
        <v>202.44</v>
      </c>
      <c r="F17" s="48">
        <v>8.6300000000000002E-2</v>
      </c>
    </row>
    <row r="18" spans="1:6" x14ac:dyDescent="0.25">
      <c r="A18" s="38" t="s">
        <v>1031</v>
      </c>
      <c r="B18" s="60" t="s">
        <v>735</v>
      </c>
      <c r="C18" s="60" t="s">
        <v>63</v>
      </c>
      <c r="D18" s="4">
        <v>200000</v>
      </c>
      <c r="E18" s="5">
        <v>201.42</v>
      </c>
      <c r="F18" s="48">
        <v>8.5800000000000001E-2</v>
      </c>
    </row>
    <row r="19" spans="1:6" x14ac:dyDescent="0.25">
      <c r="A19" s="38" t="s">
        <v>1032</v>
      </c>
      <c r="B19" s="60" t="s">
        <v>736</v>
      </c>
      <c r="C19" s="60" t="s">
        <v>68</v>
      </c>
      <c r="D19" s="4">
        <v>200000</v>
      </c>
      <c r="E19" s="5">
        <v>197.78</v>
      </c>
      <c r="F19" s="48">
        <v>8.43E-2</v>
      </c>
    </row>
    <row r="20" spans="1:6" x14ac:dyDescent="0.25">
      <c r="A20" s="38" t="s">
        <v>915</v>
      </c>
      <c r="B20" s="60" t="s">
        <v>110</v>
      </c>
      <c r="C20" s="60" t="s">
        <v>63</v>
      </c>
      <c r="D20" s="4">
        <v>190000</v>
      </c>
      <c r="E20" s="5">
        <v>195.17</v>
      </c>
      <c r="F20" s="48">
        <v>8.3199999999999996E-2</v>
      </c>
    </row>
    <row r="21" spans="1:6" x14ac:dyDescent="0.25">
      <c r="A21" s="38" t="s">
        <v>1037</v>
      </c>
      <c r="B21" s="60" t="s">
        <v>737</v>
      </c>
      <c r="C21" s="60" t="s">
        <v>63</v>
      </c>
      <c r="D21" s="4">
        <v>140000</v>
      </c>
      <c r="E21" s="5">
        <v>140.53</v>
      </c>
      <c r="F21" s="48">
        <v>5.9900000000000002E-2</v>
      </c>
    </row>
    <row r="22" spans="1:6" x14ac:dyDescent="0.25">
      <c r="A22" s="38" t="s">
        <v>1033</v>
      </c>
      <c r="B22" s="60" t="s">
        <v>738</v>
      </c>
      <c r="C22" s="60" t="s">
        <v>63</v>
      </c>
      <c r="D22" s="4">
        <v>100000</v>
      </c>
      <c r="E22" s="5">
        <v>101.48</v>
      </c>
      <c r="F22" s="48">
        <v>4.3200000000000002E-2</v>
      </c>
    </row>
    <row r="23" spans="1:6" x14ac:dyDescent="0.25">
      <c r="A23" s="38" t="s">
        <v>914</v>
      </c>
      <c r="B23" s="60" t="s">
        <v>109</v>
      </c>
      <c r="C23" s="60" t="s">
        <v>63</v>
      </c>
      <c r="D23" s="4">
        <v>50000</v>
      </c>
      <c r="E23" s="5">
        <v>50.29</v>
      </c>
      <c r="F23" s="48">
        <v>2.1399999999999999E-2</v>
      </c>
    </row>
    <row r="24" spans="1:6" x14ac:dyDescent="0.25">
      <c r="A24" s="38" t="s">
        <v>1108</v>
      </c>
      <c r="B24" s="60" t="s">
        <v>102</v>
      </c>
      <c r="C24" s="60" t="s">
        <v>103</v>
      </c>
      <c r="D24" s="4">
        <v>200000</v>
      </c>
      <c r="E24" s="5">
        <v>50</v>
      </c>
      <c r="F24" s="48">
        <v>2.1299999999999999E-2</v>
      </c>
    </row>
    <row r="25" spans="1:6" x14ac:dyDescent="0.25">
      <c r="A25" s="38" t="s">
        <v>1034</v>
      </c>
      <c r="B25" s="60" t="s">
        <v>739</v>
      </c>
      <c r="C25" s="60" t="s">
        <v>63</v>
      </c>
      <c r="D25" s="4">
        <v>20000</v>
      </c>
      <c r="E25" s="5">
        <v>17.87</v>
      </c>
      <c r="F25" s="48">
        <v>7.6E-3</v>
      </c>
    </row>
    <row r="26" spans="1:6" x14ac:dyDescent="0.25">
      <c r="A26" s="32" t="s">
        <v>77</v>
      </c>
      <c r="B26" s="61"/>
      <c r="C26" s="61"/>
      <c r="D26" s="6"/>
      <c r="E26" s="14">
        <v>2042.13</v>
      </c>
      <c r="F26" s="49">
        <v>0.87019999999999997</v>
      </c>
    </row>
    <row r="27" spans="1:6" x14ac:dyDescent="0.25">
      <c r="A27" s="38"/>
      <c r="B27" s="60"/>
      <c r="C27" s="60"/>
      <c r="D27" s="4"/>
      <c r="E27" s="5"/>
      <c r="F27" s="48"/>
    </row>
    <row r="28" spans="1:6" x14ac:dyDescent="0.25">
      <c r="A28" s="32" t="s">
        <v>85</v>
      </c>
      <c r="B28" s="61"/>
      <c r="C28" s="61"/>
      <c r="D28" s="6"/>
      <c r="E28" s="7"/>
      <c r="F28" s="50"/>
    </row>
    <row r="29" spans="1:6" x14ac:dyDescent="0.25">
      <c r="A29" s="38" t="s">
        <v>1123</v>
      </c>
      <c r="B29" s="60" t="s">
        <v>740</v>
      </c>
      <c r="C29" s="60" t="s">
        <v>63</v>
      </c>
      <c r="D29" s="4">
        <v>220000</v>
      </c>
      <c r="E29" s="5">
        <v>218.89</v>
      </c>
      <c r="F29" s="48">
        <v>9.3299999999999994E-2</v>
      </c>
    </row>
    <row r="30" spans="1:6" x14ac:dyDescent="0.25">
      <c r="A30" s="32" t="s">
        <v>77</v>
      </c>
      <c r="B30" s="61"/>
      <c r="C30" s="61"/>
      <c r="D30" s="6"/>
      <c r="E30" s="14">
        <v>218.89</v>
      </c>
      <c r="F30" s="49">
        <v>9.3299999999999994E-2</v>
      </c>
    </row>
    <row r="31" spans="1:6" x14ac:dyDescent="0.25">
      <c r="A31" s="32"/>
      <c r="B31" s="61"/>
      <c r="C31" s="61"/>
      <c r="D31" s="6"/>
      <c r="E31" s="7"/>
      <c r="F31" s="50"/>
    </row>
    <row r="32" spans="1:6" x14ac:dyDescent="0.25">
      <c r="A32" s="32" t="s">
        <v>88</v>
      </c>
      <c r="B32" s="60"/>
      <c r="C32" s="60"/>
      <c r="D32" s="4"/>
      <c r="E32" s="5"/>
      <c r="F32" s="48"/>
    </row>
    <row r="33" spans="1:6" x14ac:dyDescent="0.25">
      <c r="A33" s="32" t="s">
        <v>77</v>
      </c>
      <c r="B33" s="60"/>
      <c r="C33" s="60"/>
      <c r="D33" s="4"/>
      <c r="E33" s="15" t="s">
        <v>57</v>
      </c>
      <c r="F33" s="51" t="s">
        <v>57</v>
      </c>
    </row>
    <row r="34" spans="1:6" x14ac:dyDescent="0.25">
      <c r="A34" s="38"/>
      <c r="B34" s="60"/>
      <c r="C34" s="60"/>
      <c r="D34" s="4"/>
      <c r="E34" s="5"/>
      <c r="F34" s="48"/>
    </row>
    <row r="35" spans="1:6" x14ac:dyDescent="0.25">
      <c r="A35" s="52" t="s">
        <v>89</v>
      </c>
      <c r="B35" s="64"/>
      <c r="C35" s="64"/>
      <c r="D35" s="26"/>
      <c r="E35" s="14">
        <v>2261.02</v>
      </c>
      <c r="F35" s="49">
        <v>0.96350000000000002</v>
      </c>
    </row>
    <row r="36" spans="1:6" x14ac:dyDescent="0.25">
      <c r="A36" s="38"/>
      <c r="B36" s="60"/>
      <c r="C36" s="60"/>
      <c r="D36" s="4"/>
      <c r="E36" s="5"/>
      <c r="F36" s="48"/>
    </row>
    <row r="37" spans="1:6" x14ac:dyDescent="0.25">
      <c r="A37" s="38"/>
      <c r="B37" s="60"/>
      <c r="C37" s="60"/>
      <c r="D37" s="4"/>
      <c r="E37" s="5"/>
      <c r="F37" s="48"/>
    </row>
    <row r="38" spans="1:6" x14ac:dyDescent="0.25">
      <c r="A38" s="32" t="s">
        <v>90</v>
      </c>
      <c r="B38" s="60"/>
      <c r="C38" s="60"/>
      <c r="D38" s="4"/>
      <c r="E38" s="5"/>
      <c r="F38" s="48"/>
    </row>
    <row r="39" spans="1:6" x14ac:dyDescent="0.25">
      <c r="A39" s="38" t="s">
        <v>91</v>
      </c>
      <c r="B39" s="60"/>
      <c r="C39" s="60"/>
      <c r="D39" s="4"/>
      <c r="E39" s="5">
        <v>18</v>
      </c>
      <c r="F39" s="48">
        <v>7.7000000000000002E-3</v>
      </c>
    </row>
    <row r="40" spans="1:6" x14ac:dyDescent="0.25">
      <c r="A40" s="32" t="s">
        <v>77</v>
      </c>
      <c r="B40" s="61"/>
      <c r="C40" s="61"/>
      <c r="D40" s="6"/>
      <c r="E40" s="14">
        <v>18</v>
      </c>
      <c r="F40" s="49">
        <v>7.7000000000000002E-3</v>
      </c>
    </row>
    <row r="41" spans="1:6" x14ac:dyDescent="0.25">
      <c r="A41" s="38"/>
      <c r="B41" s="60"/>
      <c r="C41" s="60"/>
      <c r="D41" s="4"/>
      <c r="E41" s="5"/>
      <c r="F41" s="48"/>
    </row>
    <row r="42" spans="1:6" x14ac:dyDescent="0.25">
      <c r="A42" s="52" t="s">
        <v>89</v>
      </c>
      <c r="B42" s="64"/>
      <c r="C42" s="64"/>
      <c r="D42" s="26"/>
      <c r="E42" s="14">
        <v>18</v>
      </c>
      <c r="F42" s="49">
        <v>7.7000000000000002E-3</v>
      </c>
    </row>
    <row r="43" spans="1:6" x14ac:dyDescent="0.25">
      <c r="A43" s="38" t="s">
        <v>996</v>
      </c>
      <c r="B43" s="60"/>
      <c r="C43" s="60"/>
      <c r="D43" s="4"/>
      <c r="E43" s="5">
        <v>67.98</v>
      </c>
      <c r="F43" s="48">
        <v>2.8799999999999999E-2</v>
      </c>
    </row>
    <row r="44" spans="1:6" x14ac:dyDescent="0.25">
      <c r="A44" s="53" t="s">
        <v>92</v>
      </c>
      <c r="B44" s="65"/>
      <c r="C44" s="65"/>
      <c r="D44" s="8"/>
      <c r="E44" s="9">
        <v>2347</v>
      </c>
      <c r="F44" s="54">
        <v>1</v>
      </c>
    </row>
    <row r="45" spans="1:6" x14ac:dyDescent="0.25">
      <c r="A45" s="40"/>
      <c r="B45" s="21"/>
      <c r="C45" s="21"/>
      <c r="D45" s="21"/>
      <c r="E45" s="21"/>
      <c r="F45" s="39"/>
    </row>
    <row r="46" spans="1:6" x14ac:dyDescent="0.25">
      <c r="A46" s="55" t="s">
        <v>93</v>
      </c>
      <c r="B46" s="21"/>
      <c r="C46" s="21"/>
      <c r="D46" s="21"/>
      <c r="E46" s="21"/>
      <c r="F46" s="39"/>
    </row>
    <row r="47" spans="1:6" x14ac:dyDescent="0.25">
      <c r="A47" s="55" t="s">
        <v>1157</v>
      </c>
      <c r="B47" s="21"/>
      <c r="C47" s="21"/>
      <c r="D47" s="21"/>
      <c r="E47" s="21"/>
      <c r="F47" s="39"/>
    </row>
    <row r="48" spans="1:6" x14ac:dyDescent="0.25">
      <c r="A48" s="55" t="s">
        <v>1107</v>
      </c>
      <c r="B48" s="21"/>
      <c r="C48" s="21"/>
      <c r="D48" s="21"/>
      <c r="E48" s="21"/>
      <c r="F48" s="39"/>
    </row>
    <row r="49" spans="1:6" x14ac:dyDescent="0.25">
      <c r="A49" s="40"/>
      <c r="B49" s="21"/>
      <c r="C49" s="21"/>
      <c r="D49" s="21"/>
      <c r="E49" s="21"/>
      <c r="F49" s="39"/>
    </row>
    <row r="50" spans="1:6" x14ac:dyDescent="0.25">
      <c r="A50" s="55" t="s">
        <v>788</v>
      </c>
      <c r="B50" s="21"/>
      <c r="C50" s="21"/>
      <c r="D50" s="21"/>
      <c r="E50" s="21"/>
      <c r="F50" s="39"/>
    </row>
    <row r="51" spans="1:6" x14ac:dyDescent="0.25">
      <c r="A51" s="81" t="s">
        <v>1168</v>
      </c>
      <c r="B51" s="82" t="s">
        <v>57</v>
      </c>
      <c r="C51" s="21"/>
      <c r="D51" s="21"/>
      <c r="E51" s="21"/>
      <c r="F51" s="39"/>
    </row>
    <row r="52" spans="1:6" x14ac:dyDescent="0.25">
      <c r="A52" s="40" t="s">
        <v>1015</v>
      </c>
      <c r="B52" s="21"/>
      <c r="C52" s="21"/>
      <c r="D52" s="21"/>
      <c r="E52" s="21"/>
      <c r="F52" s="39"/>
    </row>
    <row r="53" spans="1:6" x14ac:dyDescent="0.25">
      <c r="A53" s="40" t="s">
        <v>789</v>
      </c>
      <c r="B53" s="27" t="s">
        <v>790</v>
      </c>
      <c r="C53" s="27" t="s">
        <v>790</v>
      </c>
      <c r="D53" s="21"/>
      <c r="E53" s="21"/>
      <c r="F53" s="39"/>
    </row>
    <row r="54" spans="1:6" x14ac:dyDescent="0.25">
      <c r="A54" s="40"/>
      <c r="B54" s="20">
        <v>43707</v>
      </c>
      <c r="C54" s="20">
        <v>43738</v>
      </c>
      <c r="D54" s="21"/>
      <c r="E54" s="21"/>
      <c r="F54" s="39"/>
    </row>
    <row r="55" spans="1:6" x14ac:dyDescent="0.25">
      <c r="A55" s="40" t="s">
        <v>794</v>
      </c>
      <c r="B55" s="21">
        <v>10.4452</v>
      </c>
      <c r="C55" s="21">
        <v>10.4678</v>
      </c>
      <c r="D55" s="21"/>
      <c r="E55" s="21"/>
      <c r="F55" s="39"/>
    </row>
    <row r="56" spans="1:6" x14ac:dyDescent="0.25">
      <c r="A56" s="40" t="s">
        <v>795</v>
      </c>
      <c r="B56" s="21">
        <v>10.4458</v>
      </c>
      <c r="C56" s="21">
        <v>10.468500000000001</v>
      </c>
      <c r="D56" s="21"/>
      <c r="E56" s="21"/>
      <c r="F56" s="39"/>
    </row>
    <row r="57" spans="1:6" x14ac:dyDescent="0.25">
      <c r="A57" s="40" t="s">
        <v>805</v>
      </c>
      <c r="B57" s="42">
        <v>10.4092</v>
      </c>
      <c r="C57" s="21">
        <v>10.4292</v>
      </c>
      <c r="D57" s="21"/>
      <c r="E57" s="21"/>
      <c r="F57" s="39"/>
    </row>
    <row r="58" spans="1:6" x14ac:dyDescent="0.25">
      <c r="A58" s="40" t="s">
        <v>807</v>
      </c>
      <c r="B58" s="21">
        <v>10.4093</v>
      </c>
      <c r="C58" s="21">
        <v>10.4292</v>
      </c>
      <c r="D58" s="21"/>
      <c r="E58" s="21"/>
      <c r="F58" s="39"/>
    </row>
    <row r="59" spans="1:6" x14ac:dyDescent="0.25">
      <c r="A59" s="40"/>
      <c r="B59" s="21"/>
      <c r="C59" s="21"/>
      <c r="D59" s="21"/>
      <c r="E59" s="21"/>
      <c r="F59" s="39"/>
    </row>
    <row r="60" spans="1:6" x14ac:dyDescent="0.25">
      <c r="A60" s="40" t="s">
        <v>1170</v>
      </c>
      <c r="B60" s="27" t="s">
        <v>57</v>
      </c>
      <c r="C60" s="21"/>
      <c r="D60" s="21"/>
      <c r="E60" s="21"/>
      <c r="F60" s="39"/>
    </row>
    <row r="61" spans="1:6" x14ac:dyDescent="0.25">
      <c r="A61" s="40" t="s">
        <v>1171</v>
      </c>
      <c r="B61" s="27" t="s">
        <v>57</v>
      </c>
      <c r="C61" s="21"/>
      <c r="D61" s="21"/>
      <c r="E61" s="21"/>
      <c r="F61" s="39"/>
    </row>
    <row r="62" spans="1:6" ht="30" x14ac:dyDescent="0.25">
      <c r="A62" s="56" t="s">
        <v>1172</v>
      </c>
      <c r="B62" s="27" t="s">
        <v>57</v>
      </c>
      <c r="C62" s="21"/>
      <c r="D62" s="21"/>
      <c r="E62" s="21"/>
      <c r="F62" s="39"/>
    </row>
    <row r="63" spans="1:6" x14ac:dyDescent="0.25">
      <c r="A63" s="56" t="s">
        <v>1173</v>
      </c>
      <c r="B63" s="27" t="s">
        <v>57</v>
      </c>
      <c r="C63" s="21"/>
      <c r="D63" s="21"/>
      <c r="E63" s="21"/>
      <c r="F63" s="39"/>
    </row>
    <row r="64" spans="1:6" x14ac:dyDescent="0.25">
      <c r="A64" s="40" t="s">
        <v>801</v>
      </c>
      <c r="B64" s="28">
        <v>1.572824</v>
      </c>
      <c r="C64" s="21"/>
      <c r="D64" s="21"/>
      <c r="E64" s="21"/>
      <c r="F64" s="39"/>
    </row>
    <row r="65" spans="1:6" ht="30" x14ac:dyDescent="0.25">
      <c r="A65" s="56" t="s">
        <v>1174</v>
      </c>
      <c r="B65" s="27" t="s">
        <v>57</v>
      </c>
      <c r="C65" s="21"/>
      <c r="D65" s="21"/>
      <c r="E65" s="21"/>
      <c r="F65" s="39"/>
    </row>
    <row r="66" spans="1:6" ht="30" x14ac:dyDescent="0.25">
      <c r="A66" s="56" t="s">
        <v>1158</v>
      </c>
      <c r="B66" s="27" t="s">
        <v>57</v>
      </c>
      <c r="C66" s="21"/>
      <c r="D66" s="21"/>
      <c r="E66" s="21"/>
      <c r="F66" s="39"/>
    </row>
    <row r="67" spans="1:6" x14ac:dyDescent="0.25">
      <c r="A67" s="57"/>
      <c r="B67" s="58"/>
      <c r="C67" s="58"/>
      <c r="D67" s="58"/>
      <c r="E67" s="58"/>
      <c r="F67" s="59"/>
    </row>
  </sheetData>
  <customSheetViews>
    <customSheetView guid="{82FC9ADF-69D5-491E-B58A-B76D1862A59C}" showGridLines="0">
      <pane ySplit="6" topLeftCell="A46" activePane="bottomLeft" state="frozen"/>
      <selection pane="bottomLeft" activeCell="A60" sqref="A60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56" activePane="bottomLeft" state="frozen"/>
      <selection pane="bottomLeft" activeCell="C63" sqref="C63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ySplit="6" topLeftCell="A55" activePane="bottomLeft" state="frozen"/>
      <selection pane="bottomLeft" activeCell="A66" sqref="A66"/>
    </sheetView>
  </sheetViews>
  <sheetFormatPr defaultRowHeight="15" x14ac:dyDescent="0.25"/>
  <cols>
    <col min="1" max="1" width="67.57031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44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1141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8"/>
      <c r="B8" s="11"/>
      <c r="C8" s="11"/>
      <c r="D8" s="4"/>
      <c r="E8" s="5"/>
      <c r="F8" s="48"/>
    </row>
    <row r="9" spans="1:8" x14ac:dyDescent="0.25">
      <c r="A9" s="32" t="s">
        <v>56</v>
      </c>
      <c r="B9" s="11"/>
      <c r="C9" s="11"/>
      <c r="D9" s="4"/>
      <c r="E9" s="5" t="s">
        <v>57</v>
      </c>
      <c r="F9" s="48" t="s">
        <v>57</v>
      </c>
    </row>
    <row r="10" spans="1:8" x14ac:dyDescent="0.25">
      <c r="A10" s="38"/>
      <c r="B10" s="11"/>
      <c r="C10" s="11"/>
      <c r="D10" s="4"/>
      <c r="E10" s="5"/>
      <c r="F10" s="48"/>
    </row>
    <row r="11" spans="1:8" x14ac:dyDescent="0.25">
      <c r="A11" s="32" t="s">
        <v>58</v>
      </c>
      <c r="B11" s="11"/>
      <c r="C11" s="11"/>
      <c r="D11" s="4"/>
      <c r="E11" s="5"/>
      <c r="F11" s="48"/>
    </row>
    <row r="12" spans="1:8" x14ac:dyDescent="0.25">
      <c r="A12" s="32" t="s">
        <v>59</v>
      </c>
      <c r="B12" s="11"/>
      <c r="C12" s="11"/>
      <c r="D12" s="4"/>
      <c r="E12" s="5"/>
      <c r="F12" s="48"/>
    </row>
    <row r="13" spans="1:8" x14ac:dyDescent="0.25">
      <c r="A13" s="38" t="s">
        <v>898</v>
      </c>
      <c r="B13" s="60" t="s">
        <v>75</v>
      </c>
      <c r="C13" s="60" t="s">
        <v>76</v>
      </c>
      <c r="D13" s="4">
        <v>790000</v>
      </c>
      <c r="E13" s="5">
        <v>839.33</v>
      </c>
      <c r="F13" s="48">
        <v>9.8699999999999996E-2</v>
      </c>
    </row>
    <row r="14" spans="1:8" x14ac:dyDescent="0.25">
      <c r="A14" s="38" t="s">
        <v>913</v>
      </c>
      <c r="B14" s="60" t="s">
        <v>108</v>
      </c>
      <c r="C14" s="60" t="s">
        <v>96</v>
      </c>
      <c r="D14" s="4">
        <v>820000</v>
      </c>
      <c r="E14" s="5">
        <v>803.59</v>
      </c>
      <c r="F14" s="48">
        <v>9.4500000000000001E-2</v>
      </c>
    </row>
    <row r="15" spans="1:8" x14ac:dyDescent="0.25">
      <c r="A15" s="38" t="s">
        <v>1042</v>
      </c>
      <c r="B15" s="60" t="s">
        <v>741</v>
      </c>
      <c r="C15" s="60" t="s">
        <v>63</v>
      </c>
      <c r="D15" s="4">
        <v>800000</v>
      </c>
      <c r="E15" s="5">
        <v>783.12</v>
      </c>
      <c r="F15" s="48">
        <v>9.2100000000000001E-2</v>
      </c>
    </row>
    <row r="16" spans="1:8" x14ac:dyDescent="0.25">
      <c r="A16" s="38" t="s">
        <v>1142</v>
      </c>
      <c r="B16" s="60" t="s">
        <v>128</v>
      </c>
      <c r="C16" s="60" t="s">
        <v>118</v>
      </c>
      <c r="D16" s="4">
        <v>800000</v>
      </c>
      <c r="E16" s="5">
        <v>769.49</v>
      </c>
      <c r="F16" s="48">
        <v>9.0499999999999997E-2</v>
      </c>
    </row>
    <row r="17" spans="1:6" x14ac:dyDescent="0.25">
      <c r="A17" s="38" t="s">
        <v>924</v>
      </c>
      <c r="B17" s="60" t="s">
        <v>127</v>
      </c>
      <c r="C17" s="60" t="s">
        <v>76</v>
      </c>
      <c r="D17" s="4">
        <v>790000</v>
      </c>
      <c r="E17" s="5">
        <v>768.42</v>
      </c>
      <c r="F17" s="48">
        <v>9.0399999999999994E-2</v>
      </c>
    </row>
    <row r="18" spans="1:6" x14ac:dyDescent="0.25">
      <c r="A18" s="38" t="s">
        <v>1038</v>
      </c>
      <c r="B18" s="60" t="s">
        <v>742</v>
      </c>
      <c r="C18" s="60" t="s">
        <v>73</v>
      </c>
      <c r="D18" s="4">
        <v>700000</v>
      </c>
      <c r="E18" s="5">
        <v>765.56</v>
      </c>
      <c r="F18" s="48">
        <v>0.09</v>
      </c>
    </row>
    <row r="19" spans="1:6" x14ac:dyDescent="0.25">
      <c r="A19" s="38" t="s">
        <v>1143</v>
      </c>
      <c r="B19" s="60" t="s">
        <v>743</v>
      </c>
      <c r="C19" s="60" t="s">
        <v>61</v>
      </c>
      <c r="D19" s="4">
        <v>500000</v>
      </c>
      <c r="E19" s="5">
        <v>755.45</v>
      </c>
      <c r="F19" s="48">
        <v>8.8900000000000007E-2</v>
      </c>
    </row>
    <row r="20" spans="1:6" x14ac:dyDescent="0.25">
      <c r="A20" s="38" t="s">
        <v>1039</v>
      </c>
      <c r="B20" s="60" t="s">
        <v>744</v>
      </c>
      <c r="C20" s="60" t="s">
        <v>745</v>
      </c>
      <c r="D20" s="4">
        <v>500000</v>
      </c>
      <c r="E20" s="5">
        <v>547.51</v>
      </c>
      <c r="F20" s="48">
        <v>6.4399999999999999E-2</v>
      </c>
    </row>
    <row r="21" spans="1:6" x14ac:dyDescent="0.25">
      <c r="A21" s="38" t="s">
        <v>1040</v>
      </c>
      <c r="B21" s="60" t="s">
        <v>746</v>
      </c>
      <c r="C21" s="60" t="s">
        <v>118</v>
      </c>
      <c r="D21" s="4">
        <v>500000</v>
      </c>
      <c r="E21" s="5">
        <v>515.34</v>
      </c>
      <c r="F21" s="48">
        <v>6.0600000000000001E-2</v>
      </c>
    </row>
    <row r="22" spans="1:6" x14ac:dyDescent="0.25">
      <c r="A22" s="38" t="s">
        <v>1043</v>
      </c>
      <c r="B22" s="60" t="s">
        <v>747</v>
      </c>
      <c r="C22" s="60" t="s">
        <v>63</v>
      </c>
      <c r="D22" s="4">
        <v>500000</v>
      </c>
      <c r="E22" s="5">
        <v>510.55</v>
      </c>
      <c r="F22" s="48">
        <v>0.06</v>
      </c>
    </row>
    <row r="23" spans="1:6" x14ac:dyDescent="0.25">
      <c r="A23" s="38" t="s">
        <v>912</v>
      </c>
      <c r="B23" s="60" t="s">
        <v>107</v>
      </c>
      <c r="C23" s="60" t="s">
        <v>63</v>
      </c>
      <c r="D23" s="4">
        <v>320000</v>
      </c>
      <c r="E23" s="5">
        <v>325.74</v>
      </c>
      <c r="F23" s="48">
        <v>3.8300000000000001E-2</v>
      </c>
    </row>
    <row r="24" spans="1:6" x14ac:dyDescent="0.25">
      <c r="A24" s="38" t="s">
        <v>1041</v>
      </c>
      <c r="B24" s="60" t="s">
        <v>748</v>
      </c>
      <c r="C24" s="60" t="s">
        <v>73</v>
      </c>
      <c r="D24" s="4">
        <v>50000</v>
      </c>
      <c r="E24" s="5">
        <v>51.12</v>
      </c>
      <c r="F24" s="48">
        <v>6.0000000000000001E-3</v>
      </c>
    </row>
    <row r="25" spans="1:6" x14ac:dyDescent="0.25">
      <c r="A25" s="32" t="s">
        <v>77</v>
      </c>
      <c r="B25" s="61"/>
      <c r="C25" s="61"/>
      <c r="D25" s="6"/>
      <c r="E25" s="14">
        <v>7435.22</v>
      </c>
      <c r="F25" s="49">
        <v>0.87439999999999996</v>
      </c>
    </row>
    <row r="26" spans="1:6" x14ac:dyDescent="0.25">
      <c r="A26" s="38"/>
      <c r="B26" s="60"/>
      <c r="C26" s="60"/>
      <c r="D26" s="4"/>
      <c r="E26" s="5"/>
      <c r="F26" s="48"/>
    </row>
    <row r="27" spans="1:6" x14ac:dyDescent="0.25">
      <c r="A27" s="32" t="s">
        <v>85</v>
      </c>
      <c r="B27" s="61"/>
      <c r="C27" s="61"/>
      <c r="D27" s="6"/>
      <c r="E27" s="7"/>
      <c r="F27" s="50"/>
    </row>
    <row r="28" spans="1:6" x14ac:dyDescent="0.25">
      <c r="A28" s="38" t="s">
        <v>1124</v>
      </c>
      <c r="B28" s="60" t="s">
        <v>749</v>
      </c>
      <c r="C28" s="60" t="s">
        <v>63</v>
      </c>
      <c r="D28" s="4">
        <v>400000</v>
      </c>
      <c r="E28" s="5">
        <v>403.06</v>
      </c>
      <c r="F28" s="48">
        <v>4.7399999999999998E-2</v>
      </c>
    </row>
    <row r="29" spans="1:6" x14ac:dyDescent="0.25">
      <c r="A29" s="32" t="s">
        <v>77</v>
      </c>
      <c r="B29" s="61"/>
      <c r="C29" s="61"/>
      <c r="D29" s="6"/>
      <c r="E29" s="14">
        <v>403.06</v>
      </c>
      <c r="F29" s="49">
        <v>4.7399999999999998E-2</v>
      </c>
    </row>
    <row r="30" spans="1:6" x14ac:dyDescent="0.25">
      <c r="A30" s="32"/>
      <c r="B30" s="61"/>
      <c r="C30" s="61"/>
      <c r="D30" s="6"/>
      <c r="E30" s="7"/>
      <c r="F30" s="50"/>
    </row>
    <row r="31" spans="1:6" x14ac:dyDescent="0.25">
      <c r="A31" s="32" t="s">
        <v>88</v>
      </c>
      <c r="B31" s="61"/>
      <c r="C31" s="61"/>
      <c r="D31" s="6"/>
      <c r="E31" s="7"/>
      <c r="F31" s="50"/>
    </row>
    <row r="32" spans="1:6" x14ac:dyDescent="0.25">
      <c r="A32" s="38" t="s">
        <v>916</v>
      </c>
      <c r="B32" s="60" t="s">
        <v>111</v>
      </c>
      <c r="C32" s="60" t="s">
        <v>66</v>
      </c>
      <c r="D32" s="4">
        <v>380000</v>
      </c>
      <c r="E32" s="5">
        <v>420.88</v>
      </c>
      <c r="F32" s="48">
        <v>4.9500000000000002E-2</v>
      </c>
    </row>
    <row r="33" spans="1:6" x14ac:dyDescent="0.25">
      <c r="A33" s="38"/>
      <c r="B33" s="60"/>
      <c r="C33" s="60"/>
      <c r="D33" s="4"/>
      <c r="E33" s="5"/>
      <c r="F33" s="48"/>
    </row>
    <row r="34" spans="1:6" x14ac:dyDescent="0.25">
      <c r="A34" s="52" t="s">
        <v>89</v>
      </c>
      <c r="B34" s="64"/>
      <c r="C34" s="64"/>
      <c r="D34" s="26"/>
      <c r="E34" s="14">
        <v>420.88</v>
      </c>
      <c r="F34" s="49">
        <v>4.9500000000000002E-2</v>
      </c>
    </row>
    <row r="35" spans="1:6" x14ac:dyDescent="0.25">
      <c r="A35" s="38"/>
      <c r="B35" s="60"/>
      <c r="C35" s="60"/>
      <c r="D35" s="4"/>
      <c r="E35" s="5"/>
      <c r="F35" s="48"/>
    </row>
    <row r="36" spans="1:6" x14ac:dyDescent="0.25">
      <c r="A36" s="52" t="s">
        <v>89</v>
      </c>
      <c r="B36" s="64"/>
      <c r="C36" s="64"/>
      <c r="D36" s="26"/>
      <c r="E36" s="14">
        <v>8259.16</v>
      </c>
      <c r="F36" s="49">
        <v>0.97130000000000005</v>
      </c>
    </row>
    <row r="37" spans="1:6" x14ac:dyDescent="0.25">
      <c r="A37" s="38"/>
      <c r="B37" s="60"/>
      <c r="C37" s="60"/>
      <c r="D37" s="4"/>
      <c r="E37" s="5"/>
      <c r="F37" s="48"/>
    </row>
    <row r="38" spans="1:6" x14ac:dyDescent="0.25">
      <c r="A38" s="38"/>
      <c r="B38" s="60"/>
      <c r="C38" s="60"/>
      <c r="D38" s="4"/>
      <c r="E38" s="5"/>
      <c r="F38" s="48"/>
    </row>
    <row r="39" spans="1:6" x14ac:dyDescent="0.25">
      <c r="A39" s="32" t="s">
        <v>90</v>
      </c>
      <c r="B39" s="60"/>
      <c r="C39" s="60"/>
      <c r="D39" s="4"/>
      <c r="E39" s="5"/>
      <c r="F39" s="48"/>
    </row>
    <row r="40" spans="1:6" x14ac:dyDescent="0.25">
      <c r="A40" s="38" t="s">
        <v>91</v>
      </c>
      <c r="B40" s="60"/>
      <c r="C40" s="60"/>
      <c r="D40" s="4"/>
      <c r="E40" s="5">
        <v>75.989999999999995</v>
      </c>
      <c r="F40" s="48">
        <v>8.8999999999999999E-3</v>
      </c>
    </row>
    <row r="41" spans="1:6" x14ac:dyDescent="0.25">
      <c r="A41" s="32" t="s">
        <v>77</v>
      </c>
      <c r="B41" s="61"/>
      <c r="C41" s="61"/>
      <c r="D41" s="6"/>
      <c r="E41" s="14">
        <v>75.989999999999995</v>
      </c>
      <c r="F41" s="49">
        <v>8.8999999999999999E-3</v>
      </c>
    </row>
    <row r="42" spans="1:6" x14ac:dyDescent="0.25">
      <c r="A42" s="38"/>
      <c r="B42" s="60"/>
      <c r="C42" s="60"/>
      <c r="D42" s="4"/>
      <c r="E42" s="5"/>
      <c r="F42" s="48"/>
    </row>
    <row r="43" spans="1:6" x14ac:dyDescent="0.25">
      <c r="A43" s="52" t="s">
        <v>89</v>
      </c>
      <c r="B43" s="64"/>
      <c r="C43" s="64"/>
      <c r="D43" s="26"/>
      <c r="E43" s="14">
        <v>75.989999999999995</v>
      </c>
      <c r="F43" s="49">
        <v>8.8999999999999999E-3</v>
      </c>
    </row>
    <row r="44" spans="1:6" x14ac:dyDescent="0.25">
      <c r="A44" s="38" t="s">
        <v>996</v>
      </c>
      <c r="B44" s="60"/>
      <c r="C44" s="60"/>
      <c r="D44" s="4"/>
      <c r="E44" s="5">
        <v>167.01</v>
      </c>
      <c r="F44" s="48">
        <v>1.9800000000000002E-2</v>
      </c>
    </row>
    <row r="45" spans="1:6" x14ac:dyDescent="0.25">
      <c r="A45" s="53" t="s">
        <v>92</v>
      </c>
      <c r="B45" s="65"/>
      <c r="C45" s="65"/>
      <c r="D45" s="8"/>
      <c r="E45" s="9">
        <v>8502.16</v>
      </c>
      <c r="F45" s="54">
        <v>1</v>
      </c>
    </row>
    <row r="46" spans="1:6" x14ac:dyDescent="0.25">
      <c r="A46" s="40"/>
      <c r="B46" s="80"/>
      <c r="C46" s="80"/>
      <c r="D46" s="21"/>
      <c r="E46" s="21"/>
      <c r="F46" s="39"/>
    </row>
    <row r="47" spans="1:6" x14ac:dyDescent="0.25">
      <c r="A47" s="55" t="s">
        <v>93</v>
      </c>
      <c r="B47" s="80"/>
      <c r="C47" s="80"/>
      <c r="D47" s="21"/>
      <c r="E47" s="21"/>
      <c r="F47" s="39"/>
    </row>
    <row r="48" spans="1:6" x14ac:dyDescent="0.25">
      <c r="A48" s="55" t="s">
        <v>1157</v>
      </c>
      <c r="B48" s="21"/>
      <c r="C48" s="21"/>
      <c r="D48" s="21"/>
      <c r="E48" s="21"/>
      <c r="F48" s="39"/>
    </row>
    <row r="49" spans="1:6" x14ac:dyDescent="0.25">
      <c r="A49" s="40"/>
      <c r="B49" s="21"/>
      <c r="C49" s="21"/>
      <c r="D49" s="21"/>
      <c r="E49" s="21"/>
      <c r="F49" s="39"/>
    </row>
    <row r="50" spans="1:6" x14ac:dyDescent="0.25">
      <c r="A50" s="55" t="s">
        <v>788</v>
      </c>
      <c r="B50" s="21"/>
      <c r="C50" s="21"/>
      <c r="D50" s="21"/>
      <c r="E50" s="21"/>
      <c r="F50" s="39"/>
    </row>
    <row r="51" spans="1:6" x14ac:dyDescent="0.25">
      <c r="A51" s="81" t="s">
        <v>1168</v>
      </c>
      <c r="B51" s="82" t="s">
        <v>57</v>
      </c>
      <c r="C51" s="21"/>
      <c r="D51" s="21"/>
      <c r="E51" s="21"/>
      <c r="F51" s="39"/>
    </row>
    <row r="52" spans="1:6" x14ac:dyDescent="0.25">
      <c r="A52" s="40" t="s">
        <v>1015</v>
      </c>
      <c r="B52" s="21"/>
      <c r="C52" s="21"/>
      <c r="D52" s="21"/>
      <c r="E52" s="21"/>
      <c r="F52" s="39"/>
    </row>
    <row r="53" spans="1:6" x14ac:dyDescent="0.25">
      <c r="A53" s="40" t="s">
        <v>789</v>
      </c>
      <c r="B53" s="27" t="s">
        <v>790</v>
      </c>
      <c r="C53" s="27" t="s">
        <v>790</v>
      </c>
      <c r="D53" s="21"/>
      <c r="E53" s="21"/>
      <c r="F53" s="39"/>
    </row>
    <row r="54" spans="1:6" x14ac:dyDescent="0.25">
      <c r="A54" s="40"/>
      <c r="B54" s="20">
        <v>43707</v>
      </c>
      <c r="C54" s="20">
        <v>43738</v>
      </c>
      <c r="D54" s="21"/>
      <c r="E54" s="21"/>
      <c r="F54" s="39"/>
    </row>
    <row r="55" spans="1:6" x14ac:dyDescent="0.25">
      <c r="A55" s="40" t="s">
        <v>794</v>
      </c>
      <c r="B55" s="21">
        <v>10.4176</v>
      </c>
      <c r="C55" s="21">
        <v>10.4885</v>
      </c>
      <c r="D55" s="21"/>
      <c r="E55" s="21"/>
      <c r="F55" s="39"/>
    </row>
    <row r="56" spans="1:6" x14ac:dyDescent="0.25">
      <c r="A56" s="40" t="s">
        <v>795</v>
      </c>
      <c r="B56" s="21">
        <v>10.4176</v>
      </c>
      <c r="C56" s="21">
        <v>10.4885</v>
      </c>
      <c r="D56" s="21"/>
      <c r="E56" s="21"/>
      <c r="F56" s="39"/>
    </row>
    <row r="57" spans="1:6" x14ac:dyDescent="0.25">
      <c r="A57" s="40" t="s">
        <v>805</v>
      </c>
      <c r="B57" s="21">
        <v>10.398400000000001</v>
      </c>
      <c r="C57" s="21">
        <v>10.4656</v>
      </c>
      <c r="D57" s="21"/>
      <c r="E57" s="21"/>
      <c r="F57" s="39"/>
    </row>
    <row r="58" spans="1:6" x14ac:dyDescent="0.25">
      <c r="A58" s="40" t="s">
        <v>807</v>
      </c>
      <c r="B58" s="21">
        <v>10.398400000000001</v>
      </c>
      <c r="C58" s="21">
        <v>10.4656</v>
      </c>
      <c r="D58" s="21"/>
      <c r="E58" s="21"/>
      <c r="F58" s="39"/>
    </row>
    <row r="59" spans="1:6" x14ac:dyDescent="0.25">
      <c r="A59" s="40"/>
      <c r="B59" s="21"/>
      <c r="C59" s="21"/>
      <c r="D59" s="21"/>
      <c r="E59" s="21"/>
      <c r="F59" s="39"/>
    </row>
    <row r="60" spans="1:6" x14ac:dyDescent="0.25">
      <c r="A60" s="40" t="s">
        <v>1170</v>
      </c>
      <c r="B60" s="27" t="s">
        <v>57</v>
      </c>
      <c r="C60" s="21"/>
      <c r="D60" s="21"/>
      <c r="E60" s="21"/>
      <c r="F60" s="39"/>
    </row>
    <row r="61" spans="1:6" x14ac:dyDescent="0.25">
      <c r="A61" s="40" t="s">
        <v>1171</v>
      </c>
      <c r="B61" s="27" t="s">
        <v>57</v>
      </c>
      <c r="C61" s="21"/>
      <c r="D61" s="21"/>
      <c r="E61" s="21"/>
      <c r="F61" s="39"/>
    </row>
    <row r="62" spans="1:6" ht="30" x14ac:dyDescent="0.25">
      <c r="A62" s="56" t="s">
        <v>1172</v>
      </c>
      <c r="B62" s="27" t="s">
        <v>57</v>
      </c>
      <c r="C62" s="21"/>
      <c r="D62" s="21"/>
      <c r="E62" s="21"/>
      <c r="F62" s="39"/>
    </row>
    <row r="63" spans="1:6" x14ac:dyDescent="0.25">
      <c r="A63" s="56" t="s">
        <v>1173</v>
      </c>
      <c r="B63" s="27" t="s">
        <v>57</v>
      </c>
      <c r="C63" s="21"/>
      <c r="D63" s="21"/>
      <c r="E63" s="21"/>
      <c r="F63" s="39"/>
    </row>
    <row r="64" spans="1:6" x14ac:dyDescent="0.25">
      <c r="A64" s="40" t="s">
        <v>801</v>
      </c>
      <c r="B64" s="28">
        <v>2.432372</v>
      </c>
      <c r="C64" s="21"/>
      <c r="D64" s="21"/>
      <c r="E64" s="21"/>
      <c r="F64" s="39"/>
    </row>
    <row r="65" spans="1:6" ht="30" x14ac:dyDescent="0.25">
      <c r="A65" s="56" t="s">
        <v>1174</v>
      </c>
      <c r="B65" s="27" t="s">
        <v>57</v>
      </c>
      <c r="C65" s="21"/>
      <c r="D65" s="21"/>
      <c r="E65" s="21"/>
      <c r="F65" s="39"/>
    </row>
    <row r="66" spans="1:6" ht="30" x14ac:dyDescent="0.25">
      <c r="A66" s="56" t="s">
        <v>1158</v>
      </c>
      <c r="B66" s="27" t="s">
        <v>57</v>
      </c>
      <c r="C66" s="21"/>
      <c r="D66" s="21"/>
      <c r="E66" s="21"/>
      <c r="F66" s="39"/>
    </row>
    <row r="67" spans="1:6" x14ac:dyDescent="0.25">
      <c r="A67" s="57"/>
      <c r="B67" s="58"/>
      <c r="C67" s="58"/>
      <c r="D67" s="58"/>
      <c r="E67" s="58"/>
      <c r="F67" s="59"/>
    </row>
  </sheetData>
  <customSheetViews>
    <customSheetView guid="{82FC9ADF-69D5-491E-B58A-B76D1862A59C}" showGridLines="0">
      <pane ySplit="6" topLeftCell="A40" activePane="bottomLeft" state="frozen"/>
      <selection pane="bottomLeft" activeCell="A55" sqref="A55:B55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55" activePane="bottomLeft" state="frozen"/>
      <selection pane="bottomLeft" activeCell="C64" sqref="C64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showGridLines="0" workbookViewId="0">
      <pane ySplit="6" topLeftCell="A106" activePane="bottomLeft" state="frozen"/>
      <selection pane="bottomLeft" activeCell="A117" sqref="A117"/>
    </sheetView>
  </sheetViews>
  <sheetFormatPr defaultRowHeight="15" x14ac:dyDescent="0.25"/>
  <cols>
    <col min="1" max="1" width="69.425781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45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1144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8"/>
      <c r="B8" s="11"/>
      <c r="C8" s="11"/>
      <c r="D8" s="4"/>
      <c r="E8" s="5"/>
      <c r="F8" s="48"/>
    </row>
    <row r="9" spans="1:8" x14ac:dyDescent="0.25">
      <c r="A9" s="32" t="s">
        <v>56</v>
      </c>
      <c r="B9" s="11"/>
      <c r="C9" s="11"/>
      <c r="D9" s="4"/>
      <c r="E9" s="33" t="s">
        <v>57</v>
      </c>
      <c r="F9" s="63" t="s">
        <v>57</v>
      </c>
    </row>
    <row r="10" spans="1:8" x14ac:dyDescent="0.25">
      <c r="A10" s="38"/>
      <c r="B10" s="11"/>
      <c r="C10" s="11"/>
      <c r="D10" s="4"/>
      <c r="E10" s="5"/>
      <c r="F10" s="48"/>
    </row>
    <row r="11" spans="1:8" x14ac:dyDescent="0.25">
      <c r="A11" s="32" t="s">
        <v>132</v>
      </c>
      <c r="B11" s="11"/>
      <c r="C11" s="11"/>
      <c r="D11" s="4"/>
      <c r="E11" s="5"/>
      <c r="F11" s="48"/>
    </row>
    <row r="12" spans="1:8" x14ac:dyDescent="0.25">
      <c r="A12" s="38"/>
      <c r="B12" s="11"/>
      <c r="C12" s="11"/>
      <c r="D12" s="4"/>
      <c r="E12" s="5"/>
      <c r="F12" s="48"/>
    </row>
    <row r="13" spans="1:8" x14ac:dyDescent="0.25">
      <c r="A13" s="32" t="s">
        <v>750</v>
      </c>
      <c r="B13" s="11"/>
      <c r="C13" s="11"/>
      <c r="D13" s="4"/>
      <c r="E13" s="5"/>
      <c r="F13" s="48"/>
    </row>
    <row r="14" spans="1:8" x14ac:dyDescent="0.25">
      <c r="A14" s="38" t="s">
        <v>1044</v>
      </c>
      <c r="B14" s="60" t="s">
        <v>751</v>
      </c>
      <c r="C14" s="60" t="s">
        <v>80</v>
      </c>
      <c r="D14" s="4">
        <v>10000000</v>
      </c>
      <c r="E14" s="5">
        <v>9937.11</v>
      </c>
      <c r="F14" s="48">
        <v>4.5400000000000003E-2</v>
      </c>
    </row>
    <row r="15" spans="1:8" x14ac:dyDescent="0.25">
      <c r="A15" s="38" t="s">
        <v>1045</v>
      </c>
      <c r="B15" s="60" t="s">
        <v>752</v>
      </c>
      <c r="C15" s="60" t="s">
        <v>80</v>
      </c>
      <c r="D15" s="4">
        <v>10000000</v>
      </c>
      <c r="E15" s="5">
        <v>9927.18</v>
      </c>
      <c r="F15" s="48">
        <v>4.53E-2</v>
      </c>
    </row>
    <row r="16" spans="1:8" x14ac:dyDescent="0.25">
      <c r="A16" s="32" t="s">
        <v>77</v>
      </c>
      <c r="B16" s="61"/>
      <c r="C16" s="61"/>
      <c r="D16" s="6"/>
      <c r="E16" s="14">
        <v>19864.29</v>
      </c>
      <c r="F16" s="49">
        <v>9.0700000000000003E-2</v>
      </c>
    </row>
    <row r="17" spans="1:6" x14ac:dyDescent="0.25">
      <c r="A17" s="32"/>
      <c r="B17" s="61"/>
      <c r="C17" s="61"/>
      <c r="D17" s="6"/>
      <c r="E17" s="7"/>
      <c r="F17" s="50"/>
    </row>
    <row r="18" spans="1:6" x14ac:dyDescent="0.25">
      <c r="A18" s="32" t="s">
        <v>133</v>
      </c>
      <c r="B18" s="60"/>
      <c r="C18" s="60"/>
      <c r="D18" s="4"/>
      <c r="E18" s="5"/>
      <c r="F18" s="48"/>
    </row>
    <row r="19" spans="1:6" x14ac:dyDescent="0.25">
      <c r="A19" s="38" t="s">
        <v>1046</v>
      </c>
      <c r="B19" s="60" t="s">
        <v>753</v>
      </c>
      <c r="C19" s="60" t="s">
        <v>754</v>
      </c>
      <c r="D19" s="4">
        <v>15000000</v>
      </c>
      <c r="E19" s="5">
        <v>14905.19</v>
      </c>
      <c r="F19" s="48">
        <v>6.8000000000000005E-2</v>
      </c>
    </row>
    <row r="20" spans="1:6" x14ac:dyDescent="0.25">
      <c r="A20" s="38" t="s">
        <v>1047</v>
      </c>
      <c r="B20" s="60" t="s">
        <v>755</v>
      </c>
      <c r="C20" s="60" t="s">
        <v>137</v>
      </c>
      <c r="D20" s="4">
        <v>10000000</v>
      </c>
      <c r="E20" s="5">
        <v>9954.14</v>
      </c>
      <c r="F20" s="48">
        <v>4.5400000000000003E-2</v>
      </c>
    </row>
    <row r="21" spans="1:6" x14ac:dyDescent="0.25">
      <c r="A21" s="38" t="s">
        <v>1048</v>
      </c>
      <c r="B21" s="60" t="s">
        <v>756</v>
      </c>
      <c r="C21" s="60" t="s">
        <v>754</v>
      </c>
      <c r="D21" s="4">
        <v>10000000</v>
      </c>
      <c r="E21" s="5">
        <v>9923.66</v>
      </c>
      <c r="F21" s="48">
        <v>4.53E-2</v>
      </c>
    </row>
    <row r="22" spans="1:6" x14ac:dyDescent="0.25">
      <c r="A22" s="38" t="s">
        <v>1049</v>
      </c>
      <c r="B22" s="60" t="s">
        <v>757</v>
      </c>
      <c r="C22" s="60" t="s">
        <v>137</v>
      </c>
      <c r="D22" s="4">
        <v>10000000</v>
      </c>
      <c r="E22" s="5">
        <v>9916</v>
      </c>
      <c r="F22" s="48">
        <v>4.53E-2</v>
      </c>
    </row>
    <row r="23" spans="1:6" x14ac:dyDescent="0.25">
      <c r="A23" s="38" t="s">
        <v>1050</v>
      </c>
      <c r="B23" s="60" t="s">
        <v>758</v>
      </c>
      <c r="C23" s="60" t="s">
        <v>754</v>
      </c>
      <c r="D23" s="4">
        <v>10000000</v>
      </c>
      <c r="E23" s="5">
        <v>9893.0300000000007</v>
      </c>
      <c r="F23" s="48">
        <v>4.5199999999999997E-2</v>
      </c>
    </row>
    <row r="24" spans="1:6" x14ac:dyDescent="0.25">
      <c r="A24" s="38" t="s">
        <v>1051</v>
      </c>
      <c r="B24" s="60" t="s">
        <v>759</v>
      </c>
      <c r="C24" s="60" t="s">
        <v>754</v>
      </c>
      <c r="D24" s="4">
        <v>2500000</v>
      </c>
      <c r="E24" s="5">
        <v>2472.11</v>
      </c>
      <c r="F24" s="48">
        <v>1.1299999999999999E-2</v>
      </c>
    </row>
    <row r="25" spans="1:6" x14ac:dyDescent="0.25">
      <c r="A25" s="38"/>
      <c r="B25" s="60"/>
      <c r="C25" s="60"/>
      <c r="D25" s="4"/>
      <c r="E25" s="5"/>
      <c r="F25" s="48"/>
    </row>
    <row r="26" spans="1:6" x14ac:dyDescent="0.25">
      <c r="A26" s="32" t="s">
        <v>138</v>
      </c>
      <c r="B26" s="60"/>
      <c r="C26" s="60"/>
      <c r="D26" s="4"/>
      <c r="E26" s="5"/>
      <c r="F26" s="48"/>
    </row>
    <row r="27" spans="1:6" x14ac:dyDescent="0.25">
      <c r="A27" s="38" t="s">
        <v>1052</v>
      </c>
      <c r="B27" s="60" t="s">
        <v>760</v>
      </c>
      <c r="C27" s="60" t="s">
        <v>135</v>
      </c>
      <c r="D27" s="4">
        <v>10000000</v>
      </c>
      <c r="E27" s="5">
        <v>9995.34</v>
      </c>
      <c r="F27" s="48">
        <v>4.5600000000000002E-2</v>
      </c>
    </row>
    <row r="28" spans="1:6" x14ac:dyDescent="0.25">
      <c r="A28" s="38" t="s">
        <v>1053</v>
      </c>
      <c r="B28" s="60" t="s">
        <v>761</v>
      </c>
      <c r="C28" s="60" t="s">
        <v>754</v>
      </c>
      <c r="D28" s="4">
        <v>10000000</v>
      </c>
      <c r="E28" s="5">
        <v>9986.32</v>
      </c>
      <c r="F28" s="48">
        <v>4.5600000000000002E-2</v>
      </c>
    </row>
    <row r="29" spans="1:6" x14ac:dyDescent="0.25">
      <c r="A29" s="38" t="s">
        <v>1054</v>
      </c>
      <c r="B29" s="60" t="s">
        <v>762</v>
      </c>
      <c r="C29" s="60" t="s">
        <v>137</v>
      </c>
      <c r="D29" s="4">
        <v>10000000</v>
      </c>
      <c r="E29" s="5">
        <v>9954.73</v>
      </c>
      <c r="F29" s="48">
        <v>4.5400000000000003E-2</v>
      </c>
    </row>
    <row r="30" spans="1:6" x14ac:dyDescent="0.25">
      <c r="A30" s="38" t="s">
        <v>1055</v>
      </c>
      <c r="B30" s="60" t="s">
        <v>763</v>
      </c>
      <c r="C30" s="60" t="s">
        <v>137</v>
      </c>
      <c r="D30" s="4">
        <v>10000000</v>
      </c>
      <c r="E30" s="5">
        <v>9954.73</v>
      </c>
      <c r="F30" s="48">
        <v>4.5400000000000003E-2</v>
      </c>
    </row>
    <row r="31" spans="1:6" x14ac:dyDescent="0.25">
      <c r="A31" s="38" t="s">
        <v>1056</v>
      </c>
      <c r="B31" s="60" t="s">
        <v>764</v>
      </c>
      <c r="C31" s="60" t="s">
        <v>754</v>
      </c>
      <c r="D31" s="4">
        <v>10000000</v>
      </c>
      <c r="E31" s="5">
        <v>9947.2800000000007</v>
      </c>
      <c r="F31" s="48">
        <v>4.5400000000000003E-2</v>
      </c>
    </row>
    <row r="32" spans="1:6" x14ac:dyDescent="0.25">
      <c r="A32" s="38" t="s">
        <v>1057</v>
      </c>
      <c r="B32" s="60" t="s">
        <v>765</v>
      </c>
      <c r="C32" s="60" t="s">
        <v>137</v>
      </c>
      <c r="D32" s="4">
        <v>10000000</v>
      </c>
      <c r="E32" s="5">
        <v>9940.16</v>
      </c>
      <c r="F32" s="48">
        <v>4.5400000000000003E-2</v>
      </c>
    </row>
    <row r="33" spans="1:6" x14ac:dyDescent="0.25">
      <c r="A33" s="38" t="s">
        <v>1058</v>
      </c>
      <c r="B33" s="60" t="s">
        <v>766</v>
      </c>
      <c r="C33" s="60" t="s">
        <v>754</v>
      </c>
      <c r="D33" s="4">
        <v>10000000</v>
      </c>
      <c r="E33" s="5">
        <v>9927.61</v>
      </c>
      <c r="F33" s="48">
        <v>4.53E-2</v>
      </c>
    </row>
    <row r="34" spans="1:6" x14ac:dyDescent="0.25">
      <c r="A34" s="38" t="s">
        <v>1059</v>
      </c>
      <c r="B34" s="60" t="s">
        <v>767</v>
      </c>
      <c r="C34" s="60" t="s">
        <v>137</v>
      </c>
      <c r="D34" s="4">
        <v>10000000</v>
      </c>
      <c r="E34" s="5">
        <v>9912.99</v>
      </c>
      <c r="F34" s="48">
        <v>4.5199999999999997E-2</v>
      </c>
    </row>
    <row r="35" spans="1:6" x14ac:dyDescent="0.25">
      <c r="A35" s="38" t="s">
        <v>1060</v>
      </c>
      <c r="B35" s="60" t="s">
        <v>768</v>
      </c>
      <c r="C35" s="60" t="s">
        <v>137</v>
      </c>
      <c r="D35" s="4">
        <v>10000000</v>
      </c>
      <c r="E35" s="5">
        <v>9905.17</v>
      </c>
      <c r="F35" s="48">
        <v>4.5199999999999997E-2</v>
      </c>
    </row>
    <row r="36" spans="1:6" x14ac:dyDescent="0.25">
      <c r="A36" s="38" t="s">
        <v>1061</v>
      </c>
      <c r="B36" s="60" t="s">
        <v>769</v>
      </c>
      <c r="C36" s="60" t="s">
        <v>137</v>
      </c>
      <c r="D36" s="4">
        <v>10000000</v>
      </c>
      <c r="E36" s="5">
        <v>9898.0300000000007</v>
      </c>
      <c r="F36" s="48">
        <v>4.5199999999999997E-2</v>
      </c>
    </row>
    <row r="37" spans="1:6" x14ac:dyDescent="0.25">
      <c r="A37" s="38" t="s">
        <v>962</v>
      </c>
      <c r="B37" s="60" t="s">
        <v>380</v>
      </c>
      <c r="C37" s="60" t="s">
        <v>137</v>
      </c>
      <c r="D37" s="4">
        <v>7500000</v>
      </c>
      <c r="E37" s="5">
        <v>7436.39</v>
      </c>
      <c r="F37" s="48">
        <v>3.39E-2</v>
      </c>
    </row>
    <row r="38" spans="1:6" x14ac:dyDescent="0.25">
      <c r="A38" s="38" t="s">
        <v>1062</v>
      </c>
      <c r="B38" s="60" t="s">
        <v>770</v>
      </c>
      <c r="C38" s="60" t="s">
        <v>135</v>
      </c>
      <c r="D38" s="4">
        <v>5000000</v>
      </c>
      <c r="E38" s="5">
        <v>4977.87</v>
      </c>
      <c r="F38" s="48">
        <v>2.2700000000000001E-2</v>
      </c>
    </row>
    <row r="39" spans="1:6" x14ac:dyDescent="0.25">
      <c r="A39" s="38" t="s">
        <v>1063</v>
      </c>
      <c r="B39" s="60" t="s">
        <v>771</v>
      </c>
      <c r="C39" s="60" t="s">
        <v>137</v>
      </c>
      <c r="D39" s="4">
        <v>5000000</v>
      </c>
      <c r="E39" s="5">
        <v>4973.37</v>
      </c>
      <c r="F39" s="48">
        <v>2.2700000000000001E-2</v>
      </c>
    </row>
    <row r="40" spans="1:6" x14ac:dyDescent="0.25">
      <c r="A40" s="38" t="s">
        <v>1064</v>
      </c>
      <c r="B40" s="60" t="s">
        <v>772</v>
      </c>
      <c r="C40" s="60" t="s">
        <v>137</v>
      </c>
      <c r="D40" s="4">
        <v>5000000</v>
      </c>
      <c r="E40" s="5">
        <v>4972.66</v>
      </c>
      <c r="F40" s="48">
        <v>2.2700000000000001E-2</v>
      </c>
    </row>
    <row r="41" spans="1:6" x14ac:dyDescent="0.25">
      <c r="A41" s="38" t="s">
        <v>1065</v>
      </c>
      <c r="B41" s="60" t="s">
        <v>773</v>
      </c>
      <c r="C41" s="60" t="s">
        <v>754</v>
      </c>
      <c r="D41" s="4">
        <v>5000000</v>
      </c>
      <c r="E41" s="5">
        <v>4970.1000000000004</v>
      </c>
      <c r="F41" s="48">
        <v>2.2700000000000001E-2</v>
      </c>
    </row>
    <row r="42" spans="1:6" x14ac:dyDescent="0.25">
      <c r="A42" s="38" t="s">
        <v>1066</v>
      </c>
      <c r="B42" s="60" t="s">
        <v>774</v>
      </c>
      <c r="C42" s="60" t="s">
        <v>137</v>
      </c>
      <c r="D42" s="4">
        <v>5000000</v>
      </c>
      <c r="E42" s="5">
        <v>4969.66</v>
      </c>
      <c r="F42" s="48">
        <v>2.2700000000000001E-2</v>
      </c>
    </row>
    <row r="43" spans="1:6" x14ac:dyDescent="0.25">
      <c r="A43" s="38" t="s">
        <v>1067</v>
      </c>
      <c r="B43" s="60" t="s">
        <v>775</v>
      </c>
      <c r="C43" s="60" t="s">
        <v>137</v>
      </c>
      <c r="D43" s="4">
        <v>5000000</v>
      </c>
      <c r="E43" s="5">
        <v>4964.57</v>
      </c>
      <c r="F43" s="48">
        <v>2.2700000000000001E-2</v>
      </c>
    </row>
    <row r="44" spans="1:6" x14ac:dyDescent="0.25">
      <c r="A44" s="38" t="s">
        <v>1068</v>
      </c>
      <c r="B44" s="60" t="s">
        <v>776</v>
      </c>
      <c r="C44" s="60" t="s">
        <v>137</v>
      </c>
      <c r="D44" s="4">
        <v>5000000</v>
      </c>
      <c r="E44" s="5">
        <v>4962.53</v>
      </c>
      <c r="F44" s="48">
        <v>2.2700000000000001E-2</v>
      </c>
    </row>
    <row r="45" spans="1:6" x14ac:dyDescent="0.25">
      <c r="A45" s="38" t="s">
        <v>1069</v>
      </c>
      <c r="B45" s="60" t="s">
        <v>777</v>
      </c>
      <c r="C45" s="60" t="s">
        <v>135</v>
      </c>
      <c r="D45" s="4">
        <v>5000000</v>
      </c>
      <c r="E45" s="5">
        <v>4955.07</v>
      </c>
      <c r="F45" s="48">
        <v>2.2599999999999999E-2</v>
      </c>
    </row>
    <row r="46" spans="1:6" x14ac:dyDescent="0.25">
      <c r="A46" s="38" t="s">
        <v>1070</v>
      </c>
      <c r="B46" s="60" t="s">
        <v>778</v>
      </c>
      <c r="C46" s="60" t="s">
        <v>137</v>
      </c>
      <c r="D46" s="4">
        <v>5000000</v>
      </c>
      <c r="E46" s="5">
        <v>4952.8599999999997</v>
      </c>
      <c r="F46" s="48">
        <v>2.2599999999999999E-2</v>
      </c>
    </row>
    <row r="47" spans="1:6" x14ac:dyDescent="0.25">
      <c r="A47" s="38" t="s">
        <v>1071</v>
      </c>
      <c r="B47" s="60" t="s">
        <v>779</v>
      </c>
      <c r="C47" s="60" t="s">
        <v>754</v>
      </c>
      <c r="D47" s="4">
        <v>5000000</v>
      </c>
      <c r="E47" s="5">
        <v>4944.84</v>
      </c>
      <c r="F47" s="48">
        <v>2.2599999999999999E-2</v>
      </c>
    </row>
    <row r="48" spans="1:6" x14ac:dyDescent="0.25">
      <c r="A48" s="38" t="s">
        <v>1072</v>
      </c>
      <c r="B48" s="60" t="s">
        <v>780</v>
      </c>
      <c r="C48" s="60" t="s">
        <v>137</v>
      </c>
      <c r="D48" s="4">
        <v>5000000</v>
      </c>
      <c r="E48" s="5">
        <v>4940.8500000000004</v>
      </c>
      <c r="F48" s="48">
        <v>2.2599999999999999E-2</v>
      </c>
    </row>
    <row r="49" spans="1:6" x14ac:dyDescent="0.25">
      <c r="A49" s="38"/>
      <c r="B49" s="60"/>
      <c r="C49" s="60"/>
      <c r="D49" s="4"/>
      <c r="E49" s="5"/>
      <c r="F49" s="48"/>
    </row>
    <row r="50" spans="1:6" x14ac:dyDescent="0.25">
      <c r="A50" s="52" t="s">
        <v>89</v>
      </c>
      <c r="B50" s="64"/>
      <c r="C50" s="64"/>
      <c r="D50" s="26"/>
      <c r="E50" s="14">
        <v>238371.55</v>
      </c>
      <c r="F50" s="49">
        <v>1.0881000000000001</v>
      </c>
    </row>
    <row r="51" spans="1:6" x14ac:dyDescent="0.25">
      <c r="A51" s="38"/>
      <c r="B51" s="60"/>
      <c r="C51" s="60"/>
      <c r="D51" s="4"/>
      <c r="E51" s="5"/>
      <c r="F51" s="48"/>
    </row>
    <row r="52" spans="1:6" x14ac:dyDescent="0.25">
      <c r="A52" s="38"/>
      <c r="B52" s="60"/>
      <c r="C52" s="60"/>
      <c r="D52" s="4"/>
      <c r="E52" s="5"/>
      <c r="F52" s="48"/>
    </row>
    <row r="53" spans="1:6" x14ac:dyDescent="0.25">
      <c r="A53" s="32" t="s">
        <v>90</v>
      </c>
      <c r="B53" s="60"/>
      <c r="C53" s="60"/>
      <c r="D53" s="4"/>
      <c r="E53" s="5"/>
      <c r="F53" s="48"/>
    </row>
    <row r="54" spans="1:6" x14ac:dyDescent="0.25">
      <c r="A54" s="38" t="s">
        <v>91</v>
      </c>
      <c r="B54" s="60"/>
      <c r="C54" s="60"/>
      <c r="D54" s="4"/>
      <c r="E54" s="5">
        <v>133.47999999999999</v>
      </c>
      <c r="F54" s="48">
        <v>5.9999999999999995E-4</v>
      </c>
    </row>
    <row r="55" spans="1:6" x14ac:dyDescent="0.25">
      <c r="A55" s="32" t="s">
        <v>77</v>
      </c>
      <c r="B55" s="61"/>
      <c r="C55" s="61"/>
      <c r="D55" s="6"/>
      <c r="E55" s="14">
        <v>133.47999999999999</v>
      </c>
      <c r="F55" s="49">
        <v>5.9999999999999995E-4</v>
      </c>
    </row>
    <row r="56" spans="1:6" x14ac:dyDescent="0.25">
      <c r="A56" s="38"/>
      <c r="B56" s="60"/>
      <c r="C56" s="60"/>
      <c r="D56" s="4"/>
      <c r="E56" s="5"/>
      <c r="F56" s="48"/>
    </row>
    <row r="57" spans="1:6" x14ac:dyDescent="0.25">
      <c r="A57" s="52" t="s">
        <v>89</v>
      </c>
      <c r="B57" s="64"/>
      <c r="C57" s="64"/>
      <c r="D57" s="26"/>
      <c r="E57" s="14">
        <v>133.47999999999999</v>
      </c>
      <c r="F57" s="49">
        <v>5.9999999999999995E-4</v>
      </c>
    </row>
    <row r="58" spans="1:6" x14ac:dyDescent="0.25">
      <c r="A58" s="38" t="s">
        <v>996</v>
      </c>
      <c r="B58" s="60"/>
      <c r="C58" s="60"/>
      <c r="D58" s="4"/>
      <c r="E58" s="17">
        <v>-19415.900000000001</v>
      </c>
      <c r="F58" s="62">
        <v>-8.8700000000000001E-2</v>
      </c>
    </row>
    <row r="59" spans="1:6" x14ac:dyDescent="0.25">
      <c r="A59" s="53" t="s">
        <v>92</v>
      </c>
      <c r="B59" s="65"/>
      <c r="C59" s="65"/>
      <c r="D59" s="8"/>
      <c r="E59" s="9">
        <v>219089.13</v>
      </c>
      <c r="F59" s="54">
        <v>1</v>
      </c>
    </row>
    <row r="60" spans="1:6" x14ac:dyDescent="0.25">
      <c r="A60" s="40"/>
      <c r="B60" s="80"/>
      <c r="C60" s="80"/>
      <c r="D60" s="21"/>
      <c r="E60" s="21"/>
      <c r="F60" s="39"/>
    </row>
    <row r="61" spans="1:6" x14ac:dyDescent="0.25">
      <c r="A61" s="55" t="s">
        <v>93</v>
      </c>
      <c r="B61" s="21"/>
      <c r="C61" s="21"/>
      <c r="D61" s="21"/>
      <c r="E61" s="21"/>
      <c r="F61" s="39"/>
    </row>
    <row r="62" spans="1:6" x14ac:dyDescent="0.25">
      <c r="A62" s="55" t="s">
        <v>1157</v>
      </c>
      <c r="B62" s="21"/>
      <c r="C62" s="21"/>
      <c r="D62" s="21"/>
      <c r="E62" s="21"/>
      <c r="F62" s="39"/>
    </row>
    <row r="63" spans="1:6" x14ac:dyDescent="0.25">
      <c r="A63" s="40"/>
      <c r="B63" s="21"/>
      <c r="C63" s="21"/>
      <c r="D63" s="21"/>
      <c r="E63" s="21"/>
      <c r="F63" s="39"/>
    </row>
    <row r="64" spans="1:6" x14ac:dyDescent="0.25">
      <c r="A64" s="55" t="s">
        <v>788</v>
      </c>
      <c r="B64" s="21"/>
      <c r="C64" s="21"/>
      <c r="D64" s="21"/>
      <c r="E64" s="21"/>
      <c r="F64" s="39"/>
    </row>
    <row r="65" spans="1:6" x14ac:dyDescent="0.25">
      <c r="A65" s="81" t="s">
        <v>1168</v>
      </c>
      <c r="B65" s="82" t="s">
        <v>57</v>
      </c>
      <c r="C65" s="21"/>
      <c r="D65" s="21"/>
      <c r="E65" s="21"/>
      <c r="F65" s="39"/>
    </row>
    <row r="66" spans="1:6" x14ac:dyDescent="0.25">
      <c r="A66" s="40" t="s">
        <v>1015</v>
      </c>
      <c r="B66" s="21"/>
      <c r="C66" s="21"/>
      <c r="D66" s="21"/>
      <c r="E66" s="21"/>
      <c r="F66" s="39"/>
    </row>
    <row r="67" spans="1:6" x14ac:dyDescent="0.25">
      <c r="A67" s="40" t="s">
        <v>828</v>
      </c>
      <c r="B67" s="27" t="s">
        <v>790</v>
      </c>
      <c r="C67" s="27" t="s">
        <v>790</v>
      </c>
      <c r="D67" s="21"/>
      <c r="E67" s="21"/>
      <c r="F67" s="39"/>
    </row>
    <row r="68" spans="1:6" x14ac:dyDescent="0.25">
      <c r="A68" s="40"/>
      <c r="B68" s="20">
        <v>43708</v>
      </c>
      <c r="C68" s="20">
        <v>43738</v>
      </c>
      <c r="D68" s="21"/>
      <c r="E68" s="21"/>
      <c r="F68" s="39"/>
    </row>
    <row r="69" spans="1:6" x14ac:dyDescent="0.25">
      <c r="A69" s="40" t="s">
        <v>791</v>
      </c>
      <c r="B69" s="27">
        <v>2473.9908999999998</v>
      </c>
      <c r="C69" s="27">
        <v>2485.8672999999999</v>
      </c>
      <c r="D69" s="27"/>
      <c r="E69" s="21"/>
      <c r="F69" s="39"/>
    </row>
    <row r="70" spans="1:6" x14ac:dyDescent="0.25">
      <c r="A70" s="40" t="s">
        <v>792</v>
      </c>
      <c r="B70" s="27">
        <v>1439.3315</v>
      </c>
      <c r="C70" s="27">
        <v>1446.2417</v>
      </c>
      <c r="D70" s="27"/>
      <c r="E70" s="21"/>
      <c r="F70" s="39"/>
    </row>
    <row r="71" spans="1:6" x14ac:dyDescent="0.25">
      <c r="A71" s="40" t="s">
        <v>829</v>
      </c>
      <c r="B71" s="27">
        <v>1002.9603</v>
      </c>
      <c r="C71" s="27">
        <v>1002.9603</v>
      </c>
      <c r="D71" s="27"/>
      <c r="E71" s="21"/>
      <c r="F71" s="39"/>
    </row>
    <row r="72" spans="1:6" x14ac:dyDescent="0.25">
      <c r="A72" s="40" t="s">
        <v>794</v>
      </c>
      <c r="B72" s="37">
        <v>2474.0137</v>
      </c>
      <c r="C72" s="27">
        <v>2485.8912</v>
      </c>
      <c r="D72" s="27"/>
      <c r="E72" s="21"/>
      <c r="F72" s="39"/>
    </row>
    <row r="73" spans="1:6" x14ac:dyDescent="0.25">
      <c r="A73" s="40" t="s">
        <v>802</v>
      </c>
      <c r="B73" s="27">
        <v>2171.4184</v>
      </c>
      <c r="C73" s="27">
        <v>2171.7202000000002</v>
      </c>
      <c r="D73" s="27"/>
      <c r="E73" s="21"/>
      <c r="F73" s="39"/>
    </row>
    <row r="74" spans="1:6" x14ac:dyDescent="0.25">
      <c r="A74" s="40" t="s">
        <v>795</v>
      </c>
      <c r="B74" s="37">
        <v>2473.9973</v>
      </c>
      <c r="C74" s="27">
        <v>2485.8748999999998</v>
      </c>
      <c r="D74" s="27"/>
      <c r="E74" s="21"/>
      <c r="F74" s="39"/>
    </row>
    <row r="75" spans="1:6" x14ac:dyDescent="0.25">
      <c r="A75" s="40" t="s">
        <v>803</v>
      </c>
      <c r="B75" s="27">
        <v>1059.0651</v>
      </c>
      <c r="C75" s="27">
        <v>1064.1506999999999</v>
      </c>
      <c r="D75" s="27"/>
      <c r="E75" s="21"/>
      <c r="F75" s="39"/>
    </row>
    <row r="76" spans="1:6" x14ac:dyDescent="0.25">
      <c r="A76" s="40" t="s">
        <v>804</v>
      </c>
      <c r="B76" s="27">
        <v>2172.5623000000001</v>
      </c>
      <c r="C76" s="27">
        <v>2173.9722000000002</v>
      </c>
      <c r="D76" s="27"/>
      <c r="E76" s="21"/>
      <c r="F76" s="39"/>
    </row>
    <row r="77" spans="1:6" x14ac:dyDescent="0.25">
      <c r="A77" s="40" t="s">
        <v>796</v>
      </c>
      <c r="B77" s="27">
        <v>1699.3076000000001</v>
      </c>
      <c r="C77" s="27">
        <v>1707.0975000000001</v>
      </c>
      <c r="D77" s="27"/>
      <c r="E77" s="21"/>
      <c r="F77" s="39"/>
    </row>
    <row r="78" spans="1:6" x14ac:dyDescent="0.25">
      <c r="A78" s="40" t="s">
        <v>797</v>
      </c>
      <c r="B78" s="27">
        <v>1430.5291</v>
      </c>
      <c r="C78" s="27">
        <v>1437.0938000000001</v>
      </c>
      <c r="D78" s="27"/>
      <c r="E78" s="21"/>
      <c r="F78" s="39"/>
    </row>
    <row r="79" spans="1:6" x14ac:dyDescent="0.25">
      <c r="A79" s="40" t="s">
        <v>1116</v>
      </c>
      <c r="B79" s="37">
        <v>1002.79</v>
      </c>
      <c r="C79" s="37">
        <v>1002.79</v>
      </c>
      <c r="D79" s="27"/>
      <c r="E79" s="21"/>
      <c r="F79" s="39"/>
    </row>
    <row r="80" spans="1:6" x14ac:dyDescent="0.25">
      <c r="A80" s="40" t="s">
        <v>805</v>
      </c>
      <c r="B80" s="37">
        <v>2455.7505999999998</v>
      </c>
      <c r="C80" s="27">
        <v>2467.0147999999999</v>
      </c>
      <c r="D80" s="27"/>
      <c r="E80" s="21"/>
      <c r="F80" s="39"/>
    </row>
    <row r="81" spans="1:6" x14ac:dyDescent="0.25">
      <c r="A81" s="40" t="s">
        <v>806</v>
      </c>
      <c r="B81" s="27">
        <v>2153.3420999999998</v>
      </c>
      <c r="C81" s="27">
        <v>2153.6415999999999</v>
      </c>
      <c r="D81" s="27"/>
      <c r="E81" s="21"/>
      <c r="F81" s="39"/>
    </row>
    <row r="82" spans="1:6" x14ac:dyDescent="0.25">
      <c r="A82" s="40" t="s">
        <v>807</v>
      </c>
      <c r="B82" s="27">
        <v>2455.7473</v>
      </c>
      <c r="C82" s="27">
        <v>2467.0113999999999</v>
      </c>
      <c r="D82" s="27"/>
      <c r="E82" s="21"/>
      <c r="F82" s="39"/>
    </row>
    <row r="83" spans="1:6" x14ac:dyDescent="0.25">
      <c r="A83" s="40" t="s">
        <v>808</v>
      </c>
      <c r="B83" s="27">
        <v>1004.037</v>
      </c>
      <c r="C83" s="27">
        <v>1004.2114</v>
      </c>
      <c r="D83" s="27"/>
      <c r="E83" s="21"/>
      <c r="F83" s="39"/>
    </row>
    <row r="84" spans="1:6" x14ac:dyDescent="0.25">
      <c r="A84" s="40" t="s">
        <v>809</v>
      </c>
      <c r="B84" s="27">
        <v>1018.4674</v>
      </c>
      <c r="C84" s="27">
        <v>1015.7027</v>
      </c>
      <c r="D84" s="27"/>
      <c r="E84" s="21"/>
      <c r="F84" s="39"/>
    </row>
    <row r="85" spans="1:6" x14ac:dyDescent="0.25">
      <c r="A85" s="40" t="s">
        <v>1145</v>
      </c>
      <c r="B85" s="27" t="s">
        <v>793</v>
      </c>
      <c r="C85" s="27" t="s">
        <v>793</v>
      </c>
      <c r="D85" s="27"/>
      <c r="E85" s="21"/>
      <c r="F85" s="39"/>
    </row>
    <row r="86" spans="1:6" x14ac:dyDescent="0.25">
      <c r="A86" s="40" t="s">
        <v>1146</v>
      </c>
      <c r="B86" s="27" t="s">
        <v>793</v>
      </c>
      <c r="C86" s="27" t="s">
        <v>793</v>
      </c>
      <c r="D86" s="27"/>
      <c r="E86" s="21"/>
      <c r="F86" s="39"/>
    </row>
    <row r="87" spans="1:6" x14ac:dyDescent="0.25">
      <c r="A87" s="40" t="s">
        <v>1130</v>
      </c>
      <c r="B87" s="27">
        <v>1002.1564</v>
      </c>
      <c r="C87" s="27">
        <v>1002.1564</v>
      </c>
      <c r="D87" s="27"/>
      <c r="E87" s="21"/>
      <c r="F87" s="39"/>
    </row>
    <row r="88" spans="1:6" x14ac:dyDescent="0.25">
      <c r="A88" s="40" t="s">
        <v>1147</v>
      </c>
      <c r="B88" s="27" t="s">
        <v>793</v>
      </c>
      <c r="C88" s="27" t="s">
        <v>793</v>
      </c>
      <c r="D88" s="27"/>
      <c r="E88" s="21"/>
      <c r="F88" s="39"/>
    </row>
    <row r="89" spans="1:6" x14ac:dyDescent="0.25">
      <c r="A89" s="40" t="s">
        <v>1148</v>
      </c>
      <c r="B89" s="27" t="s">
        <v>793</v>
      </c>
      <c r="C89" s="27" t="s">
        <v>793</v>
      </c>
      <c r="D89" s="27"/>
      <c r="E89" s="21"/>
      <c r="F89" s="39"/>
    </row>
    <row r="90" spans="1:6" x14ac:dyDescent="0.25">
      <c r="A90" s="40" t="s">
        <v>1149</v>
      </c>
      <c r="B90" s="27">
        <v>2233.3371000000002</v>
      </c>
      <c r="C90" s="27">
        <v>2243.5812999999998</v>
      </c>
      <c r="D90" s="27"/>
      <c r="E90" s="21"/>
      <c r="F90" s="39"/>
    </row>
    <row r="91" spans="1:6" x14ac:dyDescent="0.25">
      <c r="A91" s="40" t="s">
        <v>1150</v>
      </c>
      <c r="B91" s="27">
        <v>1164.6025999999999</v>
      </c>
      <c r="C91" s="27">
        <v>1169.9422</v>
      </c>
      <c r="D91" s="27"/>
      <c r="E91" s="21"/>
      <c r="F91" s="39"/>
    </row>
    <row r="92" spans="1:6" x14ac:dyDescent="0.25">
      <c r="A92" s="40" t="s">
        <v>1132</v>
      </c>
      <c r="B92" s="27">
        <v>1151.0282999999999</v>
      </c>
      <c r="C92" s="27">
        <v>1156.3079</v>
      </c>
      <c r="D92" s="27"/>
      <c r="E92" s="21"/>
      <c r="F92" s="39"/>
    </row>
    <row r="93" spans="1:6" x14ac:dyDescent="0.25">
      <c r="A93" s="40" t="s">
        <v>848</v>
      </c>
      <c r="B93" s="27">
        <v>1183.0916</v>
      </c>
      <c r="C93" s="27">
        <v>1188.7621999999999</v>
      </c>
      <c r="D93" s="27"/>
      <c r="E93" s="21"/>
      <c r="F93" s="39"/>
    </row>
    <row r="94" spans="1:6" x14ac:dyDescent="0.25">
      <c r="A94" s="40" t="s">
        <v>849</v>
      </c>
      <c r="B94" s="37">
        <v>1000</v>
      </c>
      <c r="C94" s="37">
        <v>1000</v>
      </c>
      <c r="D94" s="27"/>
      <c r="E94" s="21"/>
      <c r="F94" s="39"/>
    </row>
    <row r="95" spans="1:6" x14ac:dyDescent="0.25">
      <c r="A95" s="40" t="s">
        <v>850</v>
      </c>
      <c r="B95" s="27">
        <v>1183.1010000000001</v>
      </c>
      <c r="C95" s="27">
        <v>1188.7717</v>
      </c>
      <c r="D95" s="27"/>
      <c r="E95" s="21"/>
      <c r="F95" s="39"/>
    </row>
    <row r="96" spans="1:6" x14ac:dyDescent="0.25">
      <c r="A96" s="40" t="s">
        <v>851</v>
      </c>
      <c r="B96" s="37">
        <v>1000</v>
      </c>
      <c r="C96" s="37">
        <v>1000</v>
      </c>
      <c r="D96" s="27"/>
      <c r="E96" s="21"/>
      <c r="F96" s="39"/>
    </row>
    <row r="97" spans="1:6" x14ac:dyDescent="0.25">
      <c r="A97" s="40" t="s">
        <v>800</v>
      </c>
      <c r="B97" s="21"/>
      <c r="C97" s="21"/>
      <c r="D97" s="21"/>
      <c r="E97" s="21"/>
      <c r="F97" s="39"/>
    </row>
    <row r="98" spans="1:6" x14ac:dyDescent="0.25">
      <c r="A98" s="40"/>
      <c r="B98" s="21"/>
      <c r="C98" s="21"/>
      <c r="D98" s="21"/>
      <c r="E98" s="21"/>
      <c r="F98" s="39"/>
    </row>
    <row r="99" spans="1:6" x14ac:dyDescent="0.25">
      <c r="A99" s="40" t="s">
        <v>1170</v>
      </c>
      <c r="B99" s="21"/>
      <c r="C99" s="21"/>
      <c r="D99" s="21"/>
      <c r="E99" s="21"/>
      <c r="F99" s="39"/>
    </row>
    <row r="100" spans="1:6" x14ac:dyDescent="0.25">
      <c r="A100" s="40"/>
      <c r="B100" s="21"/>
      <c r="C100" s="21"/>
      <c r="D100" s="21"/>
      <c r="E100" s="21"/>
      <c r="F100" s="39"/>
    </row>
    <row r="101" spans="1:6" x14ac:dyDescent="0.25">
      <c r="A101" s="29" t="s">
        <v>810</v>
      </c>
      <c r="B101" s="29" t="s">
        <v>811</v>
      </c>
      <c r="C101" s="29" t="s">
        <v>1113</v>
      </c>
      <c r="D101" s="29" t="s">
        <v>1114</v>
      </c>
      <c r="E101" s="21"/>
      <c r="F101" s="39"/>
    </row>
    <row r="102" spans="1:6" x14ac:dyDescent="0.25">
      <c r="A102" s="29" t="s">
        <v>829</v>
      </c>
      <c r="B102" s="29"/>
      <c r="C102" s="29">
        <v>3.460474</v>
      </c>
      <c r="D102" s="29">
        <v>3.2044161999999998</v>
      </c>
      <c r="E102" s="21"/>
      <c r="F102" s="39"/>
    </row>
    <row r="103" spans="1:6" x14ac:dyDescent="0.25">
      <c r="A103" s="29" t="s">
        <v>802</v>
      </c>
      <c r="B103" s="29"/>
      <c r="C103" s="29">
        <v>7.2803335000000002</v>
      </c>
      <c r="D103" s="29">
        <v>6.7416251000000003</v>
      </c>
      <c r="E103" s="21"/>
      <c r="F103" s="39"/>
    </row>
    <row r="104" spans="1:6" x14ac:dyDescent="0.25">
      <c r="A104" s="29" t="s">
        <v>804</v>
      </c>
      <c r="B104" s="29"/>
      <c r="C104" s="29">
        <v>6.4803213</v>
      </c>
      <c r="D104" s="29">
        <v>6.0008097999999999</v>
      </c>
      <c r="E104" s="21"/>
      <c r="F104" s="39"/>
    </row>
    <row r="105" spans="1:6" x14ac:dyDescent="0.25">
      <c r="A105" s="29" t="s">
        <v>1116</v>
      </c>
      <c r="B105" s="29"/>
      <c r="C105" s="29">
        <v>3.3058765000000001</v>
      </c>
      <c r="D105" s="29">
        <v>3.0612585000000001</v>
      </c>
      <c r="E105" s="21"/>
      <c r="F105" s="39"/>
    </row>
    <row r="106" spans="1:6" x14ac:dyDescent="0.25">
      <c r="A106" s="29" t="s">
        <v>806</v>
      </c>
      <c r="B106" s="29"/>
      <c r="C106" s="29">
        <v>6.8887632999999999</v>
      </c>
      <c r="D106" s="29">
        <v>6.3790291000000003</v>
      </c>
      <c r="E106" s="21"/>
      <c r="F106" s="39"/>
    </row>
    <row r="107" spans="1:6" x14ac:dyDescent="0.25">
      <c r="A107" s="29" t="s">
        <v>808</v>
      </c>
      <c r="B107" s="29"/>
      <c r="C107" s="29">
        <v>3.188644</v>
      </c>
      <c r="D107" s="29">
        <v>2.9527002000000002</v>
      </c>
      <c r="E107" s="21"/>
      <c r="F107" s="39"/>
    </row>
    <row r="108" spans="1:6" x14ac:dyDescent="0.25">
      <c r="A108" s="29" t="s">
        <v>809</v>
      </c>
      <c r="B108" s="29"/>
      <c r="C108" s="29">
        <v>2.3811414000000002</v>
      </c>
      <c r="D108" s="29">
        <v>2.2049487999999999</v>
      </c>
      <c r="E108" s="21"/>
      <c r="F108" s="39"/>
    </row>
    <row r="109" spans="1:6" x14ac:dyDescent="0.25">
      <c r="A109" s="29" t="s">
        <v>1130</v>
      </c>
      <c r="B109" s="29"/>
      <c r="C109" s="29">
        <v>3.3042788000000001</v>
      </c>
      <c r="D109" s="29">
        <v>3.0597785000000002</v>
      </c>
      <c r="E109" s="21"/>
      <c r="F109" s="39"/>
    </row>
    <row r="110" spans="1:6" x14ac:dyDescent="0.25">
      <c r="A110" s="40"/>
      <c r="B110" s="21"/>
      <c r="C110" s="21"/>
      <c r="D110" s="21"/>
      <c r="E110" s="21"/>
      <c r="F110" s="39"/>
    </row>
    <row r="111" spans="1:6" x14ac:dyDescent="0.25">
      <c r="A111" s="40" t="s">
        <v>1171</v>
      </c>
      <c r="B111" s="27" t="s">
        <v>57</v>
      </c>
      <c r="C111" s="21"/>
      <c r="D111" s="21"/>
      <c r="E111" s="21"/>
      <c r="F111" s="39"/>
    </row>
    <row r="112" spans="1:6" ht="30" x14ac:dyDescent="0.25">
      <c r="A112" s="56" t="s">
        <v>1172</v>
      </c>
      <c r="B112" s="27" t="s">
        <v>57</v>
      </c>
      <c r="C112" s="21"/>
      <c r="D112" s="21"/>
      <c r="E112" s="21"/>
      <c r="F112" s="39"/>
    </row>
    <row r="113" spans="1:6" x14ac:dyDescent="0.25">
      <c r="A113" s="56" t="s">
        <v>1173</v>
      </c>
      <c r="B113" s="27" t="s">
        <v>57</v>
      </c>
      <c r="C113" s="21"/>
      <c r="D113" s="21"/>
      <c r="E113" s="21"/>
      <c r="F113" s="39"/>
    </row>
    <row r="114" spans="1:6" x14ac:dyDescent="0.25">
      <c r="A114" s="40" t="s">
        <v>801</v>
      </c>
      <c r="B114" s="28">
        <v>0.12965199999999999</v>
      </c>
      <c r="C114" s="21"/>
      <c r="D114" s="21"/>
      <c r="E114" s="21"/>
      <c r="F114" s="39"/>
    </row>
    <row r="115" spans="1:6" ht="30" x14ac:dyDescent="0.25">
      <c r="A115" s="56" t="s">
        <v>1174</v>
      </c>
      <c r="B115" s="28" t="s">
        <v>57</v>
      </c>
      <c r="C115" s="21"/>
      <c r="D115" s="21"/>
      <c r="E115" s="21"/>
      <c r="F115" s="39"/>
    </row>
    <row r="116" spans="1:6" ht="30" x14ac:dyDescent="0.25">
      <c r="A116" s="56" t="s">
        <v>1158</v>
      </c>
      <c r="B116" s="27" t="s">
        <v>57</v>
      </c>
      <c r="C116" s="21"/>
      <c r="D116" s="21"/>
      <c r="E116" s="21"/>
      <c r="F116" s="39"/>
    </row>
    <row r="117" spans="1:6" ht="30" x14ac:dyDescent="0.25">
      <c r="A117" s="56" t="s">
        <v>1166</v>
      </c>
      <c r="B117" s="27" t="s">
        <v>57</v>
      </c>
      <c r="C117" s="21"/>
      <c r="D117" s="21"/>
      <c r="E117" s="21"/>
      <c r="F117" s="39"/>
    </row>
    <row r="118" spans="1:6" x14ac:dyDescent="0.25">
      <c r="A118" s="57"/>
      <c r="B118" s="58"/>
      <c r="C118" s="58"/>
      <c r="D118" s="58"/>
      <c r="E118" s="58"/>
      <c r="F118" s="59"/>
    </row>
  </sheetData>
  <customSheetViews>
    <customSheetView guid="{82FC9ADF-69D5-491E-B58A-B76D1862A59C}" showGridLines="0">
      <pane ySplit="6" topLeftCell="A63" activePane="bottomLeft" state="frozen"/>
      <selection pane="bottomLeft" activeCell="A69" sqref="A69:B69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98" activePane="bottomLeft" state="frozen"/>
      <selection pane="bottomLeft" activeCell="C106" sqref="C106:C113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pane ySplit="6" topLeftCell="A28" activePane="bottomLeft" state="frozen"/>
      <selection pane="bottomLeft" activeCell="A38" sqref="A38"/>
    </sheetView>
  </sheetViews>
  <sheetFormatPr defaultRowHeight="15" x14ac:dyDescent="0.25"/>
  <cols>
    <col min="1" max="1" width="55.8554687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46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47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8"/>
      <c r="B8" s="11"/>
      <c r="C8" s="11"/>
      <c r="D8" s="4"/>
      <c r="E8" s="5"/>
      <c r="F8" s="48"/>
    </row>
    <row r="9" spans="1:8" x14ac:dyDescent="0.25">
      <c r="A9" s="32" t="s">
        <v>781</v>
      </c>
      <c r="B9" s="11"/>
      <c r="C9" s="11"/>
      <c r="D9" s="4"/>
      <c r="E9" s="5"/>
      <c r="F9" s="48"/>
    </row>
    <row r="10" spans="1:8" x14ac:dyDescent="0.25">
      <c r="A10" s="32" t="s">
        <v>782</v>
      </c>
      <c r="B10" s="12"/>
      <c r="C10" s="12"/>
      <c r="D10" s="6"/>
      <c r="E10" s="7"/>
      <c r="F10" s="50"/>
    </row>
    <row r="11" spans="1:8" x14ac:dyDescent="0.25">
      <c r="A11" s="38" t="s">
        <v>1073</v>
      </c>
      <c r="B11" s="60" t="s">
        <v>783</v>
      </c>
      <c r="C11" s="11"/>
      <c r="D11" s="4">
        <v>36209.113618000003</v>
      </c>
      <c r="E11" s="5">
        <v>4217.7</v>
      </c>
      <c r="F11" s="48">
        <v>0.995</v>
      </c>
    </row>
    <row r="12" spans="1:8" x14ac:dyDescent="0.25">
      <c r="A12" s="32" t="s">
        <v>77</v>
      </c>
      <c r="B12" s="12"/>
      <c r="C12" s="12"/>
      <c r="D12" s="6"/>
      <c r="E12" s="14">
        <v>4217.7</v>
      </c>
      <c r="F12" s="49">
        <v>0.995</v>
      </c>
    </row>
    <row r="13" spans="1:8" x14ac:dyDescent="0.25">
      <c r="A13" s="38"/>
      <c r="B13" s="11"/>
      <c r="C13" s="11"/>
      <c r="D13" s="4"/>
      <c r="E13" s="5"/>
      <c r="F13" s="48"/>
    </row>
    <row r="14" spans="1:8" x14ac:dyDescent="0.25">
      <c r="A14" s="52" t="s">
        <v>89</v>
      </c>
      <c r="B14" s="25"/>
      <c r="C14" s="25"/>
      <c r="D14" s="26"/>
      <c r="E14" s="14">
        <v>4217.7</v>
      </c>
      <c r="F14" s="49">
        <v>0.995</v>
      </c>
    </row>
    <row r="15" spans="1:8" x14ac:dyDescent="0.25">
      <c r="A15" s="38"/>
      <c r="B15" s="11"/>
      <c r="C15" s="11"/>
      <c r="D15" s="4"/>
      <c r="E15" s="5"/>
      <c r="F15" s="48"/>
    </row>
    <row r="16" spans="1:8" x14ac:dyDescent="0.25">
      <c r="A16" s="32" t="s">
        <v>90</v>
      </c>
      <c r="B16" s="11"/>
      <c r="C16" s="11"/>
      <c r="D16" s="4"/>
      <c r="E16" s="5"/>
      <c r="F16" s="48"/>
    </row>
    <row r="17" spans="1:6" x14ac:dyDescent="0.25">
      <c r="A17" s="38" t="s">
        <v>91</v>
      </c>
      <c r="B17" s="11"/>
      <c r="C17" s="11"/>
      <c r="D17" s="4"/>
      <c r="E17" s="5">
        <v>37.99</v>
      </c>
      <c r="F17" s="48">
        <v>8.9999999999999993E-3</v>
      </c>
    </row>
    <row r="18" spans="1:6" x14ac:dyDescent="0.25">
      <c r="A18" s="32" t="s">
        <v>77</v>
      </c>
      <c r="B18" s="12"/>
      <c r="C18" s="12"/>
      <c r="D18" s="6"/>
      <c r="E18" s="14">
        <v>37.99</v>
      </c>
      <c r="F18" s="49">
        <v>8.9999999999999993E-3</v>
      </c>
    </row>
    <row r="19" spans="1:6" x14ac:dyDescent="0.25">
      <c r="A19" s="38"/>
      <c r="B19" s="11"/>
      <c r="C19" s="11"/>
      <c r="D19" s="4"/>
      <c r="E19" s="5"/>
      <c r="F19" s="48"/>
    </row>
    <row r="20" spans="1:6" x14ac:dyDescent="0.25">
      <c r="A20" s="52" t="s">
        <v>89</v>
      </c>
      <c r="B20" s="25"/>
      <c r="C20" s="25"/>
      <c r="D20" s="26"/>
      <c r="E20" s="14">
        <v>37.99</v>
      </c>
      <c r="F20" s="49">
        <v>8.9999999999999993E-3</v>
      </c>
    </row>
    <row r="21" spans="1:6" x14ac:dyDescent="0.25">
      <c r="A21" s="38" t="s">
        <v>996</v>
      </c>
      <c r="B21" s="11"/>
      <c r="C21" s="11"/>
      <c r="D21" s="4"/>
      <c r="E21" s="17">
        <v>-16.809999999999999</v>
      </c>
      <c r="F21" s="62">
        <v>-4.0000000000000001E-3</v>
      </c>
    </row>
    <row r="22" spans="1:6" x14ac:dyDescent="0.25">
      <c r="A22" s="53" t="s">
        <v>92</v>
      </c>
      <c r="B22" s="13"/>
      <c r="C22" s="13"/>
      <c r="D22" s="8"/>
      <c r="E22" s="9">
        <v>4238.88</v>
      </c>
      <c r="F22" s="54">
        <v>1</v>
      </c>
    </row>
    <row r="23" spans="1:6" x14ac:dyDescent="0.25">
      <c r="A23" s="40"/>
      <c r="B23" s="21"/>
      <c r="C23" s="21"/>
      <c r="D23" s="21"/>
      <c r="E23" s="21"/>
      <c r="F23" s="39"/>
    </row>
    <row r="24" spans="1:6" x14ac:dyDescent="0.25">
      <c r="A24" s="55" t="s">
        <v>788</v>
      </c>
      <c r="B24" s="21"/>
      <c r="C24" s="21"/>
      <c r="D24" s="21"/>
      <c r="E24" s="21"/>
      <c r="F24" s="39"/>
    </row>
    <row r="25" spans="1:6" x14ac:dyDescent="0.25">
      <c r="A25" s="81" t="s">
        <v>1168</v>
      </c>
      <c r="B25" s="82" t="s">
        <v>57</v>
      </c>
      <c r="C25" s="21"/>
      <c r="D25" s="21"/>
      <c r="E25" s="21"/>
      <c r="F25" s="39"/>
    </row>
    <row r="26" spans="1:6" x14ac:dyDescent="0.25">
      <c r="A26" s="40" t="s">
        <v>1015</v>
      </c>
      <c r="B26" s="21"/>
      <c r="C26" s="21"/>
      <c r="D26" s="21"/>
      <c r="E26" s="21"/>
      <c r="F26" s="39"/>
    </row>
    <row r="27" spans="1:6" x14ac:dyDescent="0.25">
      <c r="A27" s="40" t="s">
        <v>789</v>
      </c>
      <c r="B27" s="27" t="s">
        <v>790</v>
      </c>
      <c r="C27" s="27" t="s">
        <v>790</v>
      </c>
      <c r="D27" s="21"/>
      <c r="E27" s="21"/>
      <c r="F27" s="39"/>
    </row>
    <row r="28" spans="1:6" x14ac:dyDescent="0.25">
      <c r="A28" s="40"/>
      <c r="B28" s="20">
        <v>43707</v>
      </c>
      <c r="C28" s="20">
        <v>43738</v>
      </c>
      <c r="D28" s="21"/>
      <c r="E28" s="21"/>
      <c r="F28" s="39"/>
    </row>
    <row r="29" spans="1:6" x14ac:dyDescent="0.25">
      <c r="A29" s="40" t="s">
        <v>795</v>
      </c>
      <c r="B29" s="21">
        <v>22.584</v>
      </c>
      <c r="C29" s="41">
        <v>22.17</v>
      </c>
      <c r="D29" s="21"/>
      <c r="E29" s="21"/>
      <c r="F29" s="39"/>
    </row>
    <row r="30" spans="1:6" x14ac:dyDescent="0.25">
      <c r="A30" s="40" t="s">
        <v>807</v>
      </c>
      <c r="B30" s="21">
        <v>21.097999999999999</v>
      </c>
      <c r="C30" s="21">
        <v>20.699000000000002</v>
      </c>
      <c r="D30" s="21"/>
      <c r="E30" s="21"/>
      <c r="F30" s="39"/>
    </row>
    <row r="31" spans="1:6" x14ac:dyDescent="0.25">
      <c r="A31" s="40"/>
      <c r="B31" s="21"/>
      <c r="C31" s="21"/>
      <c r="D31" s="21"/>
      <c r="E31" s="21"/>
      <c r="F31" s="39"/>
    </row>
    <row r="32" spans="1:6" x14ac:dyDescent="0.25">
      <c r="A32" s="40" t="s">
        <v>1170</v>
      </c>
      <c r="B32" s="27" t="s">
        <v>57</v>
      </c>
      <c r="C32" s="21"/>
      <c r="D32" s="21"/>
      <c r="E32" s="21"/>
      <c r="F32" s="39"/>
    </row>
    <row r="33" spans="1:6" x14ac:dyDescent="0.25">
      <c r="A33" s="40" t="s">
        <v>1171</v>
      </c>
      <c r="B33" s="27" t="s">
        <v>57</v>
      </c>
      <c r="C33" s="21"/>
      <c r="D33" s="21"/>
      <c r="E33" s="21"/>
      <c r="F33" s="39"/>
    </row>
    <row r="34" spans="1:6" ht="30" x14ac:dyDescent="0.25">
      <c r="A34" s="56" t="s">
        <v>1172</v>
      </c>
      <c r="B34" s="27" t="s">
        <v>57</v>
      </c>
      <c r="C34" s="21"/>
      <c r="D34" s="21"/>
      <c r="E34" s="21"/>
      <c r="F34" s="39"/>
    </row>
    <row r="35" spans="1:6" ht="30" x14ac:dyDescent="0.25">
      <c r="A35" s="56" t="s">
        <v>1173</v>
      </c>
      <c r="B35" s="28">
        <f>E14</f>
        <v>4217.7</v>
      </c>
      <c r="C35" s="21"/>
      <c r="D35" s="21"/>
      <c r="E35" s="21"/>
      <c r="F35" s="39"/>
    </row>
    <row r="36" spans="1:6" ht="30" x14ac:dyDescent="0.25">
      <c r="A36" s="56" t="s">
        <v>1162</v>
      </c>
      <c r="B36" s="27" t="s">
        <v>57</v>
      </c>
      <c r="C36" s="21"/>
      <c r="D36" s="21"/>
      <c r="E36" s="21"/>
      <c r="F36" s="39"/>
    </row>
    <row r="37" spans="1:6" ht="30" x14ac:dyDescent="0.25">
      <c r="A37" s="56" t="s">
        <v>1159</v>
      </c>
      <c r="B37" s="28" t="s">
        <v>57</v>
      </c>
      <c r="C37" s="21"/>
      <c r="D37" s="21"/>
      <c r="E37" s="21"/>
      <c r="F37" s="39"/>
    </row>
    <row r="38" spans="1:6" ht="30" x14ac:dyDescent="0.25">
      <c r="A38" s="56" t="s">
        <v>1167</v>
      </c>
      <c r="B38" s="27" t="s">
        <v>57</v>
      </c>
      <c r="C38" s="21"/>
      <c r="D38" s="21"/>
      <c r="E38" s="21"/>
      <c r="F38" s="39"/>
    </row>
    <row r="39" spans="1:6" x14ac:dyDescent="0.25">
      <c r="A39" s="57"/>
      <c r="B39" s="58"/>
      <c r="C39" s="58"/>
      <c r="D39" s="58"/>
      <c r="E39" s="58"/>
      <c r="F39" s="59"/>
    </row>
  </sheetData>
  <customSheetViews>
    <customSheetView guid="{82FC9ADF-69D5-491E-B58A-B76D1862A59C}" showGridLines="0">
      <pane ySplit="6" topLeftCell="A20" activePane="bottomLeft" state="frozen"/>
      <selection pane="bottomLeft" activeCell="A32" sqref="A32:B32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32" activePane="bottomLeft" state="frozen"/>
      <selection pane="bottomLeft" activeCell="C39" sqref="C39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pane ySplit="6" topLeftCell="A29" activePane="bottomLeft" state="frozen"/>
      <selection pane="bottomLeft" activeCell="A38" sqref="A38"/>
    </sheetView>
  </sheetViews>
  <sheetFormatPr defaultRowHeight="15" x14ac:dyDescent="0.25"/>
  <cols>
    <col min="1" max="1" width="56.425781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48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49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8"/>
      <c r="B8" s="11"/>
      <c r="C8" s="11"/>
      <c r="D8" s="4"/>
      <c r="E8" s="5"/>
      <c r="F8" s="48"/>
    </row>
    <row r="9" spans="1:8" x14ac:dyDescent="0.25">
      <c r="A9" s="32" t="s">
        <v>781</v>
      </c>
      <c r="B9" s="11"/>
      <c r="C9" s="11"/>
      <c r="D9" s="4"/>
      <c r="E9" s="5"/>
      <c r="F9" s="48"/>
    </row>
    <row r="10" spans="1:8" x14ac:dyDescent="0.25">
      <c r="A10" s="32" t="s">
        <v>782</v>
      </c>
      <c r="B10" s="12"/>
      <c r="C10" s="12"/>
      <c r="D10" s="6"/>
      <c r="E10" s="7"/>
      <c r="F10" s="50"/>
    </row>
    <row r="11" spans="1:8" x14ac:dyDescent="0.25">
      <c r="A11" s="38" t="s">
        <v>1074</v>
      </c>
      <c r="B11" s="60" t="s">
        <v>784</v>
      </c>
      <c r="C11" s="11"/>
      <c r="D11" s="4">
        <v>309879.95360800001</v>
      </c>
      <c r="E11" s="5">
        <v>9363.9</v>
      </c>
      <c r="F11" s="48">
        <v>0.9889</v>
      </c>
    </row>
    <row r="12" spans="1:8" x14ac:dyDescent="0.25">
      <c r="A12" s="32" t="s">
        <v>77</v>
      </c>
      <c r="B12" s="12"/>
      <c r="C12" s="12"/>
      <c r="D12" s="6"/>
      <c r="E12" s="14">
        <v>9363.9</v>
      </c>
      <c r="F12" s="49">
        <v>0.9889</v>
      </c>
    </row>
    <row r="13" spans="1:8" x14ac:dyDescent="0.25">
      <c r="A13" s="38"/>
      <c r="B13" s="11"/>
      <c r="C13" s="11"/>
      <c r="D13" s="4"/>
      <c r="E13" s="5"/>
      <c r="F13" s="48"/>
    </row>
    <row r="14" spans="1:8" x14ac:dyDescent="0.25">
      <c r="A14" s="52" t="s">
        <v>89</v>
      </c>
      <c r="B14" s="25"/>
      <c r="C14" s="25"/>
      <c r="D14" s="26"/>
      <c r="E14" s="14">
        <v>9363.9</v>
      </c>
      <c r="F14" s="49">
        <v>0.9889</v>
      </c>
    </row>
    <row r="15" spans="1:8" x14ac:dyDescent="0.25">
      <c r="A15" s="38"/>
      <c r="B15" s="11"/>
      <c r="C15" s="11"/>
      <c r="D15" s="4"/>
      <c r="E15" s="5"/>
      <c r="F15" s="48"/>
    </row>
    <row r="16" spans="1:8" x14ac:dyDescent="0.25">
      <c r="A16" s="32" t="s">
        <v>90</v>
      </c>
      <c r="B16" s="11"/>
      <c r="C16" s="11"/>
      <c r="D16" s="4"/>
      <c r="E16" s="5"/>
      <c r="F16" s="48"/>
    </row>
    <row r="17" spans="1:6" x14ac:dyDescent="0.25">
      <c r="A17" s="38" t="s">
        <v>91</v>
      </c>
      <c r="B17" s="11"/>
      <c r="C17" s="11"/>
      <c r="D17" s="4"/>
      <c r="E17" s="5">
        <v>380.74</v>
      </c>
      <c r="F17" s="48">
        <v>4.02E-2</v>
      </c>
    </row>
    <row r="18" spans="1:6" x14ac:dyDescent="0.25">
      <c r="A18" s="32" t="s">
        <v>77</v>
      </c>
      <c r="B18" s="12"/>
      <c r="C18" s="12"/>
      <c r="D18" s="6"/>
      <c r="E18" s="14">
        <v>380.74</v>
      </c>
      <c r="F18" s="49">
        <v>4.02E-2</v>
      </c>
    </row>
    <row r="19" spans="1:6" x14ac:dyDescent="0.25">
      <c r="A19" s="38"/>
      <c r="B19" s="11"/>
      <c r="C19" s="11"/>
      <c r="D19" s="4"/>
      <c r="E19" s="5"/>
      <c r="F19" s="48"/>
    </row>
    <row r="20" spans="1:6" x14ac:dyDescent="0.25">
      <c r="A20" s="52" t="s">
        <v>89</v>
      </c>
      <c r="B20" s="25"/>
      <c r="C20" s="25"/>
      <c r="D20" s="26"/>
      <c r="E20" s="14">
        <v>380.74</v>
      </c>
      <c r="F20" s="49">
        <v>4.02E-2</v>
      </c>
    </row>
    <row r="21" spans="1:6" x14ac:dyDescent="0.25">
      <c r="A21" s="38" t="s">
        <v>996</v>
      </c>
      <c r="B21" s="11"/>
      <c r="C21" s="11"/>
      <c r="D21" s="4"/>
      <c r="E21" s="17">
        <v>-275.33999999999997</v>
      </c>
      <c r="F21" s="62">
        <v>-2.9100000000000001E-2</v>
      </c>
    </row>
    <row r="22" spans="1:6" x14ac:dyDescent="0.25">
      <c r="A22" s="53" t="s">
        <v>92</v>
      </c>
      <c r="B22" s="13"/>
      <c r="C22" s="13"/>
      <c r="D22" s="8"/>
      <c r="E22" s="9">
        <v>9469.2999999999993</v>
      </c>
      <c r="F22" s="54">
        <v>1</v>
      </c>
    </row>
    <row r="23" spans="1:6" x14ac:dyDescent="0.25">
      <c r="A23" s="40"/>
      <c r="B23" s="21"/>
      <c r="C23" s="21"/>
      <c r="D23" s="21"/>
      <c r="E23" s="21"/>
      <c r="F23" s="39"/>
    </row>
    <row r="24" spans="1:6" x14ac:dyDescent="0.25">
      <c r="A24" s="55" t="s">
        <v>788</v>
      </c>
      <c r="B24" s="21"/>
      <c r="C24" s="21"/>
      <c r="D24" s="21"/>
      <c r="E24" s="21"/>
      <c r="F24" s="39"/>
    </row>
    <row r="25" spans="1:6" x14ac:dyDescent="0.25">
      <c r="A25" s="81" t="s">
        <v>1168</v>
      </c>
      <c r="B25" s="82" t="s">
        <v>57</v>
      </c>
      <c r="C25" s="21"/>
      <c r="D25" s="21"/>
      <c r="E25" s="21"/>
      <c r="F25" s="39"/>
    </row>
    <row r="26" spans="1:6" x14ac:dyDescent="0.25">
      <c r="A26" s="40" t="s">
        <v>1015</v>
      </c>
      <c r="B26" s="21"/>
      <c r="C26" s="21"/>
      <c r="D26" s="21"/>
      <c r="E26" s="21"/>
      <c r="F26" s="39"/>
    </row>
    <row r="27" spans="1:6" x14ac:dyDescent="0.25">
      <c r="A27" s="40" t="s">
        <v>789</v>
      </c>
      <c r="B27" s="27" t="s">
        <v>790</v>
      </c>
      <c r="C27" s="27" t="s">
        <v>790</v>
      </c>
      <c r="D27" s="21"/>
      <c r="E27" s="21"/>
      <c r="F27" s="39"/>
    </row>
    <row r="28" spans="1:6" x14ac:dyDescent="0.25">
      <c r="A28" s="40"/>
      <c r="B28" s="20">
        <v>43707</v>
      </c>
      <c r="C28" s="20">
        <v>43738</v>
      </c>
      <c r="D28" s="21"/>
      <c r="E28" s="21"/>
      <c r="F28" s="39"/>
    </row>
    <row r="29" spans="1:6" x14ac:dyDescent="0.25">
      <c r="A29" s="40" t="s">
        <v>795</v>
      </c>
      <c r="B29" s="21">
        <v>30.027999999999999</v>
      </c>
      <c r="C29" s="21">
        <v>29.972999999999999</v>
      </c>
      <c r="D29" s="21"/>
      <c r="E29" s="21"/>
      <c r="F29" s="39"/>
    </row>
    <row r="30" spans="1:6" x14ac:dyDescent="0.25">
      <c r="A30" s="40" t="s">
        <v>807</v>
      </c>
      <c r="B30" s="21">
        <v>28.18</v>
      </c>
      <c r="C30" s="21">
        <v>28.109000000000002</v>
      </c>
      <c r="D30" s="21"/>
      <c r="E30" s="21"/>
      <c r="F30" s="39"/>
    </row>
    <row r="31" spans="1:6" x14ac:dyDescent="0.25">
      <c r="A31" s="40"/>
      <c r="B31" s="21"/>
      <c r="C31" s="21"/>
      <c r="D31" s="21"/>
      <c r="E31" s="21"/>
      <c r="F31" s="39"/>
    </row>
    <row r="32" spans="1:6" x14ac:dyDescent="0.25">
      <c r="A32" s="40" t="s">
        <v>1170</v>
      </c>
      <c r="B32" s="27" t="s">
        <v>57</v>
      </c>
      <c r="C32" s="21"/>
      <c r="D32" s="21"/>
      <c r="E32" s="21"/>
      <c r="F32" s="39"/>
    </row>
    <row r="33" spans="1:6" x14ac:dyDescent="0.25">
      <c r="A33" s="40" t="s">
        <v>1171</v>
      </c>
      <c r="B33" s="27" t="s">
        <v>57</v>
      </c>
      <c r="C33" s="21"/>
      <c r="D33" s="21"/>
      <c r="E33" s="21"/>
      <c r="F33" s="39"/>
    </row>
    <row r="34" spans="1:6" ht="30" x14ac:dyDescent="0.25">
      <c r="A34" s="56" t="s">
        <v>1172</v>
      </c>
      <c r="B34" s="27" t="s">
        <v>57</v>
      </c>
      <c r="C34" s="21"/>
      <c r="D34" s="21"/>
      <c r="E34" s="21"/>
      <c r="F34" s="39"/>
    </row>
    <row r="35" spans="1:6" ht="30" x14ac:dyDescent="0.25">
      <c r="A35" s="56" t="s">
        <v>1173</v>
      </c>
      <c r="B35" s="28">
        <f>E14</f>
        <v>9363.9</v>
      </c>
      <c r="C35" s="21"/>
      <c r="D35" s="21"/>
      <c r="E35" s="21"/>
      <c r="F35" s="39"/>
    </row>
    <row r="36" spans="1:6" ht="30" x14ac:dyDescent="0.25">
      <c r="A36" s="56" t="s">
        <v>1162</v>
      </c>
      <c r="B36" s="27" t="s">
        <v>57</v>
      </c>
      <c r="C36" s="21"/>
      <c r="D36" s="21"/>
      <c r="E36" s="21"/>
      <c r="F36" s="39"/>
    </row>
    <row r="37" spans="1:6" ht="30" x14ac:dyDescent="0.25">
      <c r="A37" s="56" t="s">
        <v>1159</v>
      </c>
      <c r="B37" s="27" t="s">
        <v>57</v>
      </c>
      <c r="C37" s="21"/>
      <c r="D37" s="21"/>
      <c r="E37" s="21"/>
      <c r="F37" s="39"/>
    </row>
    <row r="38" spans="1:6" ht="30" x14ac:dyDescent="0.25">
      <c r="A38" s="56" t="s">
        <v>1167</v>
      </c>
      <c r="B38" s="27" t="s">
        <v>57</v>
      </c>
      <c r="C38" s="21"/>
      <c r="D38" s="21"/>
      <c r="E38" s="21"/>
      <c r="F38" s="39"/>
    </row>
    <row r="39" spans="1:6" x14ac:dyDescent="0.25">
      <c r="A39" s="57"/>
      <c r="B39" s="58"/>
      <c r="C39" s="58"/>
      <c r="D39" s="58"/>
      <c r="E39" s="58"/>
      <c r="F39" s="59"/>
    </row>
  </sheetData>
  <customSheetViews>
    <customSheetView guid="{82FC9ADF-69D5-491E-B58A-B76D1862A59C}" showGridLines="0">
      <pane ySplit="6" topLeftCell="A24" activePane="bottomLeft" state="frozen"/>
      <selection pane="bottomLeft" activeCell="A32" sqref="A32:B32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36" activePane="bottomLeft" state="frozen"/>
      <selection pane="bottomLeft" activeCell="C39" sqref="C39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workbookViewId="0">
      <pane ySplit="6" topLeftCell="A7" activePane="bottomLeft" state="frozen"/>
      <selection pane="bottomLeft" activeCell="A18" sqref="A18"/>
    </sheetView>
  </sheetViews>
  <sheetFormatPr defaultRowHeight="15" x14ac:dyDescent="0.25"/>
  <cols>
    <col min="1" max="1" width="77.57031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" customHeight="1" x14ac:dyDescent="0.25">
      <c r="A3" s="108" t="s">
        <v>8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39.75" customHeight="1" x14ac:dyDescent="0.25">
      <c r="A4" s="111" t="s">
        <v>1115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8"/>
      <c r="B8" s="11"/>
      <c r="C8" s="11"/>
      <c r="D8" s="4"/>
      <c r="E8" s="5"/>
      <c r="F8" s="48"/>
    </row>
    <row r="9" spans="1:8" x14ac:dyDescent="0.25">
      <c r="A9" s="32" t="s">
        <v>56</v>
      </c>
      <c r="B9" s="11"/>
      <c r="C9" s="11"/>
      <c r="D9" s="4"/>
      <c r="E9" s="33" t="s">
        <v>57</v>
      </c>
      <c r="F9" s="63" t="s">
        <v>57</v>
      </c>
    </row>
    <row r="10" spans="1:8" x14ac:dyDescent="0.25">
      <c r="A10" s="38"/>
      <c r="B10" s="11"/>
      <c r="C10" s="11"/>
      <c r="D10" s="4"/>
      <c r="E10" s="5"/>
      <c r="F10" s="48"/>
    </row>
    <row r="11" spans="1:8" x14ac:dyDescent="0.25">
      <c r="A11" s="32" t="s">
        <v>58</v>
      </c>
      <c r="B11" s="11"/>
      <c r="C11" s="11"/>
      <c r="D11" s="4"/>
      <c r="E11" s="5"/>
      <c r="F11" s="48"/>
    </row>
    <row r="12" spans="1:8" x14ac:dyDescent="0.25">
      <c r="A12" s="32" t="s">
        <v>59</v>
      </c>
      <c r="B12" s="11"/>
      <c r="C12" s="11"/>
      <c r="D12" s="4"/>
      <c r="E12" s="5"/>
      <c r="F12" s="48"/>
    </row>
    <row r="13" spans="1:8" x14ac:dyDescent="0.25">
      <c r="A13" s="38" t="s">
        <v>909</v>
      </c>
      <c r="B13" s="60" t="s">
        <v>94</v>
      </c>
      <c r="C13" s="60" t="s">
        <v>63</v>
      </c>
      <c r="D13" s="4">
        <v>1000000</v>
      </c>
      <c r="E13" s="5">
        <v>1048.99</v>
      </c>
      <c r="F13" s="48">
        <v>9.4E-2</v>
      </c>
    </row>
    <row r="14" spans="1:8" x14ac:dyDescent="0.25">
      <c r="A14" s="38" t="s">
        <v>897</v>
      </c>
      <c r="B14" s="60" t="s">
        <v>74</v>
      </c>
      <c r="C14" s="60" t="s">
        <v>63</v>
      </c>
      <c r="D14" s="4">
        <v>950000</v>
      </c>
      <c r="E14" s="5">
        <v>979.81</v>
      </c>
      <c r="F14" s="48">
        <v>8.7800000000000003E-2</v>
      </c>
    </row>
    <row r="15" spans="1:8" x14ac:dyDescent="0.25">
      <c r="A15" s="38" t="s">
        <v>895</v>
      </c>
      <c r="B15" s="60" t="s">
        <v>71</v>
      </c>
      <c r="C15" s="60" t="s">
        <v>63</v>
      </c>
      <c r="D15" s="4">
        <v>900000</v>
      </c>
      <c r="E15" s="5">
        <v>930.42</v>
      </c>
      <c r="F15" s="48">
        <v>8.3299999999999999E-2</v>
      </c>
    </row>
    <row r="16" spans="1:8" x14ac:dyDescent="0.25">
      <c r="A16" s="38" t="s">
        <v>896</v>
      </c>
      <c r="B16" s="60" t="s">
        <v>72</v>
      </c>
      <c r="C16" s="60" t="s">
        <v>73</v>
      </c>
      <c r="D16" s="4">
        <v>870000</v>
      </c>
      <c r="E16" s="5">
        <v>920.01</v>
      </c>
      <c r="F16" s="48">
        <v>8.2400000000000001E-2</v>
      </c>
    </row>
    <row r="17" spans="1:6" x14ac:dyDescent="0.25">
      <c r="A17" s="38" t="s">
        <v>1182</v>
      </c>
      <c r="B17" s="60" t="s">
        <v>69</v>
      </c>
      <c r="C17" s="60" t="s">
        <v>63</v>
      </c>
      <c r="D17" s="4">
        <v>850000</v>
      </c>
      <c r="E17" s="5">
        <v>885.93</v>
      </c>
      <c r="F17" s="48">
        <v>7.9399999999999998E-2</v>
      </c>
    </row>
    <row r="18" spans="1:6" x14ac:dyDescent="0.25">
      <c r="A18" s="38" t="s">
        <v>893</v>
      </c>
      <c r="B18" s="60" t="s">
        <v>67</v>
      </c>
      <c r="C18" s="60" t="s">
        <v>68</v>
      </c>
      <c r="D18" s="4">
        <v>840000</v>
      </c>
      <c r="E18" s="5">
        <v>879.72</v>
      </c>
      <c r="F18" s="48">
        <v>7.8799999999999995E-2</v>
      </c>
    </row>
    <row r="19" spans="1:6" x14ac:dyDescent="0.25">
      <c r="A19" s="38" t="s">
        <v>894</v>
      </c>
      <c r="B19" s="60" t="s">
        <v>70</v>
      </c>
      <c r="C19" s="60" t="s">
        <v>63</v>
      </c>
      <c r="D19" s="4">
        <v>850000</v>
      </c>
      <c r="E19" s="5">
        <v>877.93</v>
      </c>
      <c r="F19" s="48">
        <v>7.8600000000000003E-2</v>
      </c>
    </row>
    <row r="20" spans="1:6" x14ac:dyDescent="0.25">
      <c r="A20" s="38" t="s">
        <v>1128</v>
      </c>
      <c r="B20" s="60" t="s">
        <v>95</v>
      </c>
      <c r="C20" s="60" t="s">
        <v>96</v>
      </c>
      <c r="D20" s="4">
        <v>800000</v>
      </c>
      <c r="E20" s="5">
        <v>868.07</v>
      </c>
      <c r="F20" s="48">
        <v>7.7799999999999994E-2</v>
      </c>
    </row>
    <row r="21" spans="1:6" x14ac:dyDescent="0.25">
      <c r="A21" s="38" t="s">
        <v>1127</v>
      </c>
      <c r="B21" s="60" t="s">
        <v>97</v>
      </c>
      <c r="C21" s="60" t="s">
        <v>63</v>
      </c>
      <c r="D21" s="4">
        <v>600000</v>
      </c>
      <c r="E21" s="5">
        <v>628</v>
      </c>
      <c r="F21" s="48">
        <v>5.6300000000000003E-2</v>
      </c>
    </row>
    <row r="22" spans="1:6" x14ac:dyDescent="0.25">
      <c r="A22" s="38" t="s">
        <v>891</v>
      </c>
      <c r="B22" s="60" t="s">
        <v>62</v>
      </c>
      <c r="C22" s="60" t="s">
        <v>63</v>
      </c>
      <c r="D22" s="4">
        <v>600000</v>
      </c>
      <c r="E22" s="5">
        <v>623.13</v>
      </c>
      <c r="F22" s="48">
        <v>5.5800000000000002E-2</v>
      </c>
    </row>
    <row r="23" spans="1:6" x14ac:dyDescent="0.25">
      <c r="A23" s="38" t="s">
        <v>906</v>
      </c>
      <c r="B23" s="60" t="s">
        <v>98</v>
      </c>
      <c r="C23" s="60" t="s">
        <v>63</v>
      </c>
      <c r="D23" s="4">
        <v>500000</v>
      </c>
      <c r="E23" s="5">
        <v>527.91</v>
      </c>
      <c r="F23" s="48">
        <v>4.7300000000000002E-2</v>
      </c>
    </row>
    <row r="24" spans="1:6" x14ac:dyDescent="0.25">
      <c r="A24" s="38" t="s">
        <v>1126</v>
      </c>
      <c r="B24" s="60" t="s">
        <v>99</v>
      </c>
      <c r="C24" s="60" t="s">
        <v>73</v>
      </c>
      <c r="D24" s="4">
        <v>500000</v>
      </c>
      <c r="E24" s="5">
        <v>495.89</v>
      </c>
      <c r="F24" s="48">
        <v>4.4400000000000002E-2</v>
      </c>
    </row>
    <row r="25" spans="1:6" x14ac:dyDescent="0.25">
      <c r="A25" s="38" t="s">
        <v>904</v>
      </c>
      <c r="B25" s="60" t="s">
        <v>64</v>
      </c>
      <c r="C25" s="60" t="s">
        <v>63</v>
      </c>
      <c r="D25" s="4">
        <v>310000</v>
      </c>
      <c r="E25" s="5">
        <v>326.04000000000002</v>
      </c>
      <c r="F25" s="48">
        <v>2.92E-2</v>
      </c>
    </row>
    <row r="26" spans="1:6" x14ac:dyDescent="0.25">
      <c r="A26" s="38" t="s">
        <v>907</v>
      </c>
      <c r="B26" s="60" t="s">
        <v>100</v>
      </c>
      <c r="C26" s="60" t="s">
        <v>63</v>
      </c>
      <c r="D26" s="4">
        <v>300000</v>
      </c>
      <c r="E26" s="5">
        <v>295.26</v>
      </c>
      <c r="F26" s="48">
        <v>2.64E-2</v>
      </c>
    </row>
    <row r="27" spans="1:6" x14ac:dyDescent="0.25">
      <c r="A27" s="38" t="s">
        <v>908</v>
      </c>
      <c r="B27" s="60" t="s">
        <v>101</v>
      </c>
      <c r="C27" s="60" t="s">
        <v>63</v>
      </c>
      <c r="D27" s="4">
        <v>270000</v>
      </c>
      <c r="E27" s="5">
        <v>267.27</v>
      </c>
      <c r="F27" s="48">
        <v>2.3900000000000001E-2</v>
      </c>
    </row>
    <row r="28" spans="1:6" x14ac:dyDescent="0.25">
      <c r="A28" s="32" t="s">
        <v>77</v>
      </c>
      <c r="B28" s="12"/>
      <c r="C28" s="12"/>
      <c r="D28" s="6"/>
      <c r="E28" s="14">
        <v>10554.38</v>
      </c>
      <c r="F28" s="49">
        <v>0.94540000000000002</v>
      </c>
    </row>
    <row r="29" spans="1:6" x14ac:dyDescent="0.25">
      <c r="A29" s="38"/>
      <c r="B29" s="11"/>
      <c r="C29" s="11"/>
      <c r="D29" s="4"/>
      <c r="E29" s="5"/>
      <c r="F29" s="48"/>
    </row>
    <row r="30" spans="1:6" x14ac:dyDescent="0.25">
      <c r="A30" s="32" t="s">
        <v>85</v>
      </c>
      <c r="B30" s="11"/>
      <c r="C30" s="11"/>
      <c r="D30" s="4"/>
      <c r="E30" s="5"/>
      <c r="F30" s="48"/>
    </row>
    <row r="31" spans="1:6" x14ac:dyDescent="0.25">
      <c r="A31" s="32" t="s">
        <v>77</v>
      </c>
      <c r="B31" s="11"/>
      <c r="C31" s="11"/>
      <c r="D31" s="4"/>
      <c r="E31" s="15" t="s">
        <v>57</v>
      </c>
      <c r="F31" s="51" t="s">
        <v>57</v>
      </c>
    </row>
    <row r="32" spans="1:6" x14ac:dyDescent="0.25">
      <c r="A32" s="38"/>
      <c r="B32" s="11"/>
      <c r="C32" s="11"/>
      <c r="D32" s="4"/>
      <c r="E32" s="5"/>
      <c r="F32" s="48"/>
    </row>
    <row r="33" spans="1:6" x14ac:dyDescent="0.25">
      <c r="A33" s="32" t="s">
        <v>88</v>
      </c>
      <c r="B33" s="11"/>
      <c r="C33" s="11"/>
      <c r="D33" s="4"/>
      <c r="E33" s="5"/>
      <c r="F33" s="48"/>
    </row>
    <row r="34" spans="1:6" x14ac:dyDescent="0.25">
      <c r="A34" s="32" t="s">
        <v>77</v>
      </c>
      <c r="B34" s="11"/>
      <c r="C34" s="11"/>
      <c r="D34" s="4"/>
      <c r="E34" s="15" t="s">
        <v>57</v>
      </c>
      <c r="F34" s="51" t="s">
        <v>57</v>
      </c>
    </row>
    <row r="35" spans="1:6" x14ac:dyDescent="0.25">
      <c r="A35" s="38"/>
      <c r="B35" s="11"/>
      <c r="C35" s="11"/>
      <c r="D35" s="4"/>
      <c r="E35" s="5"/>
      <c r="F35" s="48"/>
    </row>
    <row r="36" spans="1:6" x14ac:dyDescent="0.25">
      <c r="A36" s="52" t="s">
        <v>89</v>
      </c>
      <c r="B36" s="25"/>
      <c r="C36" s="25"/>
      <c r="D36" s="26"/>
      <c r="E36" s="14">
        <v>10554.38</v>
      </c>
      <c r="F36" s="49">
        <v>0.94540000000000002</v>
      </c>
    </row>
    <row r="37" spans="1:6" x14ac:dyDescent="0.25">
      <c r="A37" s="38"/>
      <c r="B37" s="11"/>
      <c r="C37" s="11"/>
      <c r="D37" s="4"/>
      <c r="E37" s="5"/>
      <c r="F37" s="48"/>
    </row>
    <row r="38" spans="1:6" x14ac:dyDescent="0.25">
      <c r="A38" s="32" t="s">
        <v>90</v>
      </c>
      <c r="B38" s="11"/>
      <c r="C38" s="11"/>
      <c r="D38" s="4"/>
      <c r="E38" s="5"/>
      <c r="F38" s="48"/>
    </row>
    <row r="39" spans="1:6" x14ac:dyDescent="0.25">
      <c r="A39" s="38" t="s">
        <v>91</v>
      </c>
      <c r="B39" s="11"/>
      <c r="C39" s="11"/>
      <c r="D39" s="4"/>
      <c r="E39" s="5">
        <v>271.45999999999998</v>
      </c>
      <c r="F39" s="48">
        <v>2.4299999999999999E-2</v>
      </c>
    </row>
    <row r="40" spans="1:6" x14ac:dyDescent="0.25">
      <c r="A40" s="32" t="s">
        <v>77</v>
      </c>
      <c r="B40" s="12"/>
      <c r="C40" s="12"/>
      <c r="D40" s="6"/>
      <c r="E40" s="14">
        <v>271.45999999999998</v>
      </c>
      <c r="F40" s="49">
        <v>2.4299999999999999E-2</v>
      </c>
    </row>
    <row r="41" spans="1:6" x14ac:dyDescent="0.25">
      <c r="A41" s="38"/>
      <c r="B41" s="11"/>
      <c r="C41" s="11"/>
      <c r="D41" s="4"/>
      <c r="E41" s="5"/>
      <c r="F41" s="48"/>
    </row>
    <row r="42" spans="1:6" x14ac:dyDescent="0.25">
      <c r="A42" s="52" t="s">
        <v>89</v>
      </c>
      <c r="B42" s="25"/>
      <c r="C42" s="25"/>
      <c r="D42" s="26"/>
      <c r="E42" s="14">
        <v>271.45999999999998</v>
      </c>
      <c r="F42" s="49">
        <v>2.4299999999999999E-2</v>
      </c>
    </row>
    <row r="43" spans="1:6" x14ac:dyDescent="0.25">
      <c r="A43" s="38" t="s">
        <v>996</v>
      </c>
      <c r="B43" s="11"/>
      <c r="C43" s="11"/>
      <c r="D43" s="4"/>
      <c r="E43" s="5">
        <v>338.44</v>
      </c>
      <c r="F43" s="48">
        <v>3.0300000000000001E-2</v>
      </c>
    </row>
    <row r="44" spans="1:6" x14ac:dyDescent="0.25">
      <c r="A44" s="53" t="s">
        <v>92</v>
      </c>
      <c r="B44" s="13"/>
      <c r="C44" s="13"/>
      <c r="D44" s="8"/>
      <c r="E44" s="9">
        <v>11164.28</v>
      </c>
      <c r="F44" s="54">
        <v>1</v>
      </c>
    </row>
    <row r="45" spans="1:6" x14ac:dyDescent="0.25">
      <c r="A45" s="40"/>
      <c r="B45" s="21"/>
      <c r="C45" s="21"/>
      <c r="D45" s="21"/>
      <c r="E45" s="21"/>
      <c r="F45" s="39"/>
    </row>
    <row r="46" spans="1:6" x14ac:dyDescent="0.25">
      <c r="A46" s="55" t="s">
        <v>1157</v>
      </c>
      <c r="B46" s="21"/>
      <c r="C46" s="21"/>
      <c r="D46" s="21"/>
      <c r="E46" s="21"/>
      <c r="F46" s="39"/>
    </row>
    <row r="47" spans="1:6" x14ac:dyDescent="0.25">
      <c r="A47" s="40"/>
      <c r="B47" s="21"/>
      <c r="C47" s="21"/>
      <c r="D47" s="21"/>
      <c r="E47" s="21"/>
      <c r="F47" s="39"/>
    </row>
    <row r="48" spans="1:6" x14ac:dyDescent="0.25">
      <c r="A48" s="55" t="s">
        <v>788</v>
      </c>
      <c r="B48" s="21"/>
      <c r="C48" s="21"/>
      <c r="D48" s="21"/>
      <c r="E48" s="21"/>
      <c r="F48" s="39"/>
    </row>
    <row r="49" spans="1:6" x14ac:dyDescent="0.25">
      <c r="A49" s="81" t="s">
        <v>1168</v>
      </c>
      <c r="B49" s="82" t="s">
        <v>57</v>
      </c>
      <c r="C49" s="21"/>
      <c r="D49" s="21"/>
      <c r="E49" s="21"/>
      <c r="F49" s="39"/>
    </row>
    <row r="50" spans="1:6" x14ac:dyDescent="0.25">
      <c r="A50" s="40" t="s">
        <v>1015</v>
      </c>
      <c r="B50" s="21"/>
      <c r="C50" s="21"/>
      <c r="D50" s="21"/>
      <c r="E50" s="21"/>
      <c r="F50" s="39"/>
    </row>
    <row r="51" spans="1:6" x14ac:dyDescent="0.25">
      <c r="A51" s="40" t="s">
        <v>789</v>
      </c>
      <c r="B51" s="66" t="s">
        <v>790</v>
      </c>
      <c r="C51" s="66" t="s">
        <v>790</v>
      </c>
      <c r="D51" s="21"/>
      <c r="E51" s="21"/>
      <c r="F51" s="39"/>
    </row>
    <row r="52" spans="1:6" x14ac:dyDescent="0.25">
      <c r="A52" s="40"/>
      <c r="B52" s="20">
        <v>43707</v>
      </c>
      <c r="C52" s="20">
        <v>43738</v>
      </c>
      <c r="D52" s="21"/>
      <c r="E52" s="21"/>
      <c r="F52" s="39"/>
    </row>
    <row r="53" spans="1:6" x14ac:dyDescent="0.25">
      <c r="A53" s="40" t="s">
        <v>792</v>
      </c>
      <c r="B53" s="27" t="s">
        <v>793</v>
      </c>
      <c r="C53" s="27" t="s">
        <v>793</v>
      </c>
      <c r="D53" s="21"/>
      <c r="E53" s="21"/>
      <c r="F53" s="39"/>
    </row>
    <row r="54" spans="1:6" x14ac:dyDescent="0.25">
      <c r="A54" s="40" t="s">
        <v>794</v>
      </c>
      <c r="B54" s="27">
        <v>16.736000000000001</v>
      </c>
      <c r="C54" s="27">
        <v>16.7455</v>
      </c>
      <c r="D54" s="21"/>
      <c r="E54" s="21"/>
      <c r="F54" s="39"/>
    </row>
    <row r="55" spans="1:6" x14ac:dyDescent="0.25">
      <c r="A55" s="40" t="s">
        <v>802</v>
      </c>
      <c r="B55" s="37">
        <v>15.4208</v>
      </c>
      <c r="C55" s="27">
        <v>15.429500000000001</v>
      </c>
      <c r="D55" s="21"/>
      <c r="E55" s="21"/>
      <c r="F55" s="39"/>
    </row>
    <row r="56" spans="1:6" x14ac:dyDescent="0.25">
      <c r="A56" s="40" t="s">
        <v>795</v>
      </c>
      <c r="B56" s="27">
        <v>16.736999999999998</v>
      </c>
      <c r="C56" s="27">
        <v>16.746500000000001</v>
      </c>
      <c r="D56" s="21"/>
      <c r="E56" s="21"/>
      <c r="F56" s="39"/>
    </row>
    <row r="57" spans="1:6" x14ac:dyDescent="0.25">
      <c r="A57" s="40" t="s">
        <v>803</v>
      </c>
      <c r="B57" s="27">
        <v>11.067</v>
      </c>
      <c r="C57" s="27">
        <v>11.0732</v>
      </c>
      <c r="D57" s="21"/>
      <c r="E57" s="21"/>
      <c r="F57" s="39"/>
    </row>
    <row r="58" spans="1:6" x14ac:dyDescent="0.25">
      <c r="A58" s="40" t="s">
        <v>804</v>
      </c>
      <c r="B58" s="27">
        <v>10.7163</v>
      </c>
      <c r="C58" s="27">
        <v>10.635300000000001</v>
      </c>
      <c r="D58" s="21"/>
      <c r="E58" s="21"/>
      <c r="F58" s="39"/>
    </row>
    <row r="59" spans="1:6" x14ac:dyDescent="0.25">
      <c r="A59" s="40" t="s">
        <v>797</v>
      </c>
      <c r="B59" s="27" t="s">
        <v>793</v>
      </c>
      <c r="C59" s="27" t="s">
        <v>793</v>
      </c>
      <c r="D59" s="21"/>
      <c r="E59" s="21"/>
      <c r="F59" s="39"/>
    </row>
    <row r="60" spans="1:6" x14ac:dyDescent="0.25">
      <c r="A60" s="40" t="s">
        <v>805</v>
      </c>
      <c r="B60" s="27">
        <v>16.460100000000001</v>
      </c>
      <c r="C60" s="27">
        <v>16.464500000000001</v>
      </c>
      <c r="D60" s="21"/>
      <c r="E60" s="21"/>
      <c r="F60" s="39"/>
    </row>
    <row r="61" spans="1:6" x14ac:dyDescent="0.25">
      <c r="A61" s="40" t="s">
        <v>806</v>
      </c>
      <c r="B61" s="27">
        <v>15.0626</v>
      </c>
      <c r="C61" s="37">
        <v>15.055999999999999</v>
      </c>
      <c r="D61" s="21"/>
      <c r="E61" s="21"/>
      <c r="F61" s="39"/>
    </row>
    <row r="62" spans="1:6" x14ac:dyDescent="0.25">
      <c r="A62" s="40" t="s">
        <v>807</v>
      </c>
      <c r="B62" s="27">
        <v>16.461600000000001</v>
      </c>
      <c r="C62" s="37">
        <v>16.466000000000001</v>
      </c>
      <c r="D62" s="21"/>
      <c r="E62" s="21"/>
      <c r="F62" s="39"/>
    </row>
    <row r="63" spans="1:6" x14ac:dyDescent="0.25">
      <c r="A63" s="40" t="s">
        <v>808</v>
      </c>
      <c r="B63" s="27">
        <v>11.5115</v>
      </c>
      <c r="C63" s="27">
        <v>11.5146</v>
      </c>
      <c r="D63" s="21"/>
      <c r="E63" s="21"/>
      <c r="F63" s="39"/>
    </row>
    <row r="64" spans="1:6" x14ac:dyDescent="0.25">
      <c r="A64" s="40" t="s">
        <v>809</v>
      </c>
      <c r="B64" s="27">
        <v>10.468299999999999</v>
      </c>
      <c r="C64" s="27">
        <v>10.4254</v>
      </c>
      <c r="D64" s="21"/>
      <c r="E64" s="21"/>
      <c r="F64" s="39"/>
    </row>
    <row r="65" spans="1:6" x14ac:dyDescent="0.25">
      <c r="A65" s="40" t="s">
        <v>800</v>
      </c>
      <c r="B65" s="21"/>
      <c r="C65" s="21"/>
      <c r="D65" s="21"/>
      <c r="E65" s="21"/>
      <c r="F65" s="39"/>
    </row>
    <row r="66" spans="1:6" x14ac:dyDescent="0.25">
      <c r="A66" s="40"/>
      <c r="B66" s="21"/>
      <c r="C66" s="21"/>
      <c r="D66" s="21"/>
      <c r="E66" s="21"/>
      <c r="F66" s="39"/>
    </row>
    <row r="67" spans="1:6" x14ac:dyDescent="0.25">
      <c r="A67" s="40" t="s">
        <v>1170</v>
      </c>
      <c r="B67" s="21"/>
      <c r="C67" s="21"/>
      <c r="D67" s="21"/>
      <c r="E67" s="21"/>
      <c r="F67" s="39"/>
    </row>
    <row r="68" spans="1:6" x14ac:dyDescent="0.25">
      <c r="A68" s="40"/>
      <c r="B68" s="21"/>
      <c r="C68" s="21"/>
      <c r="D68" s="21"/>
      <c r="E68" s="21"/>
      <c r="F68" s="39"/>
    </row>
    <row r="69" spans="1:6" x14ac:dyDescent="0.25">
      <c r="A69" s="29" t="s">
        <v>810</v>
      </c>
      <c r="B69" s="29" t="s">
        <v>811</v>
      </c>
      <c r="C69" s="29" t="s">
        <v>1113</v>
      </c>
      <c r="D69" s="29" t="s">
        <v>1114</v>
      </c>
      <c r="E69" s="21"/>
      <c r="F69" s="39"/>
    </row>
    <row r="70" spans="1:6" x14ac:dyDescent="0.25">
      <c r="A70" s="29" t="s">
        <v>812</v>
      </c>
      <c r="B70" s="29"/>
      <c r="C70" s="29">
        <v>6.2425500000000002E-2</v>
      </c>
      <c r="D70" s="29">
        <v>5.7806400000000001E-2</v>
      </c>
      <c r="E70" s="21"/>
      <c r="F70" s="39"/>
    </row>
    <row r="71" spans="1:6" x14ac:dyDescent="0.25">
      <c r="A71" s="29" t="s">
        <v>813</v>
      </c>
      <c r="B71" s="29"/>
      <c r="C71" s="29">
        <v>7.7200000000000003E-3</v>
      </c>
      <c r="D71" s="29">
        <v>7.1487E-3</v>
      </c>
      <c r="E71" s="21"/>
      <c r="F71" s="39"/>
    </row>
    <row r="72" spans="1:6" x14ac:dyDescent="0.25">
      <c r="A72" s="29" t="s">
        <v>814</v>
      </c>
      <c r="B72" s="29"/>
      <c r="C72" s="29">
        <v>3.3095899999999998E-2</v>
      </c>
      <c r="D72" s="29">
        <v>3.0646900000000001E-2</v>
      </c>
      <c r="E72" s="21"/>
      <c r="F72" s="39"/>
    </row>
    <row r="73" spans="1:6" x14ac:dyDescent="0.25">
      <c r="A73" s="40"/>
      <c r="B73" s="21"/>
      <c r="C73" s="21"/>
      <c r="D73" s="21"/>
      <c r="E73" s="21"/>
      <c r="F73" s="39"/>
    </row>
    <row r="74" spans="1:6" x14ac:dyDescent="0.25">
      <c r="A74" s="40" t="s">
        <v>1171</v>
      </c>
      <c r="B74" s="27" t="s">
        <v>57</v>
      </c>
      <c r="C74" s="21"/>
      <c r="D74" s="21"/>
      <c r="E74" s="21"/>
      <c r="F74" s="39"/>
    </row>
    <row r="75" spans="1:6" ht="30" x14ac:dyDescent="0.25">
      <c r="A75" s="56" t="s">
        <v>1172</v>
      </c>
      <c r="B75" s="27" t="s">
        <v>57</v>
      </c>
      <c r="C75" s="21"/>
      <c r="D75" s="21"/>
      <c r="E75" s="21"/>
      <c r="F75" s="39"/>
    </row>
    <row r="76" spans="1:6" x14ac:dyDescent="0.25">
      <c r="A76" s="56" t="s">
        <v>1173</v>
      </c>
      <c r="B76" s="27" t="s">
        <v>57</v>
      </c>
      <c r="C76" s="21"/>
      <c r="D76" s="21"/>
      <c r="E76" s="21"/>
      <c r="F76" s="39"/>
    </row>
    <row r="77" spans="1:6" x14ac:dyDescent="0.25">
      <c r="A77" s="40" t="s">
        <v>801</v>
      </c>
      <c r="B77" s="28">
        <v>8.983333</v>
      </c>
      <c r="C77" s="21"/>
      <c r="D77" s="21"/>
      <c r="E77" s="21"/>
      <c r="F77" s="39"/>
    </row>
    <row r="78" spans="1:6" ht="28.5" customHeight="1" x14ac:dyDescent="0.25">
      <c r="A78" s="56" t="s">
        <v>1174</v>
      </c>
      <c r="B78" s="27" t="s">
        <v>57</v>
      </c>
      <c r="C78" s="21"/>
      <c r="D78" s="21"/>
      <c r="E78" s="21"/>
      <c r="F78" s="39"/>
    </row>
    <row r="79" spans="1:6" ht="30" x14ac:dyDescent="0.25">
      <c r="A79" s="56" t="s">
        <v>1158</v>
      </c>
      <c r="B79" s="27" t="s">
        <v>57</v>
      </c>
      <c r="C79" s="21"/>
      <c r="D79" s="21"/>
      <c r="E79" s="21"/>
      <c r="F79" s="39"/>
    </row>
    <row r="80" spans="1:6" x14ac:dyDescent="0.25">
      <c r="A80" s="57"/>
      <c r="B80" s="58"/>
      <c r="C80" s="58"/>
      <c r="D80" s="58"/>
      <c r="E80" s="58"/>
      <c r="F80" s="59"/>
    </row>
  </sheetData>
  <customSheetViews>
    <customSheetView guid="{82FC9ADF-69D5-491E-B58A-B76D1862A59C}" showGridLines="0">
      <pane ySplit="6" topLeftCell="A67" activePane="bottomLeft" state="frozen"/>
      <selection pane="bottomLeft" activeCell="A80" sqref="A80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63" activePane="bottomLeft" state="frozen"/>
      <selection pane="bottomLeft" activeCell="C82" sqref="C82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pane ySplit="6" topLeftCell="A28" activePane="bottomLeft" state="frozen"/>
      <selection pane="bottomLeft" activeCell="A38" sqref="A38"/>
    </sheetView>
  </sheetViews>
  <sheetFormatPr defaultRowHeight="15" x14ac:dyDescent="0.25"/>
  <cols>
    <col min="1" max="1" width="53.425781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50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51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8"/>
      <c r="B8" s="11"/>
      <c r="C8" s="11"/>
      <c r="D8" s="4"/>
      <c r="E8" s="5"/>
      <c r="F8" s="48"/>
    </row>
    <row r="9" spans="1:8" x14ac:dyDescent="0.25">
      <c r="A9" s="32" t="s">
        <v>781</v>
      </c>
      <c r="B9" s="11"/>
      <c r="C9" s="11"/>
      <c r="D9" s="4"/>
      <c r="E9" s="5"/>
      <c r="F9" s="48"/>
    </row>
    <row r="10" spans="1:8" x14ac:dyDescent="0.25">
      <c r="A10" s="32" t="s">
        <v>782</v>
      </c>
      <c r="B10" s="12"/>
      <c r="C10" s="12"/>
      <c r="D10" s="6"/>
      <c r="E10" s="7"/>
      <c r="F10" s="50"/>
    </row>
    <row r="11" spans="1:8" x14ac:dyDescent="0.25">
      <c r="A11" s="38" t="s">
        <v>1075</v>
      </c>
      <c r="B11" s="60" t="s">
        <v>785</v>
      </c>
      <c r="C11" s="11"/>
      <c r="D11" s="4">
        <v>104341.718639</v>
      </c>
      <c r="E11" s="5">
        <v>2523.85</v>
      </c>
      <c r="F11" s="48">
        <v>0.98270000000000002</v>
      </c>
    </row>
    <row r="12" spans="1:8" x14ac:dyDescent="0.25">
      <c r="A12" s="32" t="s">
        <v>77</v>
      </c>
      <c r="B12" s="12"/>
      <c r="C12" s="12"/>
      <c r="D12" s="6"/>
      <c r="E12" s="14">
        <v>2523.85</v>
      </c>
      <c r="F12" s="49">
        <v>0.98270000000000002</v>
      </c>
    </row>
    <row r="13" spans="1:8" x14ac:dyDescent="0.25">
      <c r="A13" s="38"/>
      <c r="B13" s="11"/>
      <c r="C13" s="11"/>
      <c r="D13" s="4"/>
      <c r="E13" s="5"/>
      <c r="F13" s="48"/>
    </row>
    <row r="14" spans="1:8" x14ac:dyDescent="0.25">
      <c r="A14" s="52" t="s">
        <v>89</v>
      </c>
      <c r="B14" s="25"/>
      <c r="C14" s="25"/>
      <c r="D14" s="26"/>
      <c r="E14" s="14">
        <v>2523.85</v>
      </c>
      <c r="F14" s="49">
        <v>0.98270000000000002</v>
      </c>
    </row>
    <row r="15" spans="1:8" x14ac:dyDescent="0.25">
      <c r="A15" s="38"/>
      <c r="B15" s="11"/>
      <c r="C15" s="11"/>
      <c r="D15" s="4"/>
      <c r="E15" s="5"/>
      <c r="F15" s="48"/>
    </row>
    <row r="16" spans="1:8" x14ac:dyDescent="0.25">
      <c r="A16" s="32" t="s">
        <v>90</v>
      </c>
      <c r="B16" s="11"/>
      <c r="C16" s="11"/>
      <c r="D16" s="4"/>
      <c r="E16" s="5"/>
      <c r="F16" s="48"/>
    </row>
    <row r="17" spans="1:6" x14ac:dyDescent="0.25">
      <c r="A17" s="38" t="s">
        <v>91</v>
      </c>
      <c r="B17" s="11"/>
      <c r="C17" s="11"/>
      <c r="D17" s="4"/>
      <c r="E17" s="5">
        <v>55.99</v>
      </c>
      <c r="F17" s="48">
        <v>2.18E-2</v>
      </c>
    </row>
    <row r="18" spans="1:6" x14ac:dyDescent="0.25">
      <c r="A18" s="32" t="s">
        <v>77</v>
      </c>
      <c r="B18" s="12"/>
      <c r="C18" s="12"/>
      <c r="D18" s="6"/>
      <c r="E18" s="14">
        <v>55.99</v>
      </c>
      <c r="F18" s="49">
        <v>2.18E-2</v>
      </c>
    </row>
    <row r="19" spans="1:6" x14ac:dyDescent="0.25">
      <c r="A19" s="38"/>
      <c r="B19" s="11"/>
      <c r="C19" s="11"/>
      <c r="D19" s="4"/>
      <c r="E19" s="5"/>
      <c r="F19" s="48"/>
    </row>
    <row r="20" spans="1:6" x14ac:dyDescent="0.25">
      <c r="A20" s="52" t="s">
        <v>89</v>
      </c>
      <c r="B20" s="25"/>
      <c r="C20" s="25"/>
      <c r="D20" s="26"/>
      <c r="E20" s="14">
        <v>55.99</v>
      </c>
      <c r="F20" s="49">
        <v>2.18E-2</v>
      </c>
    </row>
    <row r="21" spans="1:6" x14ac:dyDescent="0.25">
      <c r="A21" s="38" t="s">
        <v>996</v>
      </c>
      <c r="B21" s="11"/>
      <c r="C21" s="11"/>
      <c r="D21" s="4"/>
      <c r="E21" s="17">
        <v>-11.43</v>
      </c>
      <c r="F21" s="62">
        <v>-4.4999999999999997E-3</v>
      </c>
    </row>
    <row r="22" spans="1:6" x14ac:dyDescent="0.25">
      <c r="A22" s="53" t="s">
        <v>92</v>
      </c>
      <c r="B22" s="13"/>
      <c r="C22" s="13"/>
      <c r="D22" s="8"/>
      <c r="E22" s="9">
        <v>2568.41</v>
      </c>
      <c r="F22" s="54">
        <v>1</v>
      </c>
    </row>
    <row r="23" spans="1:6" x14ac:dyDescent="0.25">
      <c r="A23" s="40"/>
      <c r="B23" s="21"/>
      <c r="C23" s="21"/>
      <c r="D23" s="21"/>
      <c r="E23" s="21"/>
      <c r="F23" s="39"/>
    </row>
    <row r="24" spans="1:6" x14ac:dyDescent="0.25">
      <c r="A24" s="55" t="s">
        <v>788</v>
      </c>
      <c r="B24" s="21"/>
      <c r="C24" s="21"/>
      <c r="D24" s="21"/>
      <c r="E24" s="21"/>
      <c r="F24" s="39"/>
    </row>
    <row r="25" spans="1:6" x14ac:dyDescent="0.25">
      <c r="A25" s="81" t="s">
        <v>1168</v>
      </c>
      <c r="B25" s="82" t="s">
        <v>57</v>
      </c>
      <c r="C25" s="21"/>
      <c r="D25" s="21"/>
      <c r="E25" s="21"/>
      <c r="F25" s="39"/>
    </row>
    <row r="26" spans="1:6" x14ac:dyDescent="0.25">
      <c r="A26" s="40" t="s">
        <v>1015</v>
      </c>
      <c r="B26" s="21"/>
      <c r="C26" s="21"/>
      <c r="D26" s="21"/>
      <c r="E26" s="21"/>
      <c r="F26" s="39"/>
    </row>
    <row r="27" spans="1:6" x14ac:dyDescent="0.25">
      <c r="A27" s="40" t="s">
        <v>789</v>
      </c>
      <c r="B27" s="27" t="s">
        <v>790</v>
      </c>
      <c r="C27" s="27" t="s">
        <v>790</v>
      </c>
      <c r="D27" s="21"/>
      <c r="E27" s="21"/>
      <c r="F27" s="39"/>
    </row>
    <row r="28" spans="1:6" x14ac:dyDescent="0.25">
      <c r="A28" s="40"/>
      <c r="B28" s="20">
        <v>43707</v>
      </c>
      <c r="C28" s="20">
        <v>43738</v>
      </c>
      <c r="D28" s="21"/>
      <c r="E28" s="21"/>
      <c r="F28" s="39"/>
    </row>
    <row r="29" spans="1:6" x14ac:dyDescent="0.25">
      <c r="A29" s="40" t="s">
        <v>795</v>
      </c>
      <c r="B29" s="21">
        <v>11.3087</v>
      </c>
      <c r="C29" s="21">
        <v>11.4308</v>
      </c>
      <c r="D29" s="21"/>
      <c r="E29" s="21"/>
      <c r="F29" s="39"/>
    </row>
    <row r="30" spans="1:6" x14ac:dyDescent="0.25">
      <c r="A30" s="40" t="s">
        <v>807</v>
      </c>
      <c r="B30" s="42">
        <v>10.748900000000001</v>
      </c>
      <c r="C30" s="42">
        <v>10.858000000000001</v>
      </c>
      <c r="D30" s="21"/>
      <c r="E30" s="21"/>
      <c r="F30" s="39"/>
    </row>
    <row r="31" spans="1:6" x14ac:dyDescent="0.25">
      <c r="A31" s="40"/>
      <c r="B31" s="21"/>
      <c r="C31" s="21"/>
      <c r="D31" s="21"/>
      <c r="E31" s="21"/>
      <c r="F31" s="39"/>
    </row>
    <row r="32" spans="1:6" x14ac:dyDescent="0.25">
      <c r="A32" s="40" t="s">
        <v>1170</v>
      </c>
      <c r="B32" s="27" t="s">
        <v>57</v>
      </c>
      <c r="C32" s="21"/>
      <c r="D32" s="21"/>
      <c r="E32" s="21"/>
      <c r="F32" s="39"/>
    </row>
    <row r="33" spans="1:6" x14ac:dyDescent="0.25">
      <c r="A33" s="40" t="s">
        <v>1171</v>
      </c>
      <c r="B33" s="27" t="s">
        <v>57</v>
      </c>
      <c r="C33" s="21"/>
      <c r="D33" s="21"/>
      <c r="E33" s="21"/>
      <c r="F33" s="39"/>
    </row>
    <row r="34" spans="1:6" ht="30" x14ac:dyDescent="0.25">
      <c r="A34" s="56" t="s">
        <v>1172</v>
      </c>
      <c r="B34" s="27" t="s">
        <v>57</v>
      </c>
      <c r="C34" s="21"/>
      <c r="D34" s="21"/>
      <c r="E34" s="21"/>
      <c r="F34" s="39"/>
    </row>
    <row r="35" spans="1:6" ht="30" x14ac:dyDescent="0.25">
      <c r="A35" s="56" t="s">
        <v>1173</v>
      </c>
      <c r="B35" s="28">
        <f>E14</f>
        <v>2523.85</v>
      </c>
      <c r="C35" s="21"/>
      <c r="D35" s="21"/>
      <c r="E35" s="21"/>
      <c r="F35" s="39"/>
    </row>
    <row r="36" spans="1:6" ht="30" x14ac:dyDescent="0.25">
      <c r="A36" s="56" t="s">
        <v>1162</v>
      </c>
      <c r="B36" s="27" t="s">
        <v>57</v>
      </c>
      <c r="C36" s="21"/>
      <c r="D36" s="21"/>
      <c r="E36" s="21"/>
      <c r="F36" s="39"/>
    </row>
    <row r="37" spans="1:6" ht="30" x14ac:dyDescent="0.25">
      <c r="A37" s="56" t="s">
        <v>1159</v>
      </c>
      <c r="B37" s="27" t="s">
        <v>57</v>
      </c>
      <c r="C37" s="21"/>
      <c r="D37" s="21"/>
      <c r="E37" s="21"/>
      <c r="F37" s="39"/>
    </row>
    <row r="38" spans="1:6" ht="30" x14ac:dyDescent="0.25">
      <c r="A38" s="56" t="s">
        <v>1167</v>
      </c>
      <c r="B38" s="27" t="s">
        <v>57</v>
      </c>
      <c r="C38" s="21"/>
      <c r="D38" s="21"/>
      <c r="E38" s="21"/>
      <c r="F38" s="39"/>
    </row>
    <row r="39" spans="1:6" x14ac:dyDescent="0.25">
      <c r="A39" s="57"/>
      <c r="B39" s="58"/>
      <c r="C39" s="58"/>
      <c r="D39" s="58"/>
      <c r="E39" s="58"/>
      <c r="F39" s="59"/>
    </row>
  </sheetData>
  <customSheetViews>
    <customSheetView guid="{82FC9ADF-69D5-491E-B58A-B76D1862A59C}" showGridLines="0">
      <pane ySplit="6" topLeftCell="A24" activePane="bottomLeft" state="frozen"/>
      <selection pane="bottomLeft" activeCell="A32" sqref="A32:B32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33" activePane="bottomLeft" state="frozen"/>
      <selection pane="bottomLeft" activeCell="C39" sqref="C39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pane ySplit="6" topLeftCell="A28" activePane="bottomLeft" state="frozen"/>
      <selection pane="bottomLeft" activeCell="A38" sqref="A38"/>
    </sheetView>
  </sheetViews>
  <sheetFormatPr defaultRowHeight="15" x14ac:dyDescent="0.25"/>
  <cols>
    <col min="1" max="1" width="52.425781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52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53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8"/>
      <c r="B8" s="11"/>
      <c r="C8" s="11"/>
      <c r="D8" s="4"/>
      <c r="E8" s="5"/>
      <c r="F8" s="48"/>
    </row>
    <row r="9" spans="1:8" x14ac:dyDescent="0.25">
      <c r="A9" s="32" t="s">
        <v>781</v>
      </c>
      <c r="B9" s="11"/>
      <c r="C9" s="11"/>
      <c r="D9" s="4"/>
      <c r="E9" s="5"/>
      <c r="F9" s="48"/>
    </row>
    <row r="10" spans="1:8" x14ac:dyDescent="0.25">
      <c r="A10" s="32" t="s">
        <v>782</v>
      </c>
      <c r="B10" s="12"/>
      <c r="C10" s="12"/>
      <c r="D10" s="6"/>
      <c r="E10" s="7"/>
      <c r="F10" s="50"/>
    </row>
    <row r="11" spans="1:8" x14ac:dyDescent="0.25">
      <c r="A11" s="38" t="s">
        <v>1076</v>
      </c>
      <c r="B11" s="60" t="s">
        <v>786</v>
      </c>
      <c r="C11" s="11"/>
      <c r="D11" s="4">
        <v>2656.8822519999999</v>
      </c>
      <c r="E11" s="5">
        <v>777.27</v>
      </c>
      <c r="F11" s="48">
        <v>0.98340000000000005</v>
      </c>
    </row>
    <row r="12" spans="1:8" x14ac:dyDescent="0.25">
      <c r="A12" s="32" t="s">
        <v>77</v>
      </c>
      <c r="B12" s="12"/>
      <c r="C12" s="12"/>
      <c r="D12" s="6"/>
      <c r="E12" s="14">
        <v>777.27</v>
      </c>
      <c r="F12" s="49">
        <v>0.98340000000000005</v>
      </c>
    </row>
    <row r="13" spans="1:8" x14ac:dyDescent="0.25">
      <c r="A13" s="38"/>
      <c r="B13" s="11"/>
      <c r="C13" s="11"/>
      <c r="D13" s="4"/>
      <c r="E13" s="5"/>
      <c r="F13" s="48"/>
    </row>
    <row r="14" spans="1:8" x14ac:dyDescent="0.25">
      <c r="A14" s="52" t="s">
        <v>89</v>
      </c>
      <c r="B14" s="25"/>
      <c r="C14" s="25"/>
      <c r="D14" s="26"/>
      <c r="E14" s="14">
        <v>777.27</v>
      </c>
      <c r="F14" s="49">
        <v>0.98340000000000005</v>
      </c>
    </row>
    <row r="15" spans="1:8" x14ac:dyDescent="0.25">
      <c r="A15" s="38"/>
      <c r="B15" s="11"/>
      <c r="C15" s="11"/>
      <c r="D15" s="4"/>
      <c r="E15" s="5"/>
      <c r="F15" s="48"/>
    </row>
    <row r="16" spans="1:8" x14ac:dyDescent="0.25">
      <c r="A16" s="32" t="s">
        <v>90</v>
      </c>
      <c r="B16" s="11"/>
      <c r="C16" s="11"/>
      <c r="D16" s="4"/>
      <c r="E16" s="5"/>
      <c r="F16" s="48"/>
    </row>
    <row r="17" spans="1:6" x14ac:dyDescent="0.25">
      <c r="A17" s="38" t="s">
        <v>91</v>
      </c>
      <c r="B17" s="11"/>
      <c r="C17" s="11"/>
      <c r="D17" s="4"/>
      <c r="E17" s="5">
        <v>14.8</v>
      </c>
      <c r="F17" s="48">
        <v>1.8700000000000001E-2</v>
      </c>
    </row>
    <row r="18" spans="1:6" x14ac:dyDescent="0.25">
      <c r="A18" s="32" t="s">
        <v>77</v>
      </c>
      <c r="B18" s="12"/>
      <c r="C18" s="12"/>
      <c r="D18" s="6"/>
      <c r="E18" s="14">
        <v>14.8</v>
      </c>
      <c r="F18" s="49">
        <v>1.8700000000000001E-2</v>
      </c>
    </row>
    <row r="19" spans="1:6" x14ac:dyDescent="0.25">
      <c r="A19" s="38"/>
      <c r="B19" s="11"/>
      <c r="C19" s="11"/>
      <c r="D19" s="4"/>
      <c r="E19" s="5"/>
      <c r="F19" s="48"/>
    </row>
    <row r="20" spans="1:6" x14ac:dyDescent="0.25">
      <c r="A20" s="52" t="s">
        <v>89</v>
      </c>
      <c r="B20" s="25"/>
      <c r="C20" s="25"/>
      <c r="D20" s="26"/>
      <c r="E20" s="14">
        <v>14.8</v>
      </c>
      <c r="F20" s="49">
        <v>1.8700000000000001E-2</v>
      </c>
    </row>
    <row r="21" spans="1:6" x14ac:dyDescent="0.25">
      <c r="A21" s="38" t="s">
        <v>996</v>
      </c>
      <c r="B21" s="11"/>
      <c r="C21" s="11"/>
      <c r="D21" s="4"/>
      <c r="E21" s="17">
        <v>-1.7</v>
      </c>
      <c r="F21" s="62">
        <v>-2.0999999999999999E-3</v>
      </c>
    </row>
    <row r="22" spans="1:6" x14ac:dyDescent="0.25">
      <c r="A22" s="53" t="s">
        <v>92</v>
      </c>
      <c r="B22" s="13"/>
      <c r="C22" s="13"/>
      <c r="D22" s="8"/>
      <c r="E22" s="9">
        <v>790.37</v>
      </c>
      <c r="F22" s="54">
        <v>1</v>
      </c>
    </row>
    <row r="23" spans="1:6" x14ac:dyDescent="0.25">
      <c r="A23" s="40"/>
      <c r="B23" s="21"/>
      <c r="C23" s="21"/>
      <c r="D23" s="21"/>
      <c r="E23" s="21"/>
      <c r="F23" s="39"/>
    </row>
    <row r="24" spans="1:6" x14ac:dyDescent="0.25">
      <c r="A24" s="55" t="s">
        <v>788</v>
      </c>
      <c r="B24" s="21"/>
      <c r="C24" s="21"/>
      <c r="D24" s="21"/>
      <c r="E24" s="21"/>
      <c r="F24" s="39"/>
    </row>
    <row r="25" spans="1:6" x14ac:dyDescent="0.25">
      <c r="A25" s="81" t="s">
        <v>1168</v>
      </c>
      <c r="B25" s="82" t="s">
        <v>57</v>
      </c>
      <c r="C25" s="21"/>
      <c r="D25" s="21"/>
      <c r="E25" s="21"/>
      <c r="F25" s="39"/>
    </row>
    <row r="26" spans="1:6" x14ac:dyDescent="0.25">
      <c r="A26" s="40" t="s">
        <v>1015</v>
      </c>
      <c r="B26" s="21"/>
      <c r="C26" s="21"/>
      <c r="D26" s="21"/>
      <c r="E26" s="21"/>
      <c r="F26" s="39"/>
    </row>
    <row r="27" spans="1:6" x14ac:dyDescent="0.25">
      <c r="A27" s="40" t="s">
        <v>789</v>
      </c>
      <c r="B27" s="27" t="s">
        <v>790</v>
      </c>
      <c r="C27" s="27" t="s">
        <v>790</v>
      </c>
      <c r="D27" s="21"/>
      <c r="E27" s="21"/>
      <c r="F27" s="39"/>
    </row>
    <row r="28" spans="1:6" x14ac:dyDescent="0.25">
      <c r="A28" s="40"/>
      <c r="B28" s="20">
        <v>43707</v>
      </c>
      <c r="C28" s="20">
        <v>43738</v>
      </c>
      <c r="D28" s="21"/>
      <c r="E28" s="21"/>
      <c r="F28" s="39"/>
    </row>
    <row r="29" spans="1:6" x14ac:dyDescent="0.25">
      <c r="A29" s="40" t="s">
        <v>795</v>
      </c>
      <c r="B29" s="21">
        <v>12.760300000000001</v>
      </c>
      <c r="C29" s="21">
        <v>12.862399999999999</v>
      </c>
      <c r="D29" s="21"/>
      <c r="E29" s="21"/>
      <c r="F29" s="39"/>
    </row>
    <row r="30" spans="1:6" x14ac:dyDescent="0.25">
      <c r="A30" s="40" t="s">
        <v>807</v>
      </c>
      <c r="B30" s="21">
        <v>12.3917</v>
      </c>
      <c r="C30" s="21">
        <v>12.479799999999999</v>
      </c>
      <c r="D30" s="21"/>
      <c r="E30" s="21"/>
      <c r="F30" s="39"/>
    </row>
    <row r="31" spans="1:6" x14ac:dyDescent="0.25">
      <c r="A31" s="40"/>
      <c r="B31" s="21"/>
      <c r="C31" s="21"/>
      <c r="D31" s="21"/>
      <c r="E31" s="21"/>
      <c r="F31" s="39"/>
    </row>
    <row r="32" spans="1:6" x14ac:dyDescent="0.25">
      <c r="A32" s="40" t="s">
        <v>1170</v>
      </c>
      <c r="B32" s="27" t="s">
        <v>57</v>
      </c>
      <c r="C32" s="21"/>
      <c r="D32" s="21"/>
      <c r="E32" s="21"/>
      <c r="F32" s="39"/>
    </row>
    <row r="33" spans="1:6" x14ac:dyDescent="0.25">
      <c r="A33" s="40" t="s">
        <v>1171</v>
      </c>
      <c r="B33" s="27" t="s">
        <v>57</v>
      </c>
      <c r="C33" s="21"/>
      <c r="D33" s="21"/>
      <c r="E33" s="21"/>
      <c r="F33" s="39"/>
    </row>
    <row r="34" spans="1:6" ht="30" x14ac:dyDescent="0.25">
      <c r="A34" s="56" t="s">
        <v>1172</v>
      </c>
      <c r="B34" s="27" t="s">
        <v>57</v>
      </c>
      <c r="C34" s="21"/>
      <c r="D34" s="21"/>
      <c r="E34" s="21"/>
      <c r="F34" s="39"/>
    </row>
    <row r="35" spans="1:6" ht="30" x14ac:dyDescent="0.25">
      <c r="A35" s="56" t="s">
        <v>1173</v>
      </c>
      <c r="B35" s="28">
        <f>E14</f>
        <v>777.27</v>
      </c>
      <c r="C35" s="21"/>
      <c r="D35" s="21"/>
      <c r="E35" s="21"/>
      <c r="F35" s="39"/>
    </row>
    <row r="36" spans="1:6" ht="30" x14ac:dyDescent="0.25">
      <c r="A36" s="56" t="s">
        <v>1162</v>
      </c>
      <c r="B36" s="27" t="s">
        <v>57</v>
      </c>
      <c r="C36" s="21"/>
      <c r="D36" s="21"/>
      <c r="E36" s="21"/>
      <c r="F36" s="39"/>
    </row>
    <row r="37" spans="1:6" ht="30" x14ac:dyDescent="0.25">
      <c r="A37" s="56" t="s">
        <v>1159</v>
      </c>
      <c r="B37" s="28" t="s">
        <v>57</v>
      </c>
      <c r="C37" s="21"/>
      <c r="D37" s="21"/>
      <c r="E37" s="21"/>
      <c r="F37" s="39"/>
    </row>
    <row r="38" spans="1:6" ht="30" x14ac:dyDescent="0.25">
      <c r="A38" s="56" t="s">
        <v>1167</v>
      </c>
      <c r="B38" s="27" t="s">
        <v>57</v>
      </c>
      <c r="C38" s="21"/>
      <c r="D38" s="21"/>
      <c r="E38" s="21"/>
      <c r="F38" s="39"/>
    </row>
    <row r="39" spans="1:6" x14ac:dyDescent="0.25">
      <c r="A39" s="57"/>
      <c r="B39" s="58"/>
      <c r="C39" s="58"/>
      <c r="D39" s="58"/>
      <c r="E39" s="58"/>
      <c r="F39" s="59"/>
    </row>
  </sheetData>
  <customSheetViews>
    <customSheetView guid="{82FC9ADF-69D5-491E-B58A-B76D1862A59C}" showGridLines="0">
      <pane ySplit="6" topLeftCell="A20" activePane="bottomLeft" state="frozen"/>
      <selection pane="bottomLeft" activeCell="A32" sqref="A32:B32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32" activePane="bottomLeft" state="frozen"/>
      <selection pane="bottomLeft" activeCell="C39" sqref="C39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pane ySplit="6" topLeftCell="A25" activePane="bottomLeft" state="frozen"/>
      <selection pane="bottomLeft" activeCell="A38" sqref="A38"/>
    </sheetView>
  </sheetViews>
  <sheetFormatPr defaultRowHeight="15" x14ac:dyDescent="0.25"/>
  <cols>
    <col min="1" max="1" width="54.8554687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54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55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8"/>
      <c r="B8" s="11"/>
      <c r="C8" s="11"/>
      <c r="D8" s="4"/>
      <c r="E8" s="5"/>
      <c r="F8" s="48"/>
    </row>
    <row r="9" spans="1:8" x14ac:dyDescent="0.25">
      <c r="A9" s="32" t="s">
        <v>781</v>
      </c>
      <c r="B9" s="11"/>
      <c r="C9" s="11"/>
      <c r="D9" s="4"/>
      <c r="E9" s="5"/>
      <c r="F9" s="48"/>
    </row>
    <row r="10" spans="1:8" x14ac:dyDescent="0.25">
      <c r="A10" s="32" t="s">
        <v>782</v>
      </c>
      <c r="B10" s="12"/>
      <c r="C10" s="12"/>
      <c r="D10" s="6"/>
      <c r="E10" s="7"/>
      <c r="F10" s="50"/>
    </row>
    <row r="11" spans="1:8" x14ac:dyDescent="0.25">
      <c r="A11" s="38" t="s">
        <v>1077</v>
      </c>
      <c r="B11" s="60" t="s">
        <v>787</v>
      </c>
      <c r="C11" s="11"/>
      <c r="D11" s="4">
        <v>190831.11011899999</v>
      </c>
      <c r="E11" s="5">
        <v>4150.53</v>
      </c>
      <c r="F11" s="48">
        <v>0.99570000000000003</v>
      </c>
    </row>
    <row r="12" spans="1:8" x14ac:dyDescent="0.25">
      <c r="A12" s="32" t="s">
        <v>77</v>
      </c>
      <c r="B12" s="12"/>
      <c r="C12" s="12"/>
      <c r="D12" s="6"/>
      <c r="E12" s="14">
        <v>4150.53</v>
      </c>
      <c r="F12" s="49">
        <v>0.99570000000000003</v>
      </c>
    </row>
    <row r="13" spans="1:8" x14ac:dyDescent="0.25">
      <c r="A13" s="38"/>
      <c r="B13" s="11"/>
      <c r="C13" s="11"/>
      <c r="D13" s="4"/>
      <c r="E13" s="5"/>
      <c r="F13" s="48"/>
    </row>
    <row r="14" spans="1:8" x14ac:dyDescent="0.25">
      <c r="A14" s="52" t="s">
        <v>89</v>
      </c>
      <c r="B14" s="25"/>
      <c r="C14" s="25"/>
      <c r="D14" s="26"/>
      <c r="E14" s="14">
        <v>4150.53</v>
      </c>
      <c r="F14" s="49">
        <v>0.99570000000000003</v>
      </c>
    </row>
    <row r="15" spans="1:8" x14ac:dyDescent="0.25">
      <c r="A15" s="38"/>
      <c r="B15" s="11"/>
      <c r="C15" s="11"/>
      <c r="D15" s="4"/>
      <c r="E15" s="5"/>
      <c r="F15" s="48"/>
    </row>
    <row r="16" spans="1:8" x14ac:dyDescent="0.25">
      <c r="A16" s="32" t="s">
        <v>90</v>
      </c>
      <c r="B16" s="11"/>
      <c r="C16" s="11"/>
      <c r="D16" s="4"/>
      <c r="E16" s="5"/>
      <c r="F16" s="48"/>
    </row>
    <row r="17" spans="1:6" x14ac:dyDescent="0.25">
      <c r="A17" s="38" t="s">
        <v>91</v>
      </c>
      <c r="B17" s="11"/>
      <c r="C17" s="11"/>
      <c r="D17" s="4"/>
      <c r="E17" s="5">
        <v>23</v>
      </c>
      <c r="F17" s="48">
        <v>5.4999999999999997E-3</v>
      </c>
    </row>
    <row r="18" spans="1:6" x14ac:dyDescent="0.25">
      <c r="A18" s="32" t="s">
        <v>77</v>
      </c>
      <c r="B18" s="12"/>
      <c r="C18" s="12"/>
      <c r="D18" s="6"/>
      <c r="E18" s="14">
        <v>23</v>
      </c>
      <c r="F18" s="49">
        <v>5.4999999999999997E-3</v>
      </c>
    </row>
    <row r="19" spans="1:6" x14ac:dyDescent="0.25">
      <c r="A19" s="38"/>
      <c r="B19" s="11"/>
      <c r="C19" s="11"/>
      <c r="D19" s="4"/>
      <c r="E19" s="5"/>
      <c r="F19" s="48"/>
    </row>
    <row r="20" spans="1:6" x14ac:dyDescent="0.25">
      <c r="A20" s="52" t="s">
        <v>89</v>
      </c>
      <c r="B20" s="25"/>
      <c r="C20" s="25"/>
      <c r="D20" s="26"/>
      <c r="E20" s="14">
        <v>23</v>
      </c>
      <c r="F20" s="49">
        <v>5.4999999999999997E-3</v>
      </c>
    </row>
    <row r="21" spans="1:6" x14ac:dyDescent="0.25">
      <c r="A21" s="38" t="s">
        <v>996</v>
      </c>
      <c r="B21" s="11"/>
      <c r="C21" s="11"/>
      <c r="D21" s="4"/>
      <c r="E21" s="17">
        <v>-5.24</v>
      </c>
      <c r="F21" s="62">
        <v>-1.1999999999999999E-3</v>
      </c>
    </row>
    <row r="22" spans="1:6" x14ac:dyDescent="0.25">
      <c r="A22" s="53" t="s">
        <v>92</v>
      </c>
      <c r="B22" s="13"/>
      <c r="C22" s="13"/>
      <c r="D22" s="8"/>
      <c r="E22" s="9">
        <v>4168.29</v>
      </c>
      <c r="F22" s="54">
        <v>1</v>
      </c>
    </row>
    <row r="23" spans="1:6" x14ac:dyDescent="0.25">
      <c r="A23" s="40"/>
      <c r="B23" s="21"/>
      <c r="C23" s="21"/>
      <c r="D23" s="21"/>
      <c r="E23" s="21"/>
      <c r="F23" s="39"/>
    </row>
    <row r="24" spans="1:6" x14ac:dyDescent="0.25">
      <c r="A24" s="55" t="s">
        <v>788</v>
      </c>
      <c r="B24" s="21"/>
      <c r="C24" s="21"/>
      <c r="D24" s="21"/>
      <c r="E24" s="21"/>
      <c r="F24" s="39"/>
    </row>
    <row r="25" spans="1:6" x14ac:dyDescent="0.25">
      <c r="A25" s="81" t="s">
        <v>1168</v>
      </c>
      <c r="B25" s="82" t="s">
        <v>57</v>
      </c>
      <c r="C25" s="21"/>
      <c r="D25" s="21"/>
      <c r="E25" s="21"/>
      <c r="F25" s="39"/>
    </row>
    <row r="26" spans="1:6" x14ac:dyDescent="0.25">
      <c r="A26" s="40" t="s">
        <v>1015</v>
      </c>
      <c r="B26" s="21"/>
      <c r="C26" s="21"/>
      <c r="D26" s="21"/>
      <c r="E26" s="21"/>
      <c r="F26" s="39"/>
    </row>
    <row r="27" spans="1:6" x14ac:dyDescent="0.25">
      <c r="A27" s="40" t="s">
        <v>789</v>
      </c>
      <c r="B27" s="27" t="s">
        <v>790</v>
      </c>
      <c r="C27" s="27" t="s">
        <v>790</v>
      </c>
      <c r="D27" s="21"/>
      <c r="E27" s="21"/>
      <c r="F27" s="39"/>
    </row>
    <row r="28" spans="1:6" x14ac:dyDescent="0.25">
      <c r="A28" s="40"/>
      <c r="B28" s="20">
        <v>43707</v>
      </c>
      <c r="C28" s="20">
        <v>43738</v>
      </c>
      <c r="D28" s="21"/>
      <c r="E28" s="21"/>
      <c r="F28" s="39"/>
    </row>
    <row r="29" spans="1:6" x14ac:dyDescent="0.25">
      <c r="A29" s="40" t="s">
        <v>795</v>
      </c>
      <c r="B29" s="21">
        <v>16.972799999999999</v>
      </c>
      <c r="C29" s="21">
        <v>17.234500000000001</v>
      </c>
      <c r="D29" s="21"/>
      <c r="E29" s="21"/>
      <c r="F29" s="39"/>
    </row>
    <row r="30" spans="1:6" x14ac:dyDescent="0.25">
      <c r="A30" s="40" t="s">
        <v>807</v>
      </c>
      <c r="B30" s="21">
        <v>16.1706</v>
      </c>
      <c r="C30" s="42">
        <v>16.408000000000001</v>
      </c>
      <c r="D30" s="21"/>
      <c r="E30" s="21"/>
      <c r="F30" s="39"/>
    </row>
    <row r="31" spans="1:6" x14ac:dyDescent="0.25">
      <c r="A31" s="40"/>
      <c r="B31" s="21"/>
      <c r="C31" s="21"/>
      <c r="D31" s="21"/>
      <c r="E31" s="21"/>
      <c r="F31" s="39"/>
    </row>
    <row r="32" spans="1:6" x14ac:dyDescent="0.25">
      <c r="A32" s="40" t="s">
        <v>1170</v>
      </c>
      <c r="B32" s="27" t="s">
        <v>57</v>
      </c>
      <c r="C32" s="21"/>
      <c r="D32" s="21"/>
      <c r="E32" s="21"/>
      <c r="F32" s="39"/>
    </row>
    <row r="33" spans="1:6" x14ac:dyDescent="0.25">
      <c r="A33" s="40" t="s">
        <v>1171</v>
      </c>
      <c r="B33" s="27" t="s">
        <v>57</v>
      </c>
      <c r="C33" s="21"/>
      <c r="D33" s="21"/>
      <c r="E33" s="21"/>
      <c r="F33" s="39"/>
    </row>
    <row r="34" spans="1:6" ht="30" x14ac:dyDescent="0.25">
      <c r="A34" s="56" t="s">
        <v>1172</v>
      </c>
      <c r="B34" s="27" t="s">
        <v>57</v>
      </c>
      <c r="C34" s="21"/>
      <c r="D34" s="21"/>
      <c r="E34" s="21"/>
      <c r="F34" s="39"/>
    </row>
    <row r="35" spans="1:6" ht="30" x14ac:dyDescent="0.25">
      <c r="A35" s="56" t="s">
        <v>1173</v>
      </c>
      <c r="B35" s="28">
        <f>E14</f>
        <v>4150.53</v>
      </c>
      <c r="C35" s="21"/>
      <c r="D35" s="21"/>
      <c r="E35" s="21"/>
      <c r="F35" s="39"/>
    </row>
    <row r="36" spans="1:6" ht="30" x14ac:dyDescent="0.25">
      <c r="A36" s="56" t="s">
        <v>1162</v>
      </c>
      <c r="B36" s="27" t="s">
        <v>57</v>
      </c>
      <c r="C36" s="21"/>
      <c r="D36" s="21"/>
      <c r="E36" s="21"/>
      <c r="F36" s="39"/>
    </row>
    <row r="37" spans="1:6" ht="30" x14ac:dyDescent="0.25">
      <c r="A37" s="56" t="s">
        <v>1159</v>
      </c>
      <c r="B37" s="28" t="s">
        <v>57</v>
      </c>
      <c r="C37" s="21"/>
      <c r="D37" s="21"/>
      <c r="E37" s="21"/>
      <c r="F37" s="39"/>
    </row>
    <row r="38" spans="1:6" ht="30" x14ac:dyDescent="0.25">
      <c r="A38" s="56" t="s">
        <v>1167</v>
      </c>
      <c r="B38" s="27" t="s">
        <v>57</v>
      </c>
      <c r="C38" s="21"/>
      <c r="D38" s="21"/>
      <c r="E38" s="21"/>
      <c r="F38" s="39"/>
    </row>
    <row r="39" spans="1:6" x14ac:dyDescent="0.25">
      <c r="A39" s="57"/>
      <c r="B39" s="58"/>
      <c r="C39" s="58"/>
      <c r="D39" s="58"/>
      <c r="E39" s="58"/>
      <c r="F39" s="59"/>
    </row>
  </sheetData>
  <customSheetViews>
    <customSheetView guid="{82FC9ADF-69D5-491E-B58A-B76D1862A59C}" showGridLines="0">
      <pane ySplit="6" topLeftCell="A25" activePane="bottomLeft" state="frozen"/>
      <selection pane="bottomLeft" activeCell="A32" sqref="A32:B32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34" activePane="bottomLeft" state="frozen"/>
      <selection pane="bottomLeft" activeCell="C39" sqref="C39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workbookViewId="0">
      <pane ySplit="6" topLeftCell="A67" activePane="bottomLeft" state="frozen"/>
      <selection pane="bottomLeft" activeCell="A78" sqref="A78"/>
    </sheetView>
  </sheetViews>
  <sheetFormatPr defaultRowHeight="15" x14ac:dyDescent="0.25"/>
  <cols>
    <col min="1" max="1" width="76.1406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9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1133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8"/>
      <c r="B8" s="11"/>
      <c r="C8" s="11"/>
      <c r="D8" s="4"/>
      <c r="E8" s="5"/>
      <c r="F8" s="48"/>
    </row>
    <row r="9" spans="1:8" x14ac:dyDescent="0.25">
      <c r="A9" s="32" t="s">
        <v>56</v>
      </c>
      <c r="B9" s="11"/>
      <c r="C9" s="11"/>
      <c r="D9" s="4"/>
      <c r="E9" s="33" t="s">
        <v>57</v>
      </c>
      <c r="F9" s="63" t="s">
        <v>57</v>
      </c>
    </row>
    <row r="10" spans="1:8" x14ac:dyDescent="0.25">
      <c r="A10" s="38"/>
      <c r="B10" s="11"/>
      <c r="C10" s="11"/>
      <c r="D10" s="4"/>
      <c r="E10" s="5"/>
      <c r="F10" s="48"/>
    </row>
    <row r="11" spans="1:8" x14ac:dyDescent="0.25">
      <c r="A11" s="32" t="s">
        <v>58</v>
      </c>
      <c r="B11" s="11"/>
      <c r="C11" s="11"/>
      <c r="D11" s="4"/>
      <c r="E11" s="5"/>
      <c r="F11" s="48"/>
    </row>
    <row r="12" spans="1:8" x14ac:dyDescent="0.25">
      <c r="A12" s="32" t="s">
        <v>59</v>
      </c>
      <c r="B12" s="11"/>
      <c r="C12" s="11"/>
      <c r="D12" s="4"/>
      <c r="E12" s="5"/>
      <c r="F12" s="48"/>
    </row>
    <row r="13" spans="1:8" x14ac:dyDescent="0.25">
      <c r="A13" s="38" t="s">
        <v>1127</v>
      </c>
      <c r="B13" s="60" t="s">
        <v>97</v>
      </c>
      <c r="C13" s="60" t="s">
        <v>63</v>
      </c>
      <c r="D13" s="4">
        <v>400000</v>
      </c>
      <c r="E13" s="5">
        <v>418.66</v>
      </c>
      <c r="F13" s="48">
        <v>9.8799999999999999E-2</v>
      </c>
    </row>
    <row r="14" spans="1:8" x14ac:dyDescent="0.25">
      <c r="A14" s="38" t="s">
        <v>1105</v>
      </c>
      <c r="B14" s="60" t="s">
        <v>102</v>
      </c>
      <c r="C14" s="60" t="s">
        <v>103</v>
      </c>
      <c r="D14" s="4">
        <v>1492140</v>
      </c>
      <c r="E14" s="5">
        <v>373.04</v>
      </c>
      <c r="F14" s="48">
        <v>8.7999999999999995E-2</v>
      </c>
    </row>
    <row r="15" spans="1:8" x14ac:dyDescent="0.25">
      <c r="A15" s="38" t="s">
        <v>910</v>
      </c>
      <c r="B15" s="60" t="s">
        <v>104</v>
      </c>
      <c r="C15" s="60" t="s">
        <v>76</v>
      </c>
      <c r="D15" s="4">
        <v>280000</v>
      </c>
      <c r="E15" s="5">
        <v>277.27</v>
      </c>
      <c r="F15" s="48">
        <v>6.54E-2</v>
      </c>
    </row>
    <row r="16" spans="1:8" x14ac:dyDescent="0.25">
      <c r="A16" s="38" t="s">
        <v>1106</v>
      </c>
      <c r="B16" s="60" t="s">
        <v>105</v>
      </c>
      <c r="C16" s="60" t="s">
        <v>103</v>
      </c>
      <c r="D16" s="4">
        <v>1000000</v>
      </c>
      <c r="E16" s="5">
        <v>250</v>
      </c>
      <c r="F16" s="48">
        <v>5.8999999999999997E-2</v>
      </c>
    </row>
    <row r="17" spans="1:6" x14ac:dyDescent="0.25">
      <c r="A17" s="38" t="s">
        <v>908</v>
      </c>
      <c r="B17" s="60" t="s">
        <v>101</v>
      </c>
      <c r="C17" s="60" t="s">
        <v>63</v>
      </c>
      <c r="D17" s="4">
        <v>230000</v>
      </c>
      <c r="E17" s="5">
        <v>227.68</v>
      </c>
      <c r="F17" s="48">
        <v>5.3699999999999998E-2</v>
      </c>
    </row>
    <row r="18" spans="1:6" x14ac:dyDescent="0.25">
      <c r="A18" s="38" t="s">
        <v>1128</v>
      </c>
      <c r="B18" s="60" t="s">
        <v>95</v>
      </c>
      <c r="C18" s="60" t="s">
        <v>96</v>
      </c>
      <c r="D18" s="4">
        <v>200000</v>
      </c>
      <c r="E18" s="5">
        <v>217.02</v>
      </c>
      <c r="F18" s="48">
        <v>5.1200000000000002E-2</v>
      </c>
    </row>
    <row r="19" spans="1:6" x14ac:dyDescent="0.25">
      <c r="A19" s="38" t="s">
        <v>911</v>
      </c>
      <c r="B19" s="60" t="s">
        <v>106</v>
      </c>
      <c r="C19" s="60" t="s">
        <v>61</v>
      </c>
      <c r="D19" s="4">
        <v>200000</v>
      </c>
      <c r="E19" s="5">
        <v>197.68</v>
      </c>
      <c r="F19" s="48">
        <v>4.6600000000000003E-2</v>
      </c>
    </row>
    <row r="20" spans="1:6" x14ac:dyDescent="0.25">
      <c r="A20" s="38" t="s">
        <v>907</v>
      </c>
      <c r="B20" s="60" t="s">
        <v>100</v>
      </c>
      <c r="C20" s="60" t="s">
        <v>63</v>
      </c>
      <c r="D20" s="4">
        <v>200000</v>
      </c>
      <c r="E20" s="5">
        <v>196.84</v>
      </c>
      <c r="F20" s="48">
        <v>4.6399999999999997E-2</v>
      </c>
    </row>
    <row r="21" spans="1:6" x14ac:dyDescent="0.25">
      <c r="A21" s="38" t="s">
        <v>912</v>
      </c>
      <c r="B21" s="60" t="s">
        <v>107</v>
      </c>
      <c r="C21" s="60" t="s">
        <v>63</v>
      </c>
      <c r="D21" s="4">
        <v>180000</v>
      </c>
      <c r="E21" s="5">
        <v>183.23</v>
      </c>
      <c r="F21" s="48">
        <v>4.3200000000000002E-2</v>
      </c>
    </row>
    <row r="22" spans="1:6" x14ac:dyDescent="0.25">
      <c r="A22" s="38" t="s">
        <v>913</v>
      </c>
      <c r="B22" s="60" t="s">
        <v>108</v>
      </c>
      <c r="C22" s="60" t="s">
        <v>96</v>
      </c>
      <c r="D22" s="4">
        <v>180000</v>
      </c>
      <c r="E22" s="5">
        <v>176.4</v>
      </c>
      <c r="F22" s="48">
        <v>4.1599999999999998E-2</v>
      </c>
    </row>
    <row r="23" spans="1:6" x14ac:dyDescent="0.25">
      <c r="A23" s="38" t="s">
        <v>896</v>
      </c>
      <c r="B23" s="60" t="s">
        <v>72</v>
      </c>
      <c r="C23" s="60" t="s">
        <v>73</v>
      </c>
      <c r="D23" s="4">
        <v>80000</v>
      </c>
      <c r="E23" s="5">
        <v>84.6</v>
      </c>
      <c r="F23" s="48">
        <v>0.02</v>
      </c>
    </row>
    <row r="24" spans="1:6" x14ac:dyDescent="0.25">
      <c r="A24" s="38" t="s">
        <v>914</v>
      </c>
      <c r="B24" s="60" t="s">
        <v>109</v>
      </c>
      <c r="C24" s="60" t="s">
        <v>63</v>
      </c>
      <c r="D24" s="4">
        <v>50000</v>
      </c>
      <c r="E24" s="5">
        <v>50.29</v>
      </c>
      <c r="F24" s="48">
        <v>1.1900000000000001E-2</v>
      </c>
    </row>
    <row r="25" spans="1:6" x14ac:dyDescent="0.25">
      <c r="A25" s="38" t="s">
        <v>915</v>
      </c>
      <c r="B25" s="60" t="s">
        <v>110</v>
      </c>
      <c r="C25" s="60" t="s">
        <v>63</v>
      </c>
      <c r="D25" s="4">
        <v>10000</v>
      </c>
      <c r="E25" s="5">
        <v>10.27</v>
      </c>
      <c r="F25" s="48">
        <v>2.3999999999999998E-3</v>
      </c>
    </row>
    <row r="26" spans="1:6" x14ac:dyDescent="0.25">
      <c r="A26" s="32" t="s">
        <v>77</v>
      </c>
      <c r="B26" s="61"/>
      <c r="C26" s="61"/>
      <c r="D26" s="6"/>
      <c r="E26" s="14">
        <v>2662.98</v>
      </c>
      <c r="F26" s="49">
        <v>0.62819999999999998</v>
      </c>
    </row>
    <row r="27" spans="1:6" x14ac:dyDescent="0.25">
      <c r="A27" s="38"/>
      <c r="B27" s="60"/>
      <c r="C27" s="60"/>
      <c r="D27" s="4"/>
      <c r="E27" s="5"/>
      <c r="F27" s="48"/>
    </row>
    <row r="28" spans="1:6" x14ac:dyDescent="0.25">
      <c r="A28" s="32" t="s">
        <v>85</v>
      </c>
      <c r="B28" s="61"/>
      <c r="C28" s="61"/>
      <c r="D28" s="6"/>
      <c r="E28" s="7"/>
      <c r="F28" s="50"/>
    </row>
    <row r="29" spans="1:6" x14ac:dyDescent="0.25">
      <c r="A29" s="38" t="s">
        <v>905</v>
      </c>
      <c r="B29" s="60" t="s">
        <v>86</v>
      </c>
      <c r="C29" s="60" t="s">
        <v>87</v>
      </c>
      <c r="D29" s="4">
        <v>1000000</v>
      </c>
      <c r="E29" s="5">
        <v>952.4</v>
      </c>
      <c r="F29" s="48">
        <v>0.22470000000000001</v>
      </c>
    </row>
    <row r="30" spans="1:6" x14ac:dyDescent="0.25">
      <c r="A30" s="32" t="s">
        <v>77</v>
      </c>
      <c r="B30" s="12"/>
      <c r="C30" s="12"/>
      <c r="D30" s="6"/>
      <c r="E30" s="14">
        <v>952.4</v>
      </c>
      <c r="F30" s="49">
        <v>0.22470000000000001</v>
      </c>
    </row>
    <row r="31" spans="1:6" x14ac:dyDescent="0.25">
      <c r="A31" s="32"/>
      <c r="B31" s="12"/>
      <c r="C31" s="12"/>
      <c r="D31" s="6"/>
      <c r="E31" s="7"/>
      <c r="F31" s="50"/>
    </row>
    <row r="32" spans="1:6" x14ac:dyDescent="0.25">
      <c r="A32" s="32" t="s">
        <v>88</v>
      </c>
      <c r="B32" s="12"/>
      <c r="C32" s="12"/>
      <c r="D32" s="6"/>
      <c r="E32" s="7"/>
      <c r="F32" s="50"/>
    </row>
    <row r="33" spans="1:6" x14ac:dyDescent="0.25">
      <c r="A33" s="38" t="s">
        <v>916</v>
      </c>
      <c r="B33" s="60" t="s">
        <v>111</v>
      </c>
      <c r="C33" s="60" t="s">
        <v>66</v>
      </c>
      <c r="D33" s="4">
        <v>20000</v>
      </c>
      <c r="E33" s="5">
        <v>22.15</v>
      </c>
      <c r="F33" s="48">
        <v>5.1999999999999998E-3</v>
      </c>
    </row>
    <row r="34" spans="1:6" x14ac:dyDescent="0.25">
      <c r="A34" s="32" t="s">
        <v>77</v>
      </c>
      <c r="B34" s="11"/>
      <c r="C34" s="11"/>
      <c r="D34" s="4"/>
      <c r="E34" s="14">
        <v>22.15</v>
      </c>
      <c r="F34" s="49">
        <v>5.1999999999999998E-3</v>
      </c>
    </row>
    <row r="35" spans="1:6" x14ac:dyDescent="0.25">
      <c r="A35" s="38"/>
      <c r="B35" s="11"/>
      <c r="C35" s="11"/>
      <c r="D35" s="4"/>
      <c r="E35" s="5"/>
      <c r="F35" s="48"/>
    </row>
    <row r="36" spans="1:6" x14ac:dyDescent="0.25">
      <c r="A36" s="52" t="s">
        <v>89</v>
      </c>
      <c r="B36" s="25"/>
      <c r="C36" s="25"/>
      <c r="D36" s="26"/>
      <c r="E36" s="14">
        <v>3637.53</v>
      </c>
      <c r="F36" s="49">
        <v>0.85809999999999997</v>
      </c>
    </row>
    <row r="37" spans="1:6" x14ac:dyDescent="0.25">
      <c r="A37" s="38"/>
      <c r="B37" s="11"/>
      <c r="C37" s="11"/>
      <c r="D37" s="4"/>
      <c r="E37" s="5"/>
      <c r="F37" s="48"/>
    </row>
    <row r="38" spans="1:6" x14ac:dyDescent="0.25">
      <c r="A38" s="38"/>
      <c r="B38" s="11"/>
      <c r="C38" s="11"/>
      <c r="D38" s="4"/>
      <c r="E38" s="5"/>
      <c r="F38" s="48"/>
    </row>
    <row r="39" spans="1:6" x14ac:dyDescent="0.25">
      <c r="A39" s="32" t="s">
        <v>90</v>
      </c>
      <c r="B39" s="11"/>
      <c r="C39" s="11"/>
      <c r="D39" s="4"/>
      <c r="E39" s="5"/>
      <c r="F39" s="48"/>
    </row>
    <row r="40" spans="1:6" x14ac:dyDescent="0.25">
      <c r="A40" s="38" t="s">
        <v>91</v>
      </c>
      <c r="B40" s="11"/>
      <c r="C40" s="11"/>
      <c r="D40" s="4"/>
      <c r="E40" s="5">
        <v>519.91999999999996</v>
      </c>
      <c r="F40" s="48">
        <v>0.1227</v>
      </c>
    </row>
    <row r="41" spans="1:6" x14ac:dyDescent="0.25">
      <c r="A41" s="32" t="s">
        <v>77</v>
      </c>
      <c r="B41" s="12"/>
      <c r="C41" s="12"/>
      <c r="D41" s="6"/>
      <c r="E41" s="14">
        <v>519.91999999999996</v>
      </c>
      <c r="F41" s="49">
        <v>0.1227</v>
      </c>
    </row>
    <row r="42" spans="1:6" x14ac:dyDescent="0.25">
      <c r="A42" s="38"/>
      <c r="B42" s="11"/>
      <c r="C42" s="11"/>
      <c r="D42" s="4"/>
      <c r="E42" s="5"/>
      <c r="F42" s="48"/>
    </row>
    <row r="43" spans="1:6" x14ac:dyDescent="0.25">
      <c r="A43" s="52" t="s">
        <v>89</v>
      </c>
      <c r="B43" s="25"/>
      <c r="C43" s="25"/>
      <c r="D43" s="26"/>
      <c r="E43" s="14">
        <v>519.91999999999996</v>
      </c>
      <c r="F43" s="49">
        <v>0.1227</v>
      </c>
    </row>
    <row r="44" spans="1:6" x14ac:dyDescent="0.25">
      <c r="A44" s="38" t="s">
        <v>996</v>
      </c>
      <c r="B44" s="11"/>
      <c r="C44" s="11"/>
      <c r="D44" s="4"/>
      <c r="E44" s="5">
        <v>80.650000000000006</v>
      </c>
      <c r="F44" s="48">
        <v>1.9199999999999998E-2</v>
      </c>
    </row>
    <row r="45" spans="1:6" x14ac:dyDescent="0.25">
      <c r="A45" s="53" t="s">
        <v>92</v>
      </c>
      <c r="B45" s="13"/>
      <c r="C45" s="13"/>
      <c r="D45" s="8"/>
      <c r="E45" s="9">
        <v>4238.1000000000004</v>
      </c>
      <c r="F45" s="54">
        <v>1</v>
      </c>
    </row>
    <row r="46" spans="1:6" x14ac:dyDescent="0.25">
      <c r="A46" s="40"/>
      <c r="B46" s="21"/>
      <c r="C46" s="21"/>
      <c r="D46" s="21"/>
      <c r="E46" s="21"/>
      <c r="F46" s="39"/>
    </row>
    <row r="47" spans="1:6" x14ac:dyDescent="0.25">
      <c r="A47" s="55" t="s">
        <v>93</v>
      </c>
      <c r="B47" s="21"/>
      <c r="C47" s="21"/>
      <c r="D47" s="21"/>
      <c r="E47" s="21"/>
      <c r="F47" s="39"/>
    </row>
    <row r="48" spans="1:6" x14ac:dyDescent="0.25">
      <c r="A48" s="55" t="s">
        <v>1157</v>
      </c>
      <c r="B48" s="21"/>
      <c r="C48" s="21"/>
      <c r="D48" s="21"/>
      <c r="E48" s="21"/>
      <c r="F48" s="39"/>
    </row>
    <row r="49" spans="1:6" x14ac:dyDescent="0.25">
      <c r="A49" s="55" t="s">
        <v>1107</v>
      </c>
      <c r="B49" s="21"/>
      <c r="C49" s="21"/>
      <c r="D49" s="21"/>
      <c r="E49" s="21"/>
      <c r="F49" s="39"/>
    </row>
    <row r="50" spans="1:6" x14ac:dyDescent="0.25">
      <c r="A50" s="40"/>
      <c r="B50" s="21"/>
      <c r="C50" s="21"/>
      <c r="D50" s="21"/>
      <c r="E50" s="21"/>
      <c r="F50" s="39"/>
    </row>
    <row r="51" spans="1:6" x14ac:dyDescent="0.25">
      <c r="A51" s="55" t="s">
        <v>788</v>
      </c>
      <c r="B51" s="21"/>
      <c r="C51" s="21"/>
      <c r="D51" s="21"/>
      <c r="E51" s="21"/>
      <c r="F51" s="39"/>
    </row>
    <row r="52" spans="1:6" x14ac:dyDescent="0.25">
      <c r="A52" s="81" t="s">
        <v>1168</v>
      </c>
      <c r="B52" s="82" t="s">
        <v>57</v>
      </c>
      <c r="C52" s="21"/>
      <c r="D52" s="21"/>
      <c r="E52" s="21"/>
      <c r="F52" s="39"/>
    </row>
    <row r="53" spans="1:6" x14ac:dyDescent="0.25">
      <c r="A53" s="40" t="s">
        <v>1015</v>
      </c>
      <c r="B53" s="21"/>
      <c r="C53" s="21"/>
      <c r="D53" s="21"/>
      <c r="E53" s="21"/>
      <c r="F53" s="39"/>
    </row>
    <row r="54" spans="1:6" x14ac:dyDescent="0.25">
      <c r="A54" s="40" t="s">
        <v>789</v>
      </c>
      <c r="B54" s="27" t="s">
        <v>790</v>
      </c>
      <c r="C54" s="27" t="s">
        <v>790</v>
      </c>
      <c r="D54" s="21"/>
      <c r="E54" s="21"/>
      <c r="F54" s="39"/>
    </row>
    <row r="55" spans="1:6" x14ac:dyDescent="0.25">
      <c r="A55" s="40"/>
      <c r="B55" s="20">
        <v>43707</v>
      </c>
      <c r="C55" s="20">
        <v>43738</v>
      </c>
      <c r="D55" s="21"/>
      <c r="E55" s="21"/>
      <c r="F55" s="39"/>
    </row>
    <row r="56" spans="1:6" x14ac:dyDescent="0.25">
      <c r="A56" s="40" t="s">
        <v>791</v>
      </c>
      <c r="B56" s="27">
        <v>13.042899999999999</v>
      </c>
      <c r="C56" s="27">
        <v>13.0573</v>
      </c>
      <c r="D56" s="27"/>
      <c r="E56" s="21"/>
      <c r="F56" s="39"/>
    </row>
    <row r="57" spans="1:6" x14ac:dyDescent="0.25">
      <c r="A57" s="40" t="s">
        <v>792</v>
      </c>
      <c r="B57" s="27" t="s">
        <v>793</v>
      </c>
      <c r="C57" s="27" t="s">
        <v>793</v>
      </c>
      <c r="D57" s="27"/>
      <c r="E57" s="21"/>
      <c r="F57" s="39"/>
    </row>
    <row r="58" spans="1:6" x14ac:dyDescent="0.25">
      <c r="A58" s="40" t="s">
        <v>794</v>
      </c>
      <c r="B58" s="27">
        <v>13.046099999999999</v>
      </c>
      <c r="C58" s="27">
        <v>13.0661</v>
      </c>
      <c r="D58" s="27"/>
      <c r="E58" s="21"/>
      <c r="F58" s="39"/>
    </row>
    <row r="59" spans="1:6" x14ac:dyDescent="0.25">
      <c r="A59" s="40" t="s">
        <v>802</v>
      </c>
      <c r="B59" s="27" t="s">
        <v>793</v>
      </c>
      <c r="C59" s="27" t="s">
        <v>793</v>
      </c>
      <c r="D59" s="27"/>
      <c r="E59" s="21"/>
      <c r="F59" s="39"/>
    </row>
    <row r="60" spans="1:6" x14ac:dyDescent="0.25">
      <c r="A60" s="40" t="s">
        <v>795</v>
      </c>
      <c r="B60" s="27">
        <v>13.046900000000001</v>
      </c>
      <c r="C60" s="37">
        <v>13.067</v>
      </c>
      <c r="D60" s="27"/>
      <c r="E60" s="21"/>
      <c r="F60" s="39"/>
    </row>
    <row r="61" spans="1:6" x14ac:dyDescent="0.25">
      <c r="A61" s="40" t="s">
        <v>803</v>
      </c>
      <c r="B61" s="27" t="s">
        <v>793</v>
      </c>
      <c r="C61" s="27" t="s">
        <v>793</v>
      </c>
      <c r="D61" s="27"/>
      <c r="E61" s="21"/>
      <c r="F61" s="39"/>
    </row>
    <row r="62" spans="1:6" x14ac:dyDescent="0.25">
      <c r="A62" s="40" t="s">
        <v>804</v>
      </c>
      <c r="B62" s="27" t="s">
        <v>793</v>
      </c>
      <c r="C62" s="27" t="s">
        <v>793</v>
      </c>
      <c r="D62" s="27"/>
      <c r="E62" s="21"/>
      <c r="F62" s="39"/>
    </row>
    <row r="63" spans="1:6" x14ac:dyDescent="0.25">
      <c r="A63" s="40" t="s">
        <v>796</v>
      </c>
      <c r="B63" s="27">
        <v>12.7286</v>
      </c>
      <c r="C63" s="27">
        <v>12.7439</v>
      </c>
      <c r="D63" s="27"/>
      <c r="E63" s="21"/>
      <c r="F63" s="39"/>
    </row>
    <row r="64" spans="1:6" x14ac:dyDescent="0.25">
      <c r="A64" s="40" t="s">
        <v>797</v>
      </c>
      <c r="B64" s="27" t="s">
        <v>793</v>
      </c>
      <c r="C64" s="27" t="s">
        <v>793</v>
      </c>
      <c r="D64" s="27"/>
      <c r="E64" s="21"/>
      <c r="F64" s="39"/>
    </row>
    <row r="65" spans="1:6" x14ac:dyDescent="0.25">
      <c r="A65" s="40" t="s">
        <v>805</v>
      </c>
      <c r="B65" s="37">
        <v>12.730700000000001</v>
      </c>
      <c r="C65" s="37">
        <v>12.746</v>
      </c>
      <c r="D65" s="27"/>
      <c r="E65" s="21"/>
      <c r="F65" s="39"/>
    </row>
    <row r="66" spans="1:6" x14ac:dyDescent="0.25">
      <c r="A66" s="40" t="s">
        <v>806</v>
      </c>
      <c r="B66" s="27">
        <v>12.706799999999999</v>
      </c>
      <c r="C66" s="27">
        <v>12.722099999999999</v>
      </c>
      <c r="D66" s="27"/>
      <c r="E66" s="21"/>
      <c r="F66" s="39"/>
    </row>
    <row r="67" spans="1:6" x14ac:dyDescent="0.25">
      <c r="A67" s="40" t="s">
        <v>807</v>
      </c>
      <c r="B67" s="27">
        <v>12.7286</v>
      </c>
      <c r="C67" s="27">
        <v>12.7439</v>
      </c>
      <c r="D67" s="27"/>
      <c r="E67" s="21"/>
      <c r="F67" s="39"/>
    </row>
    <row r="68" spans="1:6" x14ac:dyDescent="0.25">
      <c r="A68" s="40" t="s">
        <v>808</v>
      </c>
      <c r="B68" s="27">
        <v>9.3057999999999996</v>
      </c>
      <c r="C68" s="27">
        <v>9.3169000000000004</v>
      </c>
      <c r="D68" s="27"/>
      <c r="E68" s="21"/>
      <c r="F68" s="39"/>
    </row>
    <row r="69" spans="1:6" x14ac:dyDescent="0.25">
      <c r="A69" s="40" t="s">
        <v>809</v>
      </c>
      <c r="B69" s="27">
        <v>10.0265</v>
      </c>
      <c r="C69" s="27">
        <v>10.038500000000001</v>
      </c>
      <c r="D69" s="27"/>
      <c r="E69" s="21"/>
      <c r="F69" s="39"/>
    </row>
    <row r="70" spans="1:6" x14ac:dyDescent="0.25">
      <c r="A70" s="40" t="s">
        <v>800</v>
      </c>
      <c r="B70" s="21"/>
      <c r="C70" s="21"/>
      <c r="D70" s="21"/>
      <c r="E70" s="21"/>
      <c r="F70" s="39"/>
    </row>
    <row r="71" spans="1:6" x14ac:dyDescent="0.25">
      <c r="A71" s="40"/>
      <c r="B71" s="21"/>
      <c r="C71" s="21"/>
      <c r="D71" s="21"/>
      <c r="E71" s="21"/>
      <c r="F71" s="39"/>
    </row>
    <row r="72" spans="1:6" x14ac:dyDescent="0.25">
      <c r="A72" s="40" t="s">
        <v>1170</v>
      </c>
      <c r="B72" s="27" t="s">
        <v>57</v>
      </c>
      <c r="C72" s="21"/>
      <c r="D72" s="21"/>
      <c r="E72" s="21"/>
      <c r="F72" s="39"/>
    </row>
    <row r="73" spans="1:6" x14ac:dyDescent="0.25">
      <c r="A73" s="40" t="s">
        <v>1171</v>
      </c>
      <c r="B73" s="27" t="s">
        <v>57</v>
      </c>
      <c r="C73" s="21"/>
      <c r="D73" s="21"/>
      <c r="E73" s="21"/>
      <c r="F73" s="39"/>
    </row>
    <row r="74" spans="1:6" ht="30" x14ac:dyDescent="0.25">
      <c r="A74" s="56" t="s">
        <v>1172</v>
      </c>
      <c r="B74" s="27" t="s">
        <v>57</v>
      </c>
      <c r="C74" s="21"/>
      <c r="D74" s="21"/>
      <c r="E74" s="21"/>
      <c r="F74" s="39"/>
    </row>
    <row r="75" spans="1:6" x14ac:dyDescent="0.25">
      <c r="A75" s="56" t="s">
        <v>1173</v>
      </c>
      <c r="B75" s="27" t="s">
        <v>57</v>
      </c>
      <c r="C75" s="21"/>
      <c r="D75" s="21"/>
      <c r="E75" s="21"/>
      <c r="F75" s="39"/>
    </row>
    <row r="76" spans="1:6" x14ac:dyDescent="0.25">
      <c r="A76" s="40" t="s">
        <v>801</v>
      </c>
      <c r="B76" s="28">
        <v>3.510586</v>
      </c>
      <c r="C76" s="21"/>
      <c r="D76" s="21"/>
      <c r="E76" s="21"/>
      <c r="F76" s="39"/>
    </row>
    <row r="77" spans="1:6" ht="30" x14ac:dyDescent="0.25">
      <c r="A77" s="56" t="s">
        <v>1174</v>
      </c>
      <c r="B77" s="27" t="s">
        <v>57</v>
      </c>
      <c r="C77" s="21"/>
      <c r="D77" s="21"/>
      <c r="E77" s="21"/>
      <c r="F77" s="39"/>
    </row>
    <row r="78" spans="1:6" ht="30" x14ac:dyDescent="0.25">
      <c r="A78" s="56" t="s">
        <v>1158</v>
      </c>
      <c r="B78" s="27" t="s">
        <v>57</v>
      </c>
      <c r="C78" s="21"/>
      <c r="D78" s="21"/>
      <c r="E78" s="21"/>
      <c r="F78" s="39"/>
    </row>
    <row r="79" spans="1:6" x14ac:dyDescent="0.25">
      <c r="A79" s="57"/>
      <c r="B79" s="58"/>
      <c r="C79" s="58"/>
      <c r="D79" s="58"/>
      <c r="E79" s="58"/>
      <c r="F79" s="59"/>
    </row>
  </sheetData>
  <customSheetViews>
    <customSheetView guid="{82FC9ADF-69D5-491E-B58A-B76D1862A59C}" showGridLines="0">
      <pane ySplit="6" topLeftCell="A67" activePane="bottomLeft" state="frozen"/>
      <selection pane="bottomLeft" activeCell="A81" sqref="A81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66" activePane="bottomLeft" state="frozen"/>
      <selection pane="bottomLeft" activeCell="A76" sqref="A76:D78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workbookViewId="0">
      <pane ySplit="6" topLeftCell="A67" activePane="bottomLeft" state="frozen"/>
      <selection pane="bottomLeft" activeCell="A77" sqref="A77"/>
    </sheetView>
  </sheetViews>
  <sheetFormatPr defaultRowHeight="15" x14ac:dyDescent="0.25"/>
  <cols>
    <col min="1" max="1" width="50.57031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10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11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8"/>
      <c r="B8" s="11"/>
      <c r="C8" s="11"/>
      <c r="D8" s="4"/>
      <c r="E8" s="5"/>
      <c r="F8" s="48"/>
    </row>
    <row r="9" spans="1:8" x14ac:dyDescent="0.25">
      <c r="A9" s="32" t="s">
        <v>56</v>
      </c>
      <c r="B9" s="11"/>
      <c r="C9" s="11"/>
      <c r="D9" s="4"/>
      <c r="E9" s="33" t="s">
        <v>57</v>
      </c>
      <c r="F9" s="63" t="s">
        <v>57</v>
      </c>
    </row>
    <row r="10" spans="1:8" x14ac:dyDescent="0.25">
      <c r="A10" s="32"/>
      <c r="B10" s="11"/>
      <c r="C10" s="11"/>
      <c r="D10" s="4"/>
      <c r="E10" s="5"/>
      <c r="F10" s="48"/>
    </row>
    <row r="11" spans="1:8" x14ac:dyDescent="0.25">
      <c r="A11" s="32" t="s">
        <v>58</v>
      </c>
      <c r="B11" s="11"/>
      <c r="C11" s="11"/>
      <c r="D11" s="4"/>
      <c r="E11" s="5"/>
      <c r="F11" s="48"/>
    </row>
    <row r="12" spans="1:8" x14ac:dyDescent="0.25">
      <c r="A12" s="32" t="s">
        <v>112</v>
      </c>
      <c r="B12" s="11"/>
      <c r="C12" s="11"/>
      <c r="D12" s="4"/>
      <c r="E12" s="5"/>
      <c r="F12" s="48"/>
    </row>
    <row r="13" spans="1:8" x14ac:dyDescent="0.25">
      <c r="A13" s="32" t="s">
        <v>77</v>
      </c>
      <c r="B13" s="11"/>
      <c r="C13" s="11"/>
      <c r="D13" s="4"/>
      <c r="E13" s="15" t="s">
        <v>57</v>
      </c>
      <c r="F13" s="51" t="s">
        <v>57</v>
      </c>
    </row>
    <row r="14" spans="1:8" x14ac:dyDescent="0.25">
      <c r="A14" s="38"/>
      <c r="B14" s="11"/>
      <c r="C14" s="11"/>
      <c r="D14" s="4"/>
      <c r="E14" s="5"/>
      <c r="F14" s="48"/>
    </row>
    <row r="15" spans="1:8" x14ac:dyDescent="0.25">
      <c r="A15" s="32" t="s">
        <v>78</v>
      </c>
      <c r="B15" s="11"/>
      <c r="C15" s="11"/>
      <c r="D15" s="4"/>
      <c r="E15" s="5"/>
      <c r="F15" s="48"/>
    </row>
    <row r="16" spans="1:8" x14ac:dyDescent="0.25">
      <c r="A16" s="38" t="s">
        <v>901</v>
      </c>
      <c r="B16" s="60" t="s">
        <v>82</v>
      </c>
      <c r="C16" s="60" t="s">
        <v>80</v>
      </c>
      <c r="D16" s="4">
        <v>2500000</v>
      </c>
      <c r="E16" s="5">
        <v>2483</v>
      </c>
      <c r="F16" s="48">
        <v>0.30630000000000002</v>
      </c>
    </row>
    <row r="17" spans="1:6" x14ac:dyDescent="0.25">
      <c r="A17" s="38" t="s">
        <v>899</v>
      </c>
      <c r="B17" s="60" t="s">
        <v>79</v>
      </c>
      <c r="C17" s="60" t="s">
        <v>80</v>
      </c>
      <c r="D17" s="4">
        <v>1800000</v>
      </c>
      <c r="E17" s="5">
        <v>1887.3</v>
      </c>
      <c r="F17" s="48">
        <v>0.23280000000000001</v>
      </c>
    </row>
    <row r="18" spans="1:6" x14ac:dyDescent="0.25">
      <c r="A18" s="38" t="s">
        <v>902</v>
      </c>
      <c r="B18" s="60" t="s">
        <v>83</v>
      </c>
      <c r="C18" s="60" t="s">
        <v>80</v>
      </c>
      <c r="D18" s="4">
        <v>1100000</v>
      </c>
      <c r="E18" s="5">
        <v>1141.8</v>
      </c>
      <c r="F18" s="48">
        <v>0.14080000000000001</v>
      </c>
    </row>
    <row r="19" spans="1:6" x14ac:dyDescent="0.25">
      <c r="A19" s="38" t="s">
        <v>917</v>
      </c>
      <c r="B19" s="60" t="s">
        <v>113</v>
      </c>
      <c r="C19" s="60" t="s">
        <v>80</v>
      </c>
      <c r="D19" s="4">
        <v>1000000</v>
      </c>
      <c r="E19" s="5">
        <v>1021.2</v>
      </c>
      <c r="F19" s="48">
        <v>0.126</v>
      </c>
    </row>
    <row r="20" spans="1:6" x14ac:dyDescent="0.25">
      <c r="A20" s="38" t="s">
        <v>903</v>
      </c>
      <c r="B20" s="60" t="s">
        <v>84</v>
      </c>
      <c r="C20" s="60" t="s">
        <v>80</v>
      </c>
      <c r="D20" s="4">
        <v>850000</v>
      </c>
      <c r="E20" s="5">
        <v>881.62</v>
      </c>
      <c r="F20" s="48">
        <v>0.1087</v>
      </c>
    </row>
    <row r="21" spans="1:6" x14ac:dyDescent="0.25">
      <c r="A21" s="32" t="s">
        <v>77</v>
      </c>
      <c r="B21" s="61"/>
      <c r="C21" s="61"/>
      <c r="D21" s="6"/>
      <c r="E21" s="14">
        <v>7414.92</v>
      </c>
      <c r="F21" s="49">
        <v>0.91459999999999997</v>
      </c>
    </row>
    <row r="22" spans="1:6" x14ac:dyDescent="0.25">
      <c r="A22" s="38"/>
      <c r="B22" s="60"/>
      <c r="C22" s="60"/>
      <c r="D22" s="4"/>
      <c r="E22" s="5"/>
      <c r="F22" s="48"/>
    </row>
    <row r="23" spans="1:6" x14ac:dyDescent="0.25">
      <c r="A23" s="32" t="s">
        <v>114</v>
      </c>
      <c r="B23" s="60"/>
      <c r="C23" s="60"/>
      <c r="D23" s="4"/>
      <c r="E23" s="5"/>
      <c r="F23" s="48"/>
    </row>
    <row r="24" spans="1:6" x14ac:dyDescent="0.25">
      <c r="A24" s="38" t="s">
        <v>918</v>
      </c>
      <c r="B24" s="60" t="s">
        <v>115</v>
      </c>
      <c r="C24" s="60" t="s">
        <v>80</v>
      </c>
      <c r="D24" s="4">
        <v>9100</v>
      </c>
      <c r="E24" s="5">
        <v>9.81</v>
      </c>
      <c r="F24" s="48">
        <v>1.1999999999999999E-3</v>
      </c>
    </row>
    <row r="25" spans="1:6" x14ac:dyDescent="0.25">
      <c r="A25" s="32" t="s">
        <v>77</v>
      </c>
      <c r="B25" s="12"/>
      <c r="C25" s="12"/>
      <c r="D25" s="6"/>
      <c r="E25" s="14">
        <v>9.81</v>
      </c>
      <c r="F25" s="49">
        <v>1.1999999999999999E-3</v>
      </c>
    </row>
    <row r="26" spans="1:6" x14ac:dyDescent="0.25">
      <c r="A26" s="38"/>
      <c r="B26" s="11"/>
      <c r="C26" s="11"/>
      <c r="D26" s="4"/>
      <c r="E26" s="5"/>
      <c r="F26" s="48"/>
    </row>
    <row r="27" spans="1:6" x14ac:dyDescent="0.25">
      <c r="A27" s="32" t="s">
        <v>85</v>
      </c>
      <c r="B27" s="11"/>
      <c r="C27" s="11"/>
      <c r="D27" s="4"/>
      <c r="E27" s="5"/>
      <c r="F27" s="48"/>
    </row>
    <row r="28" spans="1:6" x14ac:dyDescent="0.25">
      <c r="A28" s="32" t="s">
        <v>77</v>
      </c>
      <c r="B28" s="11"/>
      <c r="C28" s="11"/>
      <c r="D28" s="4"/>
      <c r="E28" s="15" t="s">
        <v>57</v>
      </c>
      <c r="F28" s="51" t="s">
        <v>57</v>
      </c>
    </row>
    <row r="29" spans="1:6" x14ac:dyDescent="0.25">
      <c r="A29" s="38"/>
      <c r="B29" s="11"/>
      <c r="C29" s="11"/>
      <c r="D29" s="4"/>
      <c r="E29" s="5"/>
      <c r="F29" s="48"/>
    </row>
    <row r="30" spans="1:6" x14ac:dyDescent="0.25">
      <c r="A30" s="32" t="s">
        <v>88</v>
      </c>
      <c r="B30" s="11"/>
      <c r="C30" s="11"/>
      <c r="D30" s="4"/>
      <c r="E30" s="5"/>
      <c r="F30" s="48"/>
    </row>
    <row r="31" spans="1:6" x14ac:dyDescent="0.25">
      <c r="A31" s="32" t="s">
        <v>77</v>
      </c>
      <c r="B31" s="11"/>
      <c r="C31" s="11"/>
      <c r="D31" s="4"/>
      <c r="E31" s="15" t="s">
        <v>57</v>
      </c>
      <c r="F31" s="51" t="s">
        <v>57</v>
      </c>
    </row>
    <row r="32" spans="1:6" x14ac:dyDescent="0.25">
      <c r="A32" s="38"/>
      <c r="B32" s="11"/>
      <c r="C32" s="11"/>
      <c r="D32" s="4"/>
      <c r="E32" s="5"/>
      <c r="F32" s="48"/>
    </row>
    <row r="33" spans="1:6" x14ac:dyDescent="0.25">
      <c r="A33" s="52" t="s">
        <v>89</v>
      </c>
      <c r="B33" s="25"/>
      <c r="C33" s="25"/>
      <c r="D33" s="26"/>
      <c r="E33" s="14">
        <v>7424.73</v>
      </c>
      <c r="F33" s="49">
        <v>0.91579999999999995</v>
      </c>
    </row>
    <row r="34" spans="1:6" x14ac:dyDescent="0.25">
      <c r="A34" s="38"/>
      <c r="B34" s="11"/>
      <c r="C34" s="11"/>
      <c r="D34" s="4"/>
      <c r="E34" s="5"/>
      <c r="F34" s="48"/>
    </row>
    <row r="35" spans="1:6" x14ac:dyDescent="0.25">
      <c r="A35" s="38"/>
      <c r="B35" s="11"/>
      <c r="C35" s="11"/>
      <c r="D35" s="4"/>
      <c r="E35" s="5"/>
      <c r="F35" s="48"/>
    </row>
    <row r="36" spans="1:6" x14ac:dyDescent="0.25">
      <c r="A36" s="32" t="s">
        <v>90</v>
      </c>
      <c r="B36" s="11"/>
      <c r="C36" s="11"/>
      <c r="D36" s="4"/>
      <c r="E36" s="5"/>
      <c r="F36" s="48"/>
    </row>
    <row r="37" spans="1:6" x14ac:dyDescent="0.25">
      <c r="A37" s="38" t="s">
        <v>91</v>
      </c>
      <c r="B37" s="11"/>
      <c r="C37" s="11"/>
      <c r="D37" s="4"/>
      <c r="E37" s="5">
        <v>545.91999999999996</v>
      </c>
      <c r="F37" s="48">
        <v>6.7299999999999999E-2</v>
      </c>
    </row>
    <row r="38" spans="1:6" x14ac:dyDescent="0.25">
      <c r="A38" s="32" t="s">
        <v>77</v>
      </c>
      <c r="B38" s="12"/>
      <c r="C38" s="12"/>
      <c r="D38" s="6"/>
      <c r="E38" s="14">
        <v>545.91999999999996</v>
      </c>
      <c r="F38" s="49">
        <v>6.7299999999999999E-2</v>
      </c>
    </row>
    <row r="39" spans="1:6" x14ac:dyDescent="0.25">
      <c r="A39" s="38"/>
      <c r="B39" s="11"/>
      <c r="C39" s="11"/>
      <c r="D39" s="4"/>
      <c r="E39" s="5"/>
      <c r="F39" s="48"/>
    </row>
    <row r="40" spans="1:6" x14ac:dyDescent="0.25">
      <c r="A40" s="52" t="s">
        <v>89</v>
      </c>
      <c r="B40" s="25"/>
      <c r="C40" s="25"/>
      <c r="D40" s="26"/>
      <c r="E40" s="14">
        <v>545.91999999999996</v>
      </c>
      <c r="F40" s="49">
        <v>6.7299999999999999E-2</v>
      </c>
    </row>
    <row r="41" spans="1:6" x14ac:dyDescent="0.25">
      <c r="A41" s="38" t="s">
        <v>996</v>
      </c>
      <c r="B41" s="11"/>
      <c r="C41" s="11"/>
      <c r="D41" s="4"/>
      <c r="E41" s="5">
        <v>136.69999999999999</v>
      </c>
      <c r="F41" s="48">
        <v>1.6899999999999998E-2</v>
      </c>
    </row>
    <row r="42" spans="1:6" x14ac:dyDescent="0.25">
      <c r="A42" s="53" t="s">
        <v>92</v>
      </c>
      <c r="B42" s="13"/>
      <c r="C42" s="13"/>
      <c r="D42" s="8"/>
      <c r="E42" s="9">
        <v>8107.35</v>
      </c>
      <c r="F42" s="54">
        <v>1</v>
      </c>
    </row>
    <row r="43" spans="1:6" x14ac:dyDescent="0.25">
      <c r="A43" s="40"/>
      <c r="B43" s="21"/>
      <c r="C43" s="21"/>
      <c r="D43" s="21"/>
      <c r="E43" s="21"/>
      <c r="F43" s="39"/>
    </row>
    <row r="44" spans="1:6" x14ac:dyDescent="0.25">
      <c r="A44" s="55" t="s">
        <v>1157</v>
      </c>
      <c r="B44" s="21"/>
      <c r="C44" s="21"/>
      <c r="D44" s="21"/>
      <c r="E44" s="21"/>
      <c r="F44" s="39"/>
    </row>
    <row r="45" spans="1:6" x14ac:dyDescent="0.25">
      <c r="A45" s="40"/>
      <c r="B45" s="21"/>
      <c r="C45" s="21"/>
      <c r="D45" s="21"/>
      <c r="E45" s="21"/>
      <c r="F45" s="39"/>
    </row>
    <row r="46" spans="1:6" x14ac:dyDescent="0.25">
      <c r="A46" s="55" t="s">
        <v>788</v>
      </c>
      <c r="B46" s="21"/>
      <c r="C46" s="21"/>
      <c r="D46" s="21"/>
      <c r="E46" s="21"/>
      <c r="F46" s="39"/>
    </row>
    <row r="47" spans="1:6" x14ac:dyDescent="0.25">
      <c r="A47" s="81" t="s">
        <v>1168</v>
      </c>
      <c r="B47" s="82" t="s">
        <v>57</v>
      </c>
      <c r="C47" s="21"/>
      <c r="D47" s="21"/>
      <c r="E47" s="21"/>
      <c r="F47" s="39"/>
    </row>
    <row r="48" spans="1:6" x14ac:dyDescent="0.25">
      <c r="A48" s="40" t="s">
        <v>1015</v>
      </c>
      <c r="B48" s="21"/>
      <c r="C48" s="21"/>
      <c r="D48" s="21"/>
      <c r="E48" s="21"/>
      <c r="F48" s="39"/>
    </row>
    <row r="49" spans="1:6" x14ac:dyDescent="0.25">
      <c r="A49" s="40" t="s">
        <v>789</v>
      </c>
      <c r="B49" s="27" t="s">
        <v>790</v>
      </c>
      <c r="C49" s="27" t="s">
        <v>790</v>
      </c>
      <c r="D49" s="21"/>
      <c r="E49" s="21"/>
      <c r="F49" s="39"/>
    </row>
    <row r="50" spans="1:6" x14ac:dyDescent="0.25">
      <c r="A50" s="40"/>
      <c r="B50" s="20">
        <v>43707</v>
      </c>
      <c r="C50" s="20">
        <v>43738</v>
      </c>
      <c r="D50" s="21"/>
      <c r="E50" s="21"/>
      <c r="F50" s="39"/>
    </row>
    <row r="51" spans="1:6" x14ac:dyDescent="0.25">
      <c r="A51" s="40" t="s">
        <v>791</v>
      </c>
      <c r="B51" s="27" t="s">
        <v>793</v>
      </c>
      <c r="C51" s="27" t="s">
        <v>793</v>
      </c>
      <c r="D51" s="27"/>
      <c r="E51" s="21"/>
      <c r="F51" s="39"/>
    </row>
    <row r="52" spans="1:6" x14ac:dyDescent="0.25">
      <c r="A52" s="40" t="s">
        <v>792</v>
      </c>
      <c r="B52" s="27" t="s">
        <v>793</v>
      </c>
      <c r="C52" s="27" t="s">
        <v>793</v>
      </c>
      <c r="D52" s="27"/>
      <c r="E52" s="21"/>
      <c r="F52" s="39"/>
    </row>
    <row r="53" spans="1:6" x14ac:dyDescent="0.25">
      <c r="A53" s="40" t="s">
        <v>794</v>
      </c>
      <c r="B53" s="27">
        <v>17.0566</v>
      </c>
      <c r="C53" s="27">
        <v>16.9983</v>
      </c>
      <c r="D53" s="27"/>
      <c r="E53" s="21"/>
      <c r="F53" s="39"/>
    </row>
    <row r="54" spans="1:6" x14ac:dyDescent="0.25">
      <c r="A54" s="40" t="s">
        <v>802</v>
      </c>
      <c r="B54" s="27" t="s">
        <v>793</v>
      </c>
      <c r="C54" s="27" t="s">
        <v>793</v>
      </c>
      <c r="D54" s="27"/>
      <c r="E54" s="21"/>
      <c r="F54" s="39"/>
    </row>
    <row r="55" spans="1:6" x14ac:dyDescent="0.25">
      <c r="A55" s="40" t="s">
        <v>795</v>
      </c>
      <c r="B55" s="27">
        <v>17.125</v>
      </c>
      <c r="C55" s="27">
        <v>17.066400000000002</v>
      </c>
      <c r="D55" s="27"/>
      <c r="E55" s="21"/>
      <c r="F55" s="39"/>
    </row>
    <row r="56" spans="1:6" x14ac:dyDescent="0.25">
      <c r="A56" s="40" t="s">
        <v>803</v>
      </c>
      <c r="B56" s="27">
        <v>17.081499999999998</v>
      </c>
      <c r="C56" s="27">
        <v>16.682200000000002</v>
      </c>
      <c r="D56" s="27"/>
      <c r="E56" s="21"/>
      <c r="F56" s="39"/>
    </row>
    <row r="57" spans="1:6" x14ac:dyDescent="0.25">
      <c r="A57" s="40" t="s">
        <v>804</v>
      </c>
      <c r="B57" s="27">
        <v>17.1251</v>
      </c>
      <c r="C57" s="27">
        <v>17.066500000000001</v>
      </c>
      <c r="D57" s="27"/>
      <c r="E57" s="21"/>
      <c r="F57" s="39"/>
    </row>
    <row r="58" spans="1:6" x14ac:dyDescent="0.25">
      <c r="A58" s="40" t="s">
        <v>797</v>
      </c>
      <c r="B58" s="27" t="s">
        <v>793</v>
      </c>
      <c r="C58" s="27" t="s">
        <v>793</v>
      </c>
      <c r="D58" s="27"/>
      <c r="E58" s="21"/>
      <c r="F58" s="39"/>
    </row>
    <row r="59" spans="1:6" x14ac:dyDescent="0.25">
      <c r="A59" s="40" t="s">
        <v>805</v>
      </c>
      <c r="B59" s="27">
        <v>16.698</v>
      </c>
      <c r="C59" s="27">
        <v>16.633800000000001</v>
      </c>
      <c r="D59" s="27"/>
      <c r="E59" s="21"/>
      <c r="F59" s="39"/>
    </row>
    <row r="60" spans="1:6" x14ac:dyDescent="0.25">
      <c r="A60" s="40" t="s">
        <v>806</v>
      </c>
      <c r="B60" s="27" t="s">
        <v>793</v>
      </c>
      <c r="C60" s="27" t="s">
        <v>793</v>
      </c>
      <c r="D60" s="27"/>
      <c r="E60" s="21"/>
      <c r="F60" s="39"/>
    </row>
    <row r="61" spans="1:6" x14ac:dyDescent="0.25">
      <c r="A61" s="40" t="s">
        <v>807</v>
      </c>
      <c r="B61" s="27">
        <v>16.6875</v>
      </c>
      <c r="C61" s="27">
        <v>16.6233</v>
      </c>
      <c r="D61" s="27"/>
      <c r="E61" s="21"/>
      <c r="F61" s="39"/>
    </row>
    <row r="62" spans="1:6" x14ac:dyDescent="0.25">
      <c r="A62" s="40" t="s">
        <v>808</v>
      </c>
      <c r="B62" s="27">
        <v>10.649900000000001</v>
      </c>
      <c r="C62" s="27">
        <v>10.6089</v>
      </c>
      <c r="D62" s="27"/>
      <c r="E62" s="21"/>
      <c r="F62" s="39"/>
    </row>
    <row r="63" spans="1:6" x14ac:dyDescent="0.25">
      <c r="A63" s="40" t="s">
        <v>809</v>
      </c>
      <c r="B63" s="27">
        <v>10.3931</v>
      </c>
      <c r="C63" s="27">
        <v>10.3531</v>
      </c>
      <c r="D63" s="27"/>
      <c r="E63" s="21"/>
      <c r="F63" s="39"/>
    </row>
    <row r="64" spans="1:6" x14ac:dyDescent="0.25">
      <c r="A64" s="40" t="s">
        <v>816</v>
      </c>
      <c r="B64" s="27">
        <v>16.694700000000001</v>
      </c>
      <c r="C64" s="27">
        <v>16.630500000000001</v>
      </c>
      <c r="D64" s="27"/>
      <c r="E64" s="21"/>
      <c r="F64" s="39"/>
    </row>
    <row r="65" spans="1:6" x14ac:dyDescent="0.25">
      <c r="A65" s="40" t="s">
        <v>800</v>
      </c>
      <c r="B65" s="21"/>
      <c r="C65" s="21"/>
      <c r="D65" s="21"/>
      <c r="E65" s="21"/>
      <c r="F65" s="39"/>
    </row>
    <row r="66" spans="1:6" x14ac:dyDescent="0.25">
      <c r="A66" s="40"/>
      <c r="B66" s="21"/>
      <c r="C66" s="21"/>
      <c r="D66" s="21"/>
      <c r="E66" s="21"/>
      <c r="F66" s="39"/>
    </row>
    <row r="67" spans="1:6" x14ac:dyDescent="0.25">
      <c r="A67" s="40" t="s">
        <v>1170</v>
      </c>
      <c r="B67" s="21"/>
      <c r="C67" s="21"/>
      <c r="D67" s="21"/>
      <c r="E67" s="21"/>
      <c r="F67" s="39"/>
    </row>
    <row r="68" spans="1:6" x14ac:dyDescent="0.25">
      <c r="A68" s="40"/>
      <c r="B68" s="21"/>
      <c r="C68" s="21"/>
      <c r="D68" s="21"/>
      <c r="E68" s="21"/>
      <c r="F68" s="39"/>
    </row>
    <row r="69" spans="1:6" x14ac:dyDescent="0.25">
      <c r="A69" s="29" t="s">
        <v>810</v>
      </c>
      <c r="B69" s="29" t="s">
        <v>811</v>
      </c>
      <c r="C69" s="29" t="s">
        <v>1113</v>
      </c>
      <c r="D69" s="29" t="s">
        <v>1114</v>
      </c>
      <c r="E69" s="21"/>
      <c r="F69" s="39"/>
    </row>
    <row r="70" spans="1:6" x14ac:dyDescent="0.25">
      <c r="A70" s="29" t="s">
        <v>803</v>
      </c>
      <c r="B70" s="29"/>
      <c r="C70" s="29">
        <v>0.24490970000000001</v>
      </c>
      <c r="D70" s="29">
        <v>0.22678760000000001</v>
      </c>
      <c r="E70" s="21"/>
      <c r="F70" s="39"/>
    </row>
    <row r="71" spans="1:6" x14ac:dyDescent="0.25">
      <c r="A71" s="40"/>
      <c r="B71" s="21"/>
      <c r="C71" s="21"/>
      <c r="D71" s="21"/>
      <c r="E71" s="21"/>
      <c r="F71" s="39"/>
    </row>
    <row r="72" spans="1:6" x14ac:dyDescent="0.25">
      <c r="A72" s="40" t="s">
        <v>1171</v>
      </c>
      <c r="B72" s="27" t="s">
        <v>57</v>
      </c>
      <c r="C72" s="21"/>
      <c r="D72" s="21"/>
      <c r="E72" s="21"/>
      <c r="F72" s="39"/>
    </row>
    <row r="73" spans="1:6" ht="30" x14ac:dyDescent="0.25">
      <c r="A73" s="56" t="s">
        <v>1172</v>
      </c>
      <c r="B73" s="27" t="s">
        <v>57</v>
      </c>
      <c r="C73" s="21"/>
      <c r="D73" s="21"/>
      <c r="E73" s="21"/>
      <c r="F73" s="39"/>
    </row>
    <row r="74" spans="1:6" ht="30" x14ac:dyDescent="0.25">
      <c r="A74" s="56" t="s">
        <v>1173</v>
      </c>
      <c r="B74" s="27" t="s">
        <v>57</v>
      </c>
      <c r="C74" s="21"/>
      <c r="D74" s="21"/>
      <c r="E74" s="21"/>
      <c r="F74" s="39"/>
    </row>
    <row r="75" spans="1:6" x14ac:dyDescent="0.25">
      <c r="A75" s="40" t="s">
        <v>801</v>
      </c>
      <c r="B75" s="28">
        <v>9.4038000000000004</v>
      </c>
      <c r="C75" s="21"/>
      <c r="D75" s="21"/>
      <c r="E75" s="21"/>
      <c r="F75" s="39"/>
    </row>
    <row r="76" spans="1:6" ht="30" x14ac:dyDescent="0.25">
      <c r="A76" s="56" t="s">
        <v>1174</v>
      </c>
      <c r="B76" s="27" t="s">
        <v>57</v>
      </c>
      <c r="C76" s="21"/>
      <c r="D76" s="21"/>
      <c r="E76" s="21"/>
      <c r="F76" s="39"/>
    </row>
    <row r="77" spans="1:6" ht="30" x14ac:dyDescent="0.25">
      <c r="A77" s="56" t="s">
        <v>1158</v>
      </c>
      <c r="B77" s="27" t="s">
        <v>57</v>
      </c>
      <c r="C77" s="21"/>
      <c r="D77" s="21"/>
      <c r="E77" s="21"/>
      <c r="F77" s="39"/>
    </row>
    <row r="78" spans="1:6" x14ac:dyDescent="0.25">
      <c r="A78" s="57"/>
      <c r="B78" s="58"/>
      <c r="C78" s="58"/>
      <c r="D78" s="58"/>
      <c r="E78" s="58"/>
      <c r="F78" s="59"/>
    </row>
  </sheetData>
  <customSheetViews>
    <customSheetView guid="{82FC9ADF-69D5-491E-B58A-B76D1862A59C}" showGridLines="0">
      <pane ySplit="6" topLeftCell="A66" activePane="bottomLeft" state="frozen"/>
      <selection pane="bottomLeft" activeCell="A78" sqref="A78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66" activePane="bottomLeft" state="frozen"/>
      <selection pane="bottomLeft" activeCell="D72" sqref="D72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pane ySplit="6" topLeftCell="A40" activePane="bottomLeft" state="frozen"/>
      <selection pane="bottomLeft" activeCell="A51" sqref="A51"/>
    </sheetView>
  </sheetViews>
  <sheetFormatPr defaultRowHeight="15" x14ac:dyDescent="0.25"/>
  <cols>
    <col min="1" max="1" width="50.57031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12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1134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8"/>
      <c r="B8" s="11"/>
      <c r="C8" s="11"/>
      <c r="D8" s="16"/>
      <c r="E8" s="17"/>
      <c r="F8" s="62"/>
    </row>
    <row r="9" spans="1:8" x14ac:dyDescent="0.25">
      <c r="A9" s="32" t="s">
        <v>56</v>
      </c>
      <c r="B9" s="11"/>
      <c r="C9" s="11"/>
      <c r="D9" s="4"/>
      <c r="E9" s="33" t="s">
        <v>57</v>
      </c>
      <c r="F9" s="63" t="s">
        <v>57</v>
      </c>
    </row>
    <row r="10" spans="1:8" x14ac:dyDescent="0.25">
      <c r="A10" s="38"/>
      <c r="B10" s="11"/>
      <c r="C10" s="11"/>
      <c r="D10" s="4"/>
      <c r="E10" s="5"/>
      <c r="F10" s="48"/>
    </row>
    <row r="11" spans="1:8" x14ac:dyDescent="0.25">
      <c r="A11" s="32" t="s">
        <v>90</v>
      </c>
      <c r="B11" s="11"/>
      <c r="C11" s="11"/>
      <c r="D11" s="4"/>
      <c r="E11" s="5"/>
      <c r="F11" s="48"/>
    </row>
    <row r="12" spans="1:8" x14ac:dyDescent="0.25">
      <c r="A12" s="38" t="s">
        <v>116</v>
      </c>
      <c r="B12" s="11"/>
      <c r="C12" s="11"/>
      <c r="D12" s="4"/>
      <c r="E12" s="5">
        <v>4968.18</v>
      </c>
      <c r="F12" s="48">
        <v>0.94699999999999995</v>
      </c>
    </row>
    <row r="13" spans="1:8" x14ac:dyDescent="0.25">
      <c r="A13" s="38" t="s">
        <v>91</v>
      </c>
      <c r="B13" s="11"/>
      <c r="C13" s="11"/>
      <c r="D13" s="4"/>
      <c r="E13" s="5">
        <v>193.97</v>
      </c>
      <c r="F13" s="48">
        <v>3.6999999999999998E-2</v>
      </c>
    </row>
    <row r="14" spans="1:8" x14ac:dyDescent="0.25">
      <c r="A14" s="32" t="s">
        <v>77</v>
      </c>
      <c r="B14" s="12"/>
      <c r="C14" s="12"/>
      <c r="D14" s="6"/>
      <c r="E14" s="14">
        <v>5162.1499999999996</v>
      </c>
      <c r="F14" s="49">
        <v>0.98399999999999999</v>
      </c>
    </row>
    <row r="15" spans="1:8" x14ac:dyDescent="0.25">
      <c r="A15" s="38"/>
      <c r="B15" s="11"/>
      <c r="C15" s="11"/>
      <c r="D15" s="4"/>
      <c r="E15" s="5"/>
      <c r="F15" s="48"/>
    </row>
    <row r="16" spans="1:8" x14ac:dyDescent="0.25">
      <c r="A16" s="52" t="s">
        <v>89</v>
      </c>
      <c r="B16" s="25"/>
      <c r="C16" s="25"/>
      <c r="D16" s="26"/>
      <c r="E16" s="14">
        <v>5162.1499999999996</v>
      </c>
      <c r="F16" s="49">
        <v>0.98399999999999999</v>
      </c>
    </row>
    <row r="17" spans="1:6" x14ac:dyDescent="0.25">
      <c r="A17" s="38" t="s">
        <v>996</v>
      </c>
      <c r="B17" s="11"/>
      <c r="C17" s="11"/>
      <c r="D17" s="4"/>
      <c r="E17" s="5">
        <v>83.92</v>
      </c>
      <c r="F17" s="48">
        <v>1.6E-2</v>
      </c>
    </row>
    <row r="18" spans="1:6" x14ac:dyDescent="0.25">
      <c r="A18" s="53" t="s">
        <v>92</v>
      </c>
      <c r="B18" s="13"/>
      <c r="C18" s="13"/>
      <c r="D18" s="8"/>
      <c r="E18" s="9">
        <v>5246.07</v>
      </c>
      <c r="F18" s="54">
        <v>1</v>
      </c>
    </row>
    <row r="19" spans="1:6" x14ac:dyDescent="0.25">
      <c r="A19" s="40"/>
      <c r="B19" s="21"/>
      <c r="C19" s="21"/>
      <c r="D19" s="21"/>
      <c r="E19" s="21"/>
      <c r="F19" s="39"/>
    </row>
    <row r="20" spans="1:6" x14ac:dyDescent="0.25">
      <c r="A20" s="55" t="s">
        <v>788</v>
      </c>
      <c r="B20" s="21"/>
      <c r="C20" s="21"/>
      <c r="D20" s="21"/>
      <c r="E20" s="21"/>
      <c r="F20" s="39"/>
    </row>
    <row r="21" spans="1:6" x14ac:dyDescent="0.25">
      <c r="A21" s="81" t="s">
        <v>1168</v>
      </c>
      <c r="B21" s="82" t="s">
        <v>57</v>
      </c>
      <c r="C21" s="21"/>
      <c r="D21" s="21"/>
      <c r="E21" s="21"/>
      <c r="F21" s="39"/>
    </row>
    <row r="22" spans="1:6" x14ac:dyDescent="0.25">
      <c r="A22" s="40" t="s">
        <v>1015</v>
      </c>
      <c r="B22" s="21"/>
      <c r="C22" s="21"/>
      <c r="D22" s="21"/>
      <c r="E22" s="21"/>
      <c r="F22" s="39"/>
    </row>
    <row r="23" spans="1:6" x14ac:dyDescent="0.25">
      <c r="A23" s="40" t="s">
        <v>828</v>
      </c>
      <c r="B23" s="27" t="s">
        <v>790</v>
      </c>
      <c r="C23" s="27" t="s">
        <v>790</v>
      </c>
      <c r="D23" s="21"/>
      <c r="E23" s="21"/>
      <c r="F23" s="39"/>
    </row>
    <row r="24" spans="1:6" x14ac:dyDescent="0.25">
      <c r="A24" s="40"/>
      <c r="B24" s="20">
        <v>43708</v>
      </c>
      <c r="C24" s="20">
        <v>43738</v>
      </c>
      <c r="D24" s="21"/>
      <c r="E24" s="21"/>
      <c r="F24" s="39"/>
    </row>
    <row r="25" spans="1:6" x14ac:dyDescent="0.25">
      <c r="A25" s="40" t="s">
        <v>817</v>
      </c>
      <c r="B25" s="27">
        <v>1005.687</v>
      </c>
      <c r="C25" s="37">
        <v>1010.063</v>
      </c>
      <c r="D25" s="27"/>
      <c r="E25" s="21"/>
      <c r="F25" s="39"/>
    </row>
    <row r="26" spans="1:6" x14ac:dyDescent="0.25">
      <c r="A26" s="40" t="s">
        <v>818</v>
      </c>
      <c r="B26" s="97">
        <v>1000</v>
      </c>
      <c r="C26" s="97">
        <v>1000</v>
      </c>
      <c r="D26" s="27"/>
      <c r="E26" s="21"/>
      <c r="F26" s="39"/>
    </row>
    <row r="27" spans="1:6" x14ac:dyDescent="0.25">
      <c r="A27" s="40" t="s">
        <v>819</v>
      </c>
      <c r="B27" s="27" t="s">
        <v>793</v>
      </c>
      <c r="C27" s="27" t="s">
        <v>793</v>
      </c>
      <c r="D27" s="27"/>
      <c r="E27" s="21"/>
      <c r="F27" s="39"/>
    </row>
    <row r="28" spans="1:6" x14ac:dyDescent="0.25">
      <c r="A28" s="40" t="s">
        <v>820</v>
      </c>
      <c r="B28" s="27">
        <v>1005.6826</v>
      </c>
      <c r="C28" s="27">
        <v>1010.0545</v>
      </c>
      <c r="D28" s="27"/>
      <c r="E28" s="21"/>
      <c r="F28" s="39"/>
    </row>
    <row r="29" spans="1:6" x14ac:dyDescent="0.25">
      <c r="A29" s="40" t="s">
        <v>821</v>
      </c>
      <c r="B29" s="27" t="s">
        <v>793</v>
      </c>
      <c r="C29" s="27" t="s">
        <v>793</v>
      </c>
      <c r="D29" s="27"/>
      <c r="E29" s="21"/>
      <c r="F29" s="39"/>
    </row>
    <row r="30" spans="1:6" x14ac:dyDescent="0.25">
      <c r="A30" s="40" t="s">
        <v>822</v>
      </c>
      <c r="B30" s="27" t="s">
        <v>793</v>
      </c>
      <c r="C30" s="27" t="s">
        <v>793</v>
      </c>
      <c r="D30" s="27"/>
      <c r="E30" s="21"/>
      <c r="F30" s="39"/>
    </row>
    <row r="31" spans="1:6" x14ac:dyDescent="0.25">
      <c r="A31" s="40" t="s">
        <v>796</v>
      </c>
      <c r="B31" s="27" t="s">
        <v>793</v>
      </c>
      <c r="C31" s="27" t="s">
        <v>793</v>
      </c>
      <c r="D31" s="27"/>
      <c r="E31" s="21"/>
      <c r="F31" s="39"/>
    </row>
    <row r="32" spans="1:6" x14ac:dyDescent="0.25">
      <c r="A32" s="40" t="s">
        <v>1116</v>
      </c>
      <c r="B32" s="27" t="s">
        <v>793</v>
      </c>
      <c r="C32" s="27">
        <v>1008.0163</v>
      </c>
      <c r="D32" s="27"/>
      <c r="E32" s="21"/>
      <c r="F32" s="39"/>
    </row>
    <row r="33" spans="1:6" x14ac:dyDescent="0.25">
      <c r="A33" s="40" t="s">
        <v>824</v>
      </c>
      <c r="B33" s="27" t="s">
        <v>793</v>
      </c>
      <c r="C33" s="27" t="s">
        <v>793</v>
      </c>
      <c r="D33" s="27"/>
      <c r="E33" s="21"/>
      <c r="F33" s="39"/>
    </row>
    <row r="34" spans="1:6" x14ac:dyDescent="0.25">
      <c r="A34" s="40" t="s">
        <v>825</v>
      </c>
      <c r="B34" s="27">
        <v>1005.5863000000001</v>
      </c>
      <c r="C34" s="27">
        <v>1009.8832</v>
      </c>
      <c r="D34" s="27"/>
      <c r="E34" s="21"/>
      <c r="F34" s="39"/>
    </row>
    <row r="35" spans="1:6" x14ac:dyDescent="0.25">
      <c r="A35" s="40" t="s">
        <v>826</v>
      </c>
      <c r="B35" s="27">
        <v>1004.1511</v>
      </c>
      <c r="C35" s="27">
        <v>1004.1415</v>
      </c>
      <c r="D35" s="27"/>
      <c r="E35" s="21"/>
      <c r="F35" s="39"/>
    </row>
    <row r="36" spans="1:6" x14ac:dyDescent="0.25">
      <c r="A36" s="40" t="s">
        <v>827</v>
      </c>
      <c r="B36" s="27" t="s">
        <v>793</v>
      </c>
      <c r="C36" s="27" t="s">
        <v>793</v>
      </c>
      <c r="D36" s="27"/>
      <c r="E36" s="21"/>
      <c r="F36" s="39"/>
    </row>
    <row r="37" spans="1:6" x14ac:dyDescent="0.25">
      <c r="A37" s="40" t="s">
        <v>800</v>
      </c>
      <c r="B37" s="21"/>
      <c r="C37" s="21"/>
      <c r="D37" s="21"/>
      <c r="E37" s="21"/>
      <c r="F37" s="39"/>
    </row>
    <row r="38" spans="1:6" x14ac:dyDescent="0.25">
      <c r="A38" s="40"/>
      <c r="B38" s="21"/>
      <c r="C38" s="21"/>
      <c r="D38" s="21"/>
      <c r="E38" s="21"/>
      <c r="F38" s="39"/>
    </row>
    <row r="39" spans="1:6" x14ac:dyDescent="0.25">
      <c r="A39" s="40" t="s">
        <v>1170</v>
      </c>
      <c r="B39" s="21"/>
      <c r="C39" s="21"/>
      <c r="D39" s="21"/>
      <c r="E39" s="21"/>
      <c r="F39" s="39"/>
    </row>
    <row r="40" spans="1:6" x14ac:dyDescent="0.25">
      <c r="A40" s="40"/>
      <c r="B40" s="21"/>
      <c r="C40" s="21"/>
      <c r="D40" s="21"/>
      <c r="E40" s="21"/>
      <c r="F40" s="39"/>
    </row>
    <row r="41" spans="1:6" x14ac:dyDescent="0.25">
      <c r="A41" s="29" t="s">
        <v>810</v>
      </c>
      <c r="B41" s="29" t="s">
        <v>811</v>
      </c>
      <c r="C41" s="29" t="s">
        <v>1113</v>
      </c>
      <c r="D41" s="29" t="s">
        <v>1114</v>
      </c>
      <c r="E41" s="21"/>
      <c r="F41" s="39"/>
    </row>
    <row r="42" spans="1:6" x14ac:dyDescent="0.25">
      <c r="A42" s="29" t="s">
        <v>829</v>
      </c>
      <c r="B42" s="29"/>
      <c r="C42" s="29">
        <v>3.1247368</v>
      </c>
      <c r="D42" s="29">
        <v>2.8935214999999999</v>
      </c>
      <c r="E42" s="21"/>
      <c r="F42" s="39"/>
    </row>
    <row r="43" spans="1:6" x14ac:dyDescent="0.25">
      <c r="A43" s="29" t="s">
        <v>1116</v>
      </c>
      <c r="B43" s="29"/>
      <c r="C43" s="29">
        <v>1.3436267</v>
      </c>
      <c r="D43" s="29">
        <v>1.2442051000000001</v>
      </c>
      <c r="E43" s="21"/>
      <c r="F43" s="39"/>
    </row>
    <row r="44" spans="1:6" x14ac:dyDescent="0.25">
      <c r="A44" s="29" t="s">
        <v>808</v>
      </c>
      <c r="B44" s="29"/>
      <c r="C44" s="29">
        <v>3.0955089</v>
      </c>
      <c r="D44" s="29">
        <v>2.8664567000000001</v>
      </c>
      <c r="E44" s="21"/>
      <c r="F44" s="39"/>
    </row>
    <row r="45" spans="1:6" x14ac:dyDescent="0.25">
      <c r="A45" s="40"/>
      <c r="B45" s="21"/>
      <c r="C45" s="21"/>
      <c r="D45" s="21"/>
      <c r="E45" s="21"/>
      <c r="F45" s="39"/>
    </row>
    <row r="46" spans="1:6" x14ac:dyDescent="0.25">
      <c r="A46" s="40" t="s">
        <v>1171</v>
      </c>
      <c r="B46" s="27" t="s">
        <v>57</v>
      </c>
      <c r="C46" s="21"/>
      <c r="D46" s="21"/>
      <c r="E46" s="21"/>
      <c r="F46" s="39"/>
    </row>
    <row r="47" spans="1:6" ht="30" x14ac:dyDescent="0.25">
      <c r="A47" s="81" t="s">
        <v>1172</v>
      </c>
      <c r="B47" s="92">
        <v>4968.1760000000004</v>
      </c>
      <c r="C47" s="21"/>
      <c r="D47" s="21"/>
      <c r="E47" s="21"/>
      <c r="F47" s="39"/>
    </row>
    <row r="48" spans="1:6" ht="30" x14ac:dyDescent="0.25">
      <c r="A48" s="56" t="s">
        <v>1173</v>
      </c>
      <c r="B48" s="27" t="s">
        <v>57</v>
      </c>
      <c r="C48" s="21"/>
      <c r="D48" s="21"/>
      <c r="E48" s="21"/>
      <c r="F48" s="39"/>
    </row>
    <row r="49" spans="1:6" x14ac:dyDescent="0.25">
      <c r="A49" s="40" t="s">
        <v>801</v>
      </c>
      <c r="B49" s="28" t="s">
        <v>57</v>
      </c>
      <c r="C49" s="21"/>
      <c r="D49" s="21"/>
      <c r="E49" s="21"/>
      <c r="F49" s="39"/>
    </row>
    <row r="50" spans="1:6" ht="30" x14ac:dyDescent="0.25">
      <c r="A50" s="56" t="s">
        <v>1174</v>
      </c>
      <c r="B50" s="27" t="s">
        <v>57</v>
      </c>
      <c r="C50" s="21"/>
      <c r="D50" s="21"/>
      <c r="E50" s="21"/>
      <c r="F50" s="39"/>
    </row>
    <row r="51" spans="1:6" ht="30" x14ac:dyDescent="0.25">
      <c r="A51" s="56" t="s">
        <v>1158</v>
      </c>
      <c r="B51" s="27" t="s">
        <v>57</v>
      </c>
      <c r="C51" s="21"/>
      <c r="D51" s="21"/>
      <c r="E51" s="21"/>
      <c r="F51" s="39"/>
    </row>
    <row r="52" spans="1:6" x14ac:dyDescent="0.25">
      <c r="A52" s="57"/>
      <c r="B52" s="58"/>
      <c r="C52" s="58"/>
      <c r="D52" s="58"/>
      <c r="E52" s="58"/>
      <c r="F52" s="59"/>
    </row>
  </sheetData>
  <customSheetViews>
    <customSheetView guid="{82FC9ADF-69D5-491E-B58A-B76D1862A59C}" showGridLines="0">
      <pane ySplit="6" topLeftCell="A40" activePane="bottomLeft" state="frozen"/>
      <selection pane="bottomLeft" activeCell="A52" sqref="A52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38" activePane="bottomLeft" state="frozen"/>
      <selection pane="bottomLeft" activeCell="D45" sqref="D45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workbookViewId="0">
      <pane ySplit="6" topLeftCell="A39" activePane="bottomLeft" state="frozen"/>
      <selection pane="bottomLeft" activeCell="A52" sqref="A52"/>
    </sheetView>
  </sheetViews>
  <sheetFormatPr defaultRowHeight="15" x14ac:dyDescent="0.25"/>
  <cols>
    <col min="1" max="1" width="64.85546875" customWidth="1"/>
    <col min="2" max="2" width="15.85546875" customWidth="1"/>
    <col min="3" max="3" width="26.5703125" customWidth="1"/>
    <col min="4" max="4" width="15.42578125" customWidth="1"/>
    <col min="5" max="5" width="20.85546875" bestFit="1" customWidth="1"/>
    <col min="6" max="6" width="15.42578125" customWidth="1"/>
    <col min="7" max="7" width="20.140625" bestFit="1" customWidth="1"/>
    <col min="8" max="8" width="15.85546875" bestFit="1" customWidth="1"/>
    <col min="9" max="9" width="25.140625" bestFit="1" customWidth="1"/>
    <col min="10" max="10" width="20.85546875" bestFit="1" customWidth="1"/>
    <col min="11" max="11" width="50.85546875" bestFit="1" customWidth="1"/>
    <col min="12" max="12" width="49.85546875" bestFit="1" customWidth="1"/>
    <col min="13" max="13" width="61.140625" bestFit="1" customWidth="1"/>
    <col min="14" max="14" width="8.8554687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13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39.75" customHeight="1" x14ac:dyDescent="0.25">
      <c r="A4" s="111" t="s">
        <v>1117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8"/>
      <c r="B8" s="11"/>
      <c r="C8" s="11"/>
      <c r="D8" s="4"/>
      <c r="E8" s="5"/>
      <c r="F8" s="48"/>
    </row>
    <row r="9" spans="1:8" x14ac:dyDescent="0.25">
      <c r="A9" s="32" t="s">
        <v>56</v>
      </c>
      <c r="B9" s="11"/>
      <c r="C9" s="11"/>
      <c r="D9" s="4"/>
      <c r="E9" s="33" t="s">
        <v>57</v>
      </c>
      <c r="F9" s="63" t="s">
        <v>57</v>
      </c>
    </row>
    <row r="10" spans="1:8" x14ac:dyDescent="0.25">
      <c r="A10" s="38"/>
      <c r="B10" s="11"/>
      <c r="C10" s="11"/>
      <c r="D10" s="4"/>
      <c r="E10" s="5"/>
      <c r="F10" s="48"/>
    </row>
    <row r="11" spans="1:8" x14ac:dyDescent="0.25">
      <c r="A11" s="32" t="s">
        <v>58</v>
      </c>
      <c r="B11" s="11"/>
      <c r="C11" s="11"/>
      <c r="D11" s="4"/>
      <c r="E11" s="5"/>
      <c r="F11" s="48"/>
    </row>
    <row r="12" spans="1:8" x14ac:dyDescent="0.25">
      <c r="A12" s="32" t="s">
        <v>59</v>
      </c>
      <c r="B12" s="11"/>
      <c r="C12" s="11"/>
      <c r="D12" s="4"/>
      <c r="E12" s="5"/>
      <c r="F12" s="48"/>
    </row>
    <row r="13" spans="1:8" x14ac:dyDescent="0.25">
      <c r="A13" s="38" t="s">
        <v>919</v>
      </c>
      <c r="B13" s="60" t="s">
        <v>117</v>
      </c>
      <c r="C13" s="60" t="s">
        <v>118</v>
      </c>
      <c r="D13" s="4">
        <v>300000</v>
      </c>
      <c r="E13" s="5">
        <v>327.49</v>
      </c>
      <c r="F13" s="48">
        <v>0.18340000000000001</v>
      </c>
    </row>
    <row r="14" spans="1:8" x14ac:dyDescent="0.25">
      <c r="A14" s="38" t="s">
        <v>920</v>
      </c>
      <c r="B14" s="60" t="s">
        <v>119</v>
      </c>
      <c r="C14" s="60" t="s">
        <v>118</v>
      </c>
      <c r="D14" s="4">
        <v>300000</v>
      </c>
      <c r="E14" s="5">
        <v>298.2</v>
      </c>
      <c r="F14" s="48">
        <v>0.16700000000000001</v>
      </c>
    </row>
    <row r="15" spans="1:8" x14ac:dyDescent="0.25">
      <c r="A15" s="38" t="s">
        <v>921</v>
      </c>
      <c r="B15" s="60" t="s">
        <v>120</v>
      </c>
      <c r="C15" s="60" t="s">
        <v>121</v>
      </c>
      <c r="D15" s="4">
        <v>300000</v>
      </c>
      <c r="E15" s="5">
        <v>295.54000000000002</v>
      </c>
      <c r="F15" s="48">
        <v>0.16550000000000001</v>
      </c>
    </row>
    <row r="16" spans="1:8" x14ac:dyDescent="0.25">
      <c r="A16" s="38" t="s">
        <v>911</v>
      </c>
      <c r="B16" s="60" t="s">
        <v>106</v>
      </c>
      <c r="C16" s="60" t="s">
        <v>61</v>
      </c>
      <c r="D16" s="4">
        <v>100000</v>
      </c>
      <c r="E16" s="5">
        <v>98.84</v>
      </c>
      <c r="F16" s="48">
        <v>5.5399999999999998E-2</v>
      </c>
    </row>
    <row r="17" spans="1:6" x14ac:dyDescent="0.25">
      <c r="A17" s="38" t="s">
        <v>892</v>
      </c>
      <c r="B17" s="60" t="s">
        <v>65</v>
      </c>
      <c r="C17" s="60" t="s">
        <v>66</v>
      </c>
      <c r="D17" s="4">
        <v>30000</v>
      </c>
      <c r="E17" s="5">
        <v>29.95</v>
      </c>
      <c r="F17" s="48">
        <v>1.6799999999999999E-2</v>
      </c>
    </row>
    <row r="18" spans="1:6" x14ac:dyDescent="0.25">
      <c r="A18" s="32" t="s">
        <v>77</v>
      </c>
      <c r="B18" s="61"/>
      <c r="C18" s="61"/>
      <c r="D18" s="6"/>
      <c r="E18" s="14">
        <v>1050.02</v>
      </c>
      <c r="F18" s="49">
        <v>0.58809999999999996</v>
      </c>
    </row>
    <row r="19" spans="1:6" x14ac:dyDescent="0.25">
      <c r="A19" s="38"/>
      <c r="B19" s="60"/>
      <c r="C19" s="60"/>
      <c r="D19" s="4"/>
      <c r="E19" s="5"/>
      <c r="F19" s="48"/>
    </row>
    <row r="20" spans="1:6" x14ac:dyDescent="0.25">
      <c r="A20" s="32" t="s">
        <v>85</v>
      </c>
      <c r="B20" s="61"/>
      <c r="C20" s="61"/>
      <c r="D20" s="6"/>
      <c r="E20" s="7"/>
      <c r="F20" s="50"/>
    </row>
    <row r="21" spans="1:6" x14ac:dyDescent="0.25">
      <c r="A21" s="38" t="s">
        <v>922</v>
      </c>
      <c r="B21" s="60" t="s">
        <v>122</v>
      </c>
      <c r="C21" s="60" t="s">
        <v>123</v>
      </c>
      <c r="D21" s="4">
        <v>300000</v>
      </c>
      <c r="E21" s="5">
        <v>286.88</v>
      </c>
      <c r="F21" s="48">
        <v>0.16070000000000001</v>
      </c>
    </row>
    <row r="22" spans="1:6" x14ac:dyDescent="0.25">
      <c r="A22" s="38" t="s">
        <v>905</v>
      </c>
      <c r="B22" s="60" t="s">
        <v>86</v>
      </c>
      <c r="C22" s="60" t="s">
        <v>87</v>
      </c>
      <c r="D22" s="4">
        <v>300000</v>
      </c>
      <c r="E22" s="5">
        <v>285.72000000000003</v>
      </c>
      <c r="F22" s="48">
        <v>0.16</v>
      </c>
    </row>
    <row r="23" spans="1:6" x14ac:dyDescent="0.25">
      <c r="A23" s="32" t="s">
        <v>77</v>
      </c>
      <c r="B23" s="61"/>
      <c r="C23" s="61"/>
      <c r="D23" s="6"/>
      <c r="E23" s="14">
        <v>572.6</v>
      </c>
      <c r="F23" s="49">
        <v>0.32069999999999999</v>
      </c>
    </row>
    <row r="24" spans="1:6" x14ac:dyDescent="0.25">
      <c r="A24" s="32"/>
      <c r="B24" s="61"/>
      <c r="C24" s="61"/>
      <c r="D24" s="6"/>
      <c r="E24" s="7"/>
      <c r="F24" s="50"/>
    </row>
    <row r="25" spans="1:6" x14ac:dyDescent="0.25">
      <c r="A25" s="32" t="s">
        <v>88</v>
      </c>
      <c r="B25" s="60"/>
      <c r="C25" s="60"/>
      <c r="D25" s="4"/>
      <c r="E25" s="5"/>
      <c r="F25" s="48"/>
    </row>
    <row r="26" spans="1:6" x14ac:dyDescent="0.25">
      <c r="A26" s="32" t="s">
        <v>77</v>
      </c>
      <c r="B26" s="60"/>
      <c r="C26" s="60"/>
      <c r="D26" s="4"/>
      <c r="E26" s="15" t="s">
        <v>57</v>
      </c>
      <c r="F26" s="51" t="s">
        <v>57</v>
      </c>
    </row>
    <row r="27" spans="1:6" x14ac:dyDescent="0.25">
      <c r="A27" s="38"/>
      <c r="B27" s="60"/>
      <c r="C27" s="60"/>
      <c r="D27" s="4"/>
      <c r="E27" s="5"/>
      <c r="F27" s="48"/>
    </row>
    <row r="28" spans="1:6" x14ac:dyDescent="0.25">
      <c r="A28" s="52" t="s">
        <v>89</v>
      </c>
      <c r="B28" s="64"/>
      <c r="C28" s="64"/>
      <c r="D28" s="26"/>
      <c r="E28" s="14">
        <v>1622.62</v>
      </c>
      <c r="F28" s="49">
        <v>0.90880000000000005</v>
      </c>
    </row>
    <row r="29" spans="1:6" x14ac:dyDescent="0.25">
      <c r="A29" s="38"/>
      <c r="B29" s="60"/>
      <c r="C29" s="60"/>
      <c r="D29" s="4"/>
      <c r="E29" s="5"/>
      <c r="F29" s="48"/>
    </row>
    <row r="30" spans="1:6" x14ac:dyDescent="0.25">
      <c r="A30" s="38"/>
      <c r="B30" s="60"/>
      <c r="C30" s="60"/>
      <c r="D30" s="4"/>
      <c r="E30" s="5"/>
      <c r="F30" s="48"/>
    </row>
    <row r="31" spans="1:6" x14ac:dyDescent="0.25">
      <c r="A31" s="32" t="s">
        <v>90</v>
      </c>
      <c r="B31" s="60"/>
      <c r="C31" s="60"/>
      <c r="D31" s="4"/>
      <c r="E31" s="5"/>
      <c r="F31" s="48"/>
    </row>
    <row r="32" spans="1:6" x14ac:dyDescent="0.25">
      <c r="A32" s="38" t="s">
        <v>91</v>
      </c>
      <c r="B32" s="60"/>
      <c r="C32" s="60"/>
      <c r="D32" s="4"/>
      <c r="E32" s="5">
        <v>65.489999999999995</v>
      </c>
      <c r="F32" s="48">
        <v>3.6700000000000003E-2</v>
      </c>
    </row>
    <row r="33" spans="1:14" x14ac:dyDescent="0.25">
      <c r="A33" s="32" t="s">
        <v>77</v>
      </c>
      <c r="B33" s="61"/>
      <c r="C33" s="61"/>
      <c r="D33" s="6"/>
      <c r="E33" s="14">
        <v>65.489999999999995</v>
      </c>
      <c r="F33" s="49">
        <v>3.6700000000000003E-2</v>
      </c>
    </row>
    <row r="34" spans="1:14" x14ac:dyDescent="0.25">
      <c r="A34" s="38"/>
      <c r="B34" s="60"/>
      <c r="C34" s="60"/>
      <c r="D34" s="4"/>
      <c r="E34" s="5"/>
      <c r="F34" s="48"/>
    </row>
    <row r="35" spans="1:14" x14ac:dyDescent="0.25">
      <c r="A35" s="52" t="s">
        <v>89</v>
      </c>
      <c r="B35" s="64"/>
      <c r="C35" s="64"/>
      <c r="D35" s="26"/>
      <c r="E35" s="14">
        <v>65.489999999999995</v>
      </c>
      <c r="F35" s="49">
        <v>3.6700000000000003E-2</v>
      </c>
    </row>
    <row r="36" spans="1:14" x14ac:dyDescent="0.25">
      <c r="A36" s="38" t="s">
        <v>996</v>
      </c>
      <c r="B36" s="60"/>
      <c r="C36" s="60"/>
      <c r="D36" s="4"/>
      <c r="E36" s="5">
        <v>97.48</v>
      </c>
      <c r="F36" s="48">
        <v>5.45E-2</v>
      </c>
    </row>
    <row r="37" spans="1:14" x14ac:dyDescent="0.25">
      <c r="A37" s="53" t="s">
        <v>92</v>
      </c>
      <c r="B37" s="65"/>
      <c r="C37" s="65"/>
      <c r="D37" s="8"/>
      <c r="E37" s="9">
        <v>1785.59</v>
      </c>
      <c r="F37" s="54">
        <v>1</v>
      </c>
    </row>
    <row r="38" spans="1:14" x14ac:dyDescent="0.25">
      <c r="A38" s="40"/>
      <c r="B38" s="21"/>
      <c r="C38" s="21"/>
      <c r="D38" s="21"/>
      <c r="E38" s="21"/>
      <c r="F38" s="39"/>
    </row>
    <row r="39" spans="1:14" x14ac:dyDescent="0.25">
      <c r="A39" s="55" t="s">
        <v>93</v>
      </c>
      <c r="B39" s="21"/>
      <c r="C39" s="21"/>
      <c r="D39" s="21"/>
      <c r="E39" s="21"/>
      <c r="F39" s="39"/>
    </row>
    <row r="40" spans="1:14" x14ac:dyDescent="0.25">
      <c r="A40" s="55" t="s">
        <v>1157</v>
      </c>
      <c r="B40" s="21"/>
      <c r="C40" s="21"/>
      <c r="D40" s="21"/>
      <c r="E40" s="21"/>
      <c r="F40" s="39"/>
    </row>
    <row r="41" spans="1:14" x14ac:dyDescent="0.25">
      <c r="A41" s="40"/>
      <c r="B41" s="21"/>
      <c r="C41" s="21"/>
      <c r="D41" s="21"/>
      <c r="E41" s="21"/>
      <c r="F41" s="39"/>
    </row>
    <row r="42" spans="1:14" x14ac:dyDescent="0.25">
      <c r="A42" s="55" t="s">
        <v>788</v>
      </c>
      <c r="B42" s="21"/>
      <c r="C42" s="21"/>
      <c r="D42" s="21"/>
      <c r="E42" s="21"/>
      <c r="F42" s="39"/>
    </row>
    <row r="43" spans="1:14" x14ac:dyDescent="0.25">
      <c r="A43" s="86" t="s">
        <v>1169</v>
      </c>
      <c r="B43" s="82"/>
      <c r="C43" s="83"/>
      <c r="D43" s="83"/>
      <c r="E43" s="83"/>
      <c r="F43" s="84"/>
    </row>
    <row r="44" spans="1:14" x14ac:dyDescent="0.25">
      <c r="A44" s="86"/>
      <c r="B44" s="82"/>
      <c r="C44" s="83"/>
      <c r="D44" s="83"/>
      <c r="E44" s="83"/>
      <c r="F44" s="84"/>
    </row>
    <row r="45" spans="1:14" ht="67.5" customHeight="1" x14ac:dyDescent="0.25">
      <c r="A45" s="114" t="s">
        <v>1151</v>
      </c>
      <c r="B45" s="116" t="s">
        <v>1</v>
      </c>
      <c r="C45" s="118" t="s">
        <v>1176</v>
      </c>
      <c r="D45" s="118"/>
      <c r="E45" s="119" t="s">
        <v>1177</v>
      </c>
      <c r="F45" s="84"/>
    </row>
    <row r="46" spans="1:14" x14ac:dyDescent="0.25">
      <c r="A46" s="115"/>
      <c r="B46" s="117"/>
      <c r="C46" s="25" t="s">
        <v>1178</v>
      </c>
      <c r="D46" s="25" t="s">
        <v>1179</v>
      </c>
      <c r="E46" s="119"/>
      <c r="F46" s="89"/>
      <c r="N46" s="89" t="s">
        <v>1154</v>
      </c>
    </row>
    <row r="47" spans="1:14" s="85" customFormat="1" x14ac:dyDescent="0.25">
      <c r="A47" s="87" t="s">
        <v>1155</v>
      </c>
      <c r="B47" s="88" t="s">
        <v>1152</v>
      </c>
      <c r="C47" s="96">
        <v>13.33</v>
      </c>
      <c r="D47" s="95">
        <v>7.4999999999999997E-3</v>
      </c>
      <c r="E47" s="101">
        <v>54.51</v>
      </c>
      <c r="F47" s="84"/>
    </row>
    <row r="48" spans="1:14" x14ac:dyDescent="0.25">
      <c r="A48" s="87" t="s">
        <v>1156</v>
      </c>
      <c r="B48" s="88" t="s">
        <v>1153</v>
      </c>
      <c r="C48" s="96">
        <v>67.05</v>
      </c>
      <c r="D48" s="95">
        <v>3.7600000000000001E-2</v>
      </c>
      <c r="E48" s="101">
        <v>272.75</v>
      </c>
      <c r="F48" s="39"/>
    </row>
    <row r="49" spans="1:6" x14ac:dyDescent="0.25">
      <c r="A49" s="81"/>
      <c r="B49" s="102"/>
      <c r="C49" s="21"/>
      <c r="D49" s="103"/>
      <c r="E49" s="104"/>
      <c r="F49" s="39"/>
    </row>
    <row r="50" spans="1:6" x14ac:dyDescent="0.25">
      <c r="A50" s="40" t="s">
        <v>789</v>
      </c>
      <c r="B50" s="27" t="s">
        <v>790</v>
      </c>
      <c r="C50" s="27" t="s">
        <v>790</v>
      </c>
      <c r="D50" s="21"/>
      <c r="E50" s="21"/>
      <c r="F50" s="39"/>
    </row>
    <row r="51" spans="1:6" x14ac:dyDescent="0.25">
      <c r="A51" s="40"/>
      <c r="B51" s="20">
        <v>43707</v>
      </c>
      <c r="C51" s="20">
        <v>43738</v>
      </c>
      <c r="D51" s="21"/>
      <c r="E51" s="21"/>
      <c r="F51" s="39"/>
    </row>
    <row r="52" spans="1:6" x14ac:dyDescent="0.25">
      <c r="A52" s="40" t="s">
        <v>794</v>
      </c>
      <c r="B52" s="27">
        <v>16.057099999999998</v>
      </c>
      <c r="C52" s="27">
        <v>16.197900000000001</v>
      </c>
      <c r="D52" s="27"/>
      <c r="E52" s="21"/>
      <c r="F52" s="39"/>
    </row>
    <row r="53" spans="1:6" x14ac:dyDescent="0.25">
      <c r="A53" s="40" t="s">
        <v>802</v>
      </c>
      <c r="B53" s="27" t="s">
        <v>793</v>
      </c>
      <c r="C53" s="27" t="s">
        <v>793</v>
      </c>
      <c r="D53" s="27"/>
      <c r="E53" s="21"/>
      <c r="F53" s="39"/>
    </row>
    <row r="54" spans="1:6" x14ac:dyDescent="0.25">
      <c r="A54" s="40" t="s">
        <v>795</v>
      </c>
      <c r="B54" s="27">
        <v>16.064800000000002</v>
      </c>
      <c r="C54" s="27">
        <v>16.205400000000001</v>
      </c>
      <c r="D54" s="27"/>
      <c r="E54" s="21"/>
      <c r="F54" s="39"/>
    </row>
    <row r="55" spans="1:6" x14ac:dyDescent="0.25">
      <c r="A55" s="40" t="s">
        <v>803</v>
      </c>
      <c r="B55" s="27">
        <v>9.4518000000000004</v>
      </c>
      <c r="C55" s="27">
        <v>9.5345999999999993</v>
      </c>
      <c r="D55" s="27"/>
      <c r="E55" s="21"/>
      <c r="F55" s="39"/>
    </row>
    <row r="56" spans="1:6" x14ac:dyDescent="0.25">
      <c r="A56" s="40" t="s">
        <v>804</v>
      </c>
      <c r="B56" s="27" t="s">
        <v>793</v>
      </c>
      <c r="C56" s="27" t="s">
        <v>793</v>
      </c>
      <c r="D56" s="27"/>
      <c r="E56" s="21"/>
      <c r="F56" s="39"/>
    </row>
    <row r="57" spans="1:6" x14ac:dyDescent="0.25">
      <c r="A57" s="40" t="s">
        <v>805</v>
      </c>
      <c r="B57" s="27">
        <v>12.6241</v>
      </c>
      <c r="C57" s="27">
        <v>12.7271</v>
      </c>
      <c r="D57" s="27"/>
      <c r="E57" s="21"/>
      <c r="F57" s="39"/>
    </row>
    <row r="58" spans="1:6" x14ac:dyDescent="0.25">
      <c r="A58" s="40" t="s">
        <v>806</v>
      </c>
      <c r="B58" s="27">
        <v>9.4229000000000003</v>
      </c>
      <c r="C58" s="27">
        <v>9.4998000000000005</v>
      </c>
      <c r="D58" s="27"/>
      <c r="E58" s="21"/>
      <c r="F58" s="39"/>
    </row>
    <row r="59" spans="1:6" x14ac:dyDescent="0.25">
      <c r="A59" s="40" t="s">
        <v>807</v>
      </c>
      <c r="B59" s="27">
        <v>15.671799999999999</v>
      </c>
      <c r="C59" s="27">
        <v>15.7997</v>
      </c>
      <c r="D59" s="27"/>
      <c r="E59" s="21"/>
      <c r="F59" s="39"/>
    </row>
    <row r="60" spans="1:6" x14ac:dyDescent="0.25">
      <c r="A60" s="40" t="s">
        <v>808</v>
      </c>
      <c r="B60" s="27">
        <v>9.3645999999999994</v>
      </c>
      <c r="C60" s="27">
        <v>9.4411000000000005</v>
      </c>
      <c r="D60" s="27"/>
      <c r="E60" s="21"/>
      <c r="F60" s="39"/>
    </row>
    <row r="61" spans="1:6" x14ac:dyDescent="0.25">
      <c r="A61" s="40" t="s">
        <v>809</v>
      </c>
      <c r="B61" s="27">
        <v>9.3895</v>
      </c>
      <c r="C61" s="27">
        <v>9.4662000000000006</v>
      </c>
      <c r="D61" s="27"/>
      <c r="E61" s="21"/>
      <c r="F61" s="39"/>
    </row>
    <row r="62" spans="1:6" x14ac:dyDescent="0.25">
      <c r="A62" s="40" t="s">
        <v>800</v>
      </c>
      <c r="B62" s="21"/>
      <c r="C62" s="21"/>
      <c r="D62" s="21"/>
      <c r="E62" s="21"/>
      <c r="F62" s="39"/>
    </row>
    <row r="63" spans="1:6" x14ac:dyDescent="0.25">
      <c r="A63" s="40"/>
      <c r="B63" s="21"/>
      <c r="C63" s="21"/>
      <c r="D63" s="21"/>
      <c r="E63" s="21"/>
      <c r="F63" s="39"/>
    </row>
    <row r="64" spans="1:6" x14ac:dyDescent="0.25">
      <c r="A64" s="40" t="s">
        <v>1170</v>
      </c>
      <c r="B64" s="27" t="s">
        <v>57</v>
      </c>
      <c r="C64" s="21"/>
      <c r="D64" s="21"/>
      <c r="E64" s="21"/>
      <c r="F64" s="39"/>
    </row>
    <row r="65" spans="1:6" x14ac:dyDescent="0.25">
      <c r="A65" s="40" t="s">
        <v>1171</v>
      </c>
      <c r="B65" s="27" t="s">
        <v>57</v>
      </c>
      <c r="C65" s="21"/>
      <c r="D65" s="21"/>
      <c r="E65" s="21"/>
      <c r="F65" s="39"/>
    </row>
    <row r="66" spans="1:6" ht="30" x14ac:dyDescent="0.25">
      <c r="A66" s="56" t="s">
        <v>1172</v>
      </c>
      <c r="B66" s="27" t="s">
        <v>57</v>
      </c>
      <c r="C66" s="21"/>
      <c r="D66" s="21"/>
      <c r="E66" s="21"/>
      <c r="F66" s="39"/>
    </row>
    <row r="67" spans="1:6" ht="30" x14ac:dyDescent="0.25">
      <c r="A67" s="56" t="s">
        <v>1173</v>
      </c>
      <c r="B67" s="27" t="s">
        <v>57</v>
      </c>
      <c r="C67" s="21"/>
      <c r="D67" s="21"/>
      <c r="E67" s="21"/>
      <c r="F67" s="39"/>
    </row>
    <row r="68" spans="1:6" x14ac:dyDescent="0.25">
      <c r="A68" s="40" t="s">
        <v>801</v>
      </c>
      <c r="B68" s="28">
        <v>1.272427</v>
      </c>
      <c r="C68" s="21"/>
      <c r="D68" s="21"/>
      <c r="E68" s="21"/>
      <c r="F68" s="39"/>
    </row>
    <row r="69" spans="1:6" ht="30" x14ac:dyDescent="0.25">
      <c r="A69" s="56" t="s">
        <v>1174</v>
      </c>
      <c r="B69" s="27" t="s">
        <v>57</v>
      </c>
      <c r="C69" s="21"/>
      <c r="D69" s="21"/>
      <c r="E69" s="21"/>
      <c r="F69" s="39"/>
    </row>
    <row r="70" spans="1:6" ht="30" x14ac:dyDescent="0.25">
      <c r="A70" s="56" t="s">
        <v>1158</v>
      </c>
      <c r="B70" s="27" t="s">
        <v>57</v>
      </c>
      <c r="C70" s="21"/>
      <c r="D70" s="21"/>
      <c r="E70" s="21"/>
      <c r="F70" s="39"/>
    </row>
    <row r="71" spans="1:6" x14ac:dyDescent="0.25">
      <c r="A71" s="57"/>
      <c r="B71" s="58"/>
      <c r="C71" s="58"/>
      <c r="D71" s="58"/>
      <c r="E71" s="58"/>
      <c r="F71" s="59"/>
    </row>
  </sheetData>
  <customSheetViews>
    <customSheetView guid="{82FC9ADF-69D5-491E-B58A-B76D1862A59C}" showGridLines="0">
      <pane ySplit="6" topLeftCell="A57" activePane="bottomLeft" state="frozen"/>
      <selection pane="bottomLeft" activeCell="A67" sqref="A67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52" activePane="bottomLeft" state="frozen"/>
      <selection pane="bottomLeft" activeCell="D63" sqref="D63"/>
      <pageMargins left="0.7" right="0.7" top="0.75" bottom="0.75" header="0.3" footer="0.3"/>
      <pageSetup orientation="portrait" horizontalDpi="300" verticalDpi="300" r:id="rId2"/>
    </customSheetView>
  </customSheetViews>
  <mergeCells count="6">
    <mergeCell ref="A3:F3"/>
    <mergeCell ref="A4:F4"/>
    <mergeCell ref="A45:A46"/>
    <mergeCell ref="B45:B46"/>
    <mergeCell ref="C45:D45"/>
    <mergeCell ref="E45:E46"/>
  </mergeCells>
  <pageMargins left="0.7" right="0.7" top="0.75" bottom="0.75" header="0.3" footer="0.3"/>
  <pageSetup orientation="portrait" horizontalDpi="300" verticalDpi="3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showGridLines="0" workbookViewId="0">
      <pane ySplit="6" topLeftCell="A56" activePane="bottomLeft" state="frozen"/>
      <selection pane="bottomLeft" activeCell="A62" sqref="A62:XFD62"/>
    </sheetView>
  </sheetViews>
  <sheetFormatPr defaultRowHeight="15" x14ac:dyDescent="0.25"/>
  <cols>
    <col min="1" max="1" width="69.425781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7" max="7" width="20.140625" bestFit="1" customWidth="1"/>
    <col min="8" max="8" width="15.85546875" bestFit="1" customWidth="1"/>
    <col min="9" max="9" width="25.140625" bestFit="1" customWidth="1"/>
    <col min="10" max="10" width="20.85546875" bestFit="1" customWidth="1"/>
    <col min="11" max="11" width="50.85546875" bestFit="1" customWidth="1"/>
    <col min="12" max="12" width="49.85546875" bestFit="1" customWidth="1"/>
    <col min="13" max="13" width="61.140625" bestFit="1" customWidth="1"/>
    <col min="14" max="14" width="8.8554687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14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41.25" customHeight="1" x14ac:dyDescent="0.25">
      <c r="A4" s="111" t="s">
        <v>1118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8"/>
      <c r="B8" s="11"/>
      <c r="C8" s="11"/>
      <c r="D8" s="4"/>
      <c r="E8" s="5"/>
      <c r="F8" s="48"/>
    </row>
    <row r="9" spans="1:8" x14ac:dyDescent="0.25">
      <c r="A9" s="32" t="s">
        <v>56</v>
      </c>
      <c r="B9" s="11"/>
      <c r="C9" s="11"/>
      <c r="D9" s="4"/>
      <c r="E9" s="33" t="s">
        <v>57</v>
      </c>
      <c r="F9" s="63" t="s">
        <v>57</v>
      </c>
    </row>
    <row r="10" spans="1:8" x14ac:dyDescent="0.25">
      <c r="A10" s="38"/>
      <c r="B10" s="11"/>
      <c r="C10" s="11"/>
      <c r="D10" s="4"/>
      <c r="E10" s="5"/>
      <c r="F10" s="48"/>
    </row>
    <row r="11" spans="1:8" x14ac:dyDescent="0.25">
      <c r="A11" s="32" t="s">
        <v>58</v>
      </c>
      <c r="B11" s="11"/>
      <c r="C11" s="11"/>
      <c r="D11" s="4"/>
      <c r="E11" s="5"/>
      <c r="F11" s="48"/>
    </row>
    <row r="12" spans="1:8" x14ac:dyDescent="0.25">
      <c r="A12" s="32" t="s">
        <v>59</v>
      </c>
      <c r="B12" s="11"/>
      <c r="C12" s="11"/>
      <c r="D12" s="4"/>
      <c r="E12" s="5"/>
      <c r="F12" s="48"/>
    </row>
    <row r="13" spans="1:8" x14ac:dyDescent="0.25">
      <c r="A13" s="38" t="s">
        <v>925</v>
      </c>
      <c r="B13" s="60" t="s">
        <v>124</v>
      </c>
      <c r="C13" s="60" t="s">
        <v>125</v>
      </c>
      <c r="D13" s="4">
        <v>500000</v>
      </c>
      <c r="E13" s="5">
        <v>1108.29</v>
      </c>
      <c r="F13" s="48">
        <v>9.8000000000000004E-2</v>
      </c>
    </row>
    <row r="14" spans="1:8" x14ac:dyDescent="0.25">
      <c r="A14" s="38" t="s">
        <v>923</v>
      </c>
      <c r="B14" s="60" t="s">
        <v>126</v>
      </c>
      <c r="C14" s="60" t="s">
        <v>63</v>
      </c>
      <c r="D14" s="4">
        <v>1000000</v>
      </c>
      <c r="E14" s="5">
        <v>998.08</v>
      </c>
      <c r="F14" s="48">
        <v>8.8300000000000003E-2</v>
      </c>
    </row>
    <row r="15" spans="1:8" x14ac:dyDescent="0.25">
      <c r="A15" s="38" t="s">
        <v>924</v>
      </c>
      <c r="B15" s="60" t="s">
        <v>127</v>
      </c>
      <c r="C15" s="60" t="s">
        <v>76</v>
      </c>
      <c r="D15" s="4">
        <v>210000</v>
      </c>
      <c r="E15" s="5">
        <v>204.26</v>
      </c>
      <c r="F15" s="48">
        <v>1.8100000000000002E-2</v>
      </c>
    </row>
    <row r="16" spans="1:8" x14ac:dyDescent="0.25">
      <c r="A16" s="38" t="s">
        <v>911</v>
      </c>
      <c r="B16" s="60" t="s">
        <v>106</v>
      </c>
      <c r="C16" s="60" t="s">
        <v>61</v>
      </c>
      <c r="D16" s="4">
        <v>200000</v>
      </c>
      <c r="E16" s="5">
        <v>197.68</v>
      </c>
      <c r="F16" s="48">
        <v>1.7500000000000002E-2</v>
      </c>
    </row>
    <row r="17" spans="1:6" x14ac:dyDescent="0.25">
      <c r="A17" s="38" t="s">
        <v>921</v>
      </c>
      <c r="B17" s="60" t="s">
        <v>120</v>
      </c>
      <c r="C17" s="60" t="s">
        <v>121</v>
      </c>
      <c r="D17" s="4">
        <v>200000</v>
      </c>
      <c r="E17" s="5">
        <v>197.02</v>
      </c>
      <c r="F17" s="48">
        <v>1.7399999999999999E-2</v>
      </c>
    </row>
    <row r="18" spans="1:6" x14ac:dyDescent="0.25">
      <c r="A18" s="38" t="s">
        <v>926</v>
      </c>
      <c r="B18" s="60" t="s">
        <v>128</v>
      </c>
      <c r="C18" s="60" t="s">
        <v>118</v>
      </c>
      <c r="D18" s="4">
        <v>200000</v>
      </c>
      <c r="E18" s="5">
        <v>192.37</v>
      </c>
      <c r="F18" s="48">
        <v>1.7000000000000001E-2</v>
      </c>
    </row>
    <row r="19" spans="1:6" x14ac:dyDescent="0.25">
      <c r="A19" s="38" t="s">
        <v>927</v>
      </c>
      <c r="B19" s="60" t="s">
        <v>129</v>
      </c>
      <c r="C19" s="60" t="s">
        <v>68</v>
      </c>
      <c r="D19" s="4">
        <v>72850</v>
      </c>
      <c r="E19" s="5">
        <v>72.67</v>
      </c>
      <c r="F19" s="48">
        <v>6.4000000000000003E-3</v>
      </c>
    </row>
    <row r="20" spans="1:6" x14ac:dyDescent="0.25">
      <c r="A20" s="38" t="s">
        <v>892</v>
      </c>
      <c r="B20" s="60" t="s">
        <v>65</v>
      </c>
      <c r="C20" s="60" t="s">
        <v>66</v>
      </c>
      <c r="D20" s="4">
        <v>50000</v>
      </c>
      <c r="E20" s="5">
        <v>49.92</v>
      </c>
      <c r="F20" s="48">
        <v>4.4000000000000003E-3</v>
      </c>
    </row>
    <row r="21" spans="1:6" x14ac:dyDescent="0.25">
      <c r="A21" s="32" t="s">
        <v>77</v>
      </c>
      <c r="B21" s="12"/>
      <c r="C21" s="12"/>
      <c r="D21" s="6"/>
      <c r="E21" s="14">
        <v>3020.29</v>
      </c>
      <c r="F21" s="49">
        <v>0.2671</v>
      </c>
    </row>
    <row r="22" spans="1:6" x14ac:dyDescent="0.25">
      <c r="A22" s="38"/>
      <c r="B22" s="11"/>
      <c r="C22" s="11"/>
      <c r="D22" s="4"/>
      <c r="E22" s="5"/>
      <c r="F22" s="48"/>
    </row>
    <row r="23" spans="1:6" x14ac:dyDescent="0.25">
      <c r="A23" s="32" t="s">
        <v>85</v>
      </c>
      <c r="B23" s="12"/>
      <c r="C23" s="12"/>
      <c r="D23" s="6"/>
      <c r="E23" s="7"/>
      <c r="F23" s="50"/>
    </row>
    <row r="24" spans="1:6" x14ac:dyDescent="0.25">
      <c r="A24" s="38" t="s">
        <v>928</v>
      </c>
      <c r="B24" s="11" t="s">
        <v>130</v>
      </c>
      <c r="C24" s="11" t="s">
        <v>131</v>
      </c>
      <c r="D24" s="4">
        <v>3000000</v>
      </c>
      <c r="E24" s="5">
        <v>3325.6</v>
      </c>
      <c r="F24" s="48">
        <v>0.29409999999999997</v>
      </c>
    </row>
    <row r="25" spans="1:6" x14ac:dyDescent="0.25">
      <c r="A25" s="38" t="s">
        <v>922</v>
      </c>
      <c r="B25" s="11" t="s">
        <v>122</v>
      </c>
      <c r="C25" s="11" t="s">
        <v>123</v>
      </c>
      <c r="D25" s="4">
        <v>700000</v>
      </c>
      <c r="E25" s="5">
        <v>669.39</v>
      </c>
      <c r="F25" s="48">
        <v>5.9200000000000003E-2</v>
      </c>
    </row>
    <row r="26" spans="1:6" x14ac:dyDescent="0.25">
      <c r="A26" s="32" t="s">
        <v>77</v>
      </c>
      <c r="B26" s="12"/>
      <c r="C26" s="12"/>
      <c r="D26" s="6"/>
      <c r="E26" s="14">
        <v>3994.99</v>
      </c>
      <c r="F26" s="49">
        <v>0.3533</v>
      </c>
    </row>
    <row r="27" spans="1:6" x14ac:dyDescent="0.25">
      <c r="A27" s="32"/>
      <c r="B27" s="12"/>
      <c r="C27" s="12"/>
      <c r="D27" s="6"/>
      <c r="E27" s="7"/>
      <c r="F27" s="50"/>
    </row>
    <row r="28" spans="1:6" x14ac:dyDescent="0.25">
      <c r="A28" s="32" t="s">
        <v>88</v>
      </c>
      <c r="B28" s="11"/>
      <c r="C28" s="11"/>
      <c r="D28" s="4"/>
      <c r="E28" s="5"/>
      <c r="F28" s="48"/>
    </row>
    <row r="29" spans="1:6" x14ac:dyDescent="0.25">
      <c r="A29" s="32" t="s">
        <v>77</v>
      </c>
      <c r="B29" s="11"/>
      <c r="C29" s="11"/>
      <c r="D29" s="4"/>
      <c r="E29" s="15" t="s">
        <v>57</v>
      </c>
      <c r="F29" s="51" t="s">
        <v>57</v>
      </c>
    </row>
    <row r="30" spans="1:6" x14ac:dyDescent="0.25">
      <c r="A30" s="38"/>
      <c r="B30" s="11"/>
      <c r="C30" s="11"/>
      <c r="D30" s="4"/>
      <c r="E30" s="5"/>
      <c r="F30" s="48"/>
    </row>
    <row r="31" spans="1:6" x14ac:dyDescent="0.25">
      <c r="A31" s="52" t="s">
        <v>89</v>
      </c>
      <c r="B31" s="25"/>
      <c r="C31" s="25"/>
      <c r="D31" s="26"/>
      <c r="E31" s="14">
        <v>7015.28</v>
      </c>
      <c r="F31" s="49">
        <v>0.62039999999999995</v>
      </c>
    </row>
    <row r="32" spans="1:6" x14ac:dyDescent="0.25">
      <c r="A32" s="38"/>
      <c r="B32" s="11"/>
      <c r="C32" s="11"/>
      <c r="D32" s="4"/>
      <c r="E32" s="5"/>
      <c r="F32" s="48"/>
    </row>
    <row r="33" spans="1:6" x14ac:dyDescent="0.25">
      <c r="A33" s="32" t="s">
        <v>132</v>
      </c>
      <c r="B33" s="11"/>
      <c r="C33" s="11"/>
      <c r="D33" s="4"/>
      <c r="E33" s="5"/>
      <c r="F33" s="48"/>
    </row>
    <row r="34" spans="1:6" x14ac:dyDescent="0.25">
      <c r="A34" s="32" t="s">
        <v>133</v>
      </c>
      <c r="B34" s="11"/>
      <c r="C34" s="11"/>
      <c r="D34" s="4"/>
      <c r="E34" s="5"/>
      <c r="F34" s="48"/>
    </row>
    <row r="35" spans="1:6" x14ac:dyDescent="0.25">
      <c r="A35" s="38" t="s">
        <v>929</v>
      </c>
      <c r="B35" s="60" t="s">
        <v>134</v>
      </c>
      <c r="C35" s="60" t="s">
        <v>135</v>
      </c>
      <c r="D35" s="4">
        <v>1000000</v>
      </c>
      <c r="E35" s="5">
        <v>975.86</v>
      </c>
      <c r="F35" s="48">
        <v>8.6300000000000002E-2</v>
      </c>
    </row>
    <row r="36" spans="1:6" x14ac:dyDescent="0.25">
      <c r="A36" s="38" t="s">
        <v>930</v>
      </c>
      <c r="B36" s="60" t="s">
        <v>136</v>
      </c>
      <c r="C36" s="60" t="s">
        <v>137</v>
      </c>
      <c r="D36" s="4">
        <v>1000000</v>
      </c>
      <c r="E36" s="5">
        <v>975.56</v>
      </c>
      <c r="F36" s="48">
        <v>8.6300000000000002E-2</v>
      </c>
    </row>
    <row r="37" spans="1:6" x14ac:dyDescent="0.25">
      <c r="A37" s="38"/>
      <c r="B37" s="60"/>
      <c r="C37" s="60"/>
      <c r="D37" s="4"/>
      <c r="E37" s="5"/>
      <c r="F37" s="48"/>
    </row>
    <row r="38" spans="1:6" x14ac:dyDescent="0.25">
      <c r="A38" s="32" t="s">
        <v>138</v>
      </c>
      <c r="B38" s="60"/>
      <c r="C38" s="60"/>
      <c r="D38" s="4"/>
      <c r="E38" s="5"/>
      <c r="F38" s="48"/>
    </row>
    <row r="39" spans="1:6" x14ac:dyDescent="0.25">
      <c r="A39" s="38" t="s">
        <v>931</v>
      </c>
      <c r="B39" s="60" t="s">
        <v>139</v>
      </c>
      <c r="C39" s="60" t="s">
        <v>137</v>
      </c>
      <c r="D39" s="4">
        <v>1000000</v>
      </c>
      <c r="E39" s="5">
        <v>973.86</v>
      </c>
      <c r="F39" s="48">
        <v>8.6099999999999996E-2</v>
      </c>
    </row>
    <row r="40" spans="1:6" x14ac:dyDescent="0.25">
      <c r="A40" s="38"/>
      <c r="B40" s="60"/>
      <c r="C40" s="60"/>
      <c r="D40" s="4"/>
      <c r="E40" s="5"/>
      <c r="F40" s="48"/>
    </row>
    <row r="41" spans="1:6" x14ac:dyDescent="0.25">
      <c r="A41" s="52" t="s">
        <v>89</v>
      </c>
      <c r="B41" s="64"/>
      <c r="C41" s="64"/>
      <c r="D41" s="26"/>
      <c r="E41" s="14">
        <v>2925.28</v>
      </c>
      <c r="F41" s="49">
        <v>0.25869999999999999</v>
      </c>
    </row>
    <row r="42" spans="1:6" x14ac:dyDescent="0.25">
      <c r="A42" s="38"/>
      <c r="B42" s="60"/>
      <c r="C42" s="60"/>
      <c r="D42" s="4"/>
      <c r="E42" s="5"/>
      <c r="F42" s="48"/>
    </row>
    <row r="43" spans="1:6" x14ac:dyDescent="0.25">
      <c r="A43" s="38"/>
      <c r="B43" s="60"/>
      <c r="C43" s="60"/>
      <c r="D43" s="4"/>
      <c r="E43" s="5"/>
      <c r="F43" s="48"/>
    </row>
    <row r="44" spans="1:6" x14ac:dyDescent="0.25">
      <c r="A44" s="32" t="s">
        <v>90</v>
      </c>
      <c r="B44" s="60"/>
      <c r="C44" s="60"/>
      <c r="D44" s="4"/>
      <c r="E44" s="5"/>
      <c r="F44" s="48"/>
    </row>
    <row r="45" spans="1:6" x14ac:dyDescent="0.25">
      <c r="A45" s="38" t="s">
        <v>116</v>
      </c>
      <c r="B45" s="60"/>
      <c r="C45" s="60"/>
      <c r="D45" s="4"/>
      <c r="E45" s="5">
        <v>103.5</v>
      </c>
      <c r="F45" s="48">
        <v>9.1999999999999998E-3</v>
      </c>
    </row>
    <row r="46" spans="1:6" x14ac:dyDescent="0.25">
      <c r="A46" s="38" t="s">
        <v>91</v>
      </c>
      <c r="B46" s="60"/>
      <c r="C46" s="60"/>
      <c r="D46" s="4"/>
      <c r="E46" s="5">
        <v>328.45</v>
      </c>
      <c r="F46" s="48">
        <v>2.9000000000000001E-2</v>
      </c>
    </row>
    <row r="47" spans="1:6" x14ac:dyDescent="0.25">
      <c r="A47" s="32" t="s">
        <v>77</v>
      </c>
      <c r="B47" s="61"/>
      <c r="C47" s="61"/>
      <c r="D47" s="6"/>
      <c r="E47" s="14">
        <v>431.95</v>
      </c>
      <c r="F47" s="49">
        <v>3.8199999999999998E-2</v>
      </c>
    </row>
    <row r="48" spans="1:6" x14ac:dyDescent="0.25">
      <c r="A48" s="38"/>
      <c r="B48" s="60"/>
      <c r="C48" s="60"/>
      <c r="D48" s="4"/>
      <c r="E48" s="5"/>
      <c r="F48" s="48"/>
    </row>
    <row r="49" spans="1:14" x14ac:dyDescent="0.25">
      <c r="A49" s="52" t="s">
        <v>89</v>
      </c>
      <c r="B49" s="64"/>
      <c r="C49" s="64"/>
      <c r="D49" s="26"/>
      <c r="E49" s="14">
        <v>431.95</v>
      </c>
      <c r="F49" s="49">
        <v>3.8199999999999998E-2</v>
      </c>
    </row>
    <row r="50" spans="1:14" x14ac:dyDescent="0.25">
      <c r="A50" s="38" t="s">
        <v>996</v>
      </c>
      <c r="B50" s="60"/>
      <c r="C50" s="60"/>
      <c r="D50" s="4"/>
      <c r="E50" s="5">
        <v>936</v>
      </c>
      <c r="F50" s="48">
        <v>8.2699999999999996E-2</v>
      </c>
    </row>
    <row r="51" spans="1:14" x14ac:dyDescent="0.25">
      <c r="A51" s="53" t="s">
        <v>92</v>
      </c>
      <c r="B51" s="65"/>
      <c r="C51" s="65"/>
      <c r="D51" s="8"/>
      <c r="E51" s="9">
        <v>11308.51</v>
      </c>
      <c r="F51" s="54">
        <v>1</v>
      </c>
    </row>
    <row r="52" spans="1:14" x14ac:dyDescent="0.25">
      <c r="A52" s="40"/>
      <c r="B52" s="21"/>
      <c r="C52" s="21"/>
      <c r="D52" s="21"/>
      <c r="E52" s="21"/>
      <c r="F52" s="39"/>
    </row>
    <row r="53" spans="1:14" x14ac:dyDescent="0.25">
      <c r="A53" s="55" t="s">
        <v>93</v>
      </c>
      <c r="B53" s="21"/>
      <c r="C53" s="21"/>
      <c r="D53" s="21"/>
      <c r="E53" s="21"/>
      <c r="F53" s="39"/>
    </row>
    <row r="54" spans="1:14" x14ac:dyDescent="0.25">
      <c r="A54" s="55" t="s">
        <v>1157</v>
      </c>
      <c r="B54" s="21"/>
      <c r="C54" s="21"/>
      <c r="D54" s="21"/>
      <c r="E54" s="21"/>
      <c r="F54" s="39"/>
    </row>
    <row r="55" spans="1:14" x14ac:dyDescent="0.25">
      <c r="A55" s="40"/>
      <c r="B55" s="21"/>
      <c r="C55" s="21"/>
      <c r="D55" s="21"/>
      <c r="E55" s="21"/>
      <c r="F55" s="39"/>
    </row>
    <row r="56" spans="1:14" x14ac:dyDescent="0.25">
      <c r="A56" s="55" t="s">
        <v>788</v>
      </c>
      <c r="B56" s="21"/>
      <c r="C56" s="21"/>
      <c r="D56" s="21"/>
      <c r="E56" s="21"/>
      <c r="F56" s="39"/>
    </row>
    <row r="57" spans="1:14" x14ac:dyDescent="0.25">
      <c r="A57" s="86" t="s">
        <v>1169</v>
      </c>
      <c r="B57" s="82"/>
      <c r="C57" s="83"/>
      <c r="D57" s="83"/>
      <c r="E57" s="83"/>
      <c r="F57" s="84"/>
    </row>
    <row r="58" spans="1:14" ht="79.5" customHeight="1" x14ac:dyDescent="0.25">
      <c r="A58" s="119" t="s">
        <v>1151</v>
      </c>
      <c r="B58" s="120" t="s">
        <v>1</v>
      </c>
      <c r="C58" s="118" t="s">
        <v>1176</v>
      </c>
      <c r="D58" s="118"/>
      <c r="E58" s="119" t="s">
        <v>1177</v>
      </c>
      <c r="F58" s="89"/>
      <c r="N58" s="89" t="s">
        <v>1154</v>
      </c>
    </row>
    <row r="59" spans="1:14" x14ac:dyDescent="0.25">
      <c r="A59" s="119"/>
      <c r="B59" s="120"/>
      <c r="C59" s="25" t="s">
        <v>1178</v>
      </c>
      <c r="D59" s="25" t="s">
        <v>1179</v>
      </c>
      <c r="E59" s="119"/>
      <c r="F59" s="89"/>
      <c r="N59" s="105"/>
    </row>
    <row r="60" spans="1:14" x14ac:dyDescent="0.25">
      <c r="A60" s="87" t="s">
        <v>1155</v>
      </c>
      <c r="B60" s="88" t="s">
        <v>1152</v>
      </c>
      <c r="C60" s="96">
        <v>718.92</v>
      </c>
      <c r="D60" s="95">
        <v>6.3600000000000004E-2</v>
      </c>
      <c r="E60" s="101">
        <v>2940.56</v>
      </c>
      <c r="F60" s="84"/>
    </row>
    <row r="61" spans="1:14" x14ac:dyDescent="0.25">
      <c r="A61" s="87" t="s">
        <v>1156</v>
      </c>
      <c r="B61" s="88" t="s">
        <v>1153</v>
      </c>
      <c r="C61" s="96">
        <v>144.83000000000001</v>
      </c>
      <c r="D61" s="95">
        <v>1.2800000000000001E-2</v>
      </c>
      <c r="E61" s="101">
        <v>589.14</v>
      </c>
      <c r="F61" s="39"/>
    </row>
    <row r="62" spans="1:14" x14ac:dyDescent="0.25">
      <c r="A62" s="81"/>
      <c r="B62" s="102"/>
      <c r="C62" s="21"/>
      <c r="D62" s="103"/>
      <c r="E62" s="104"/>
      <c r="F62" s="39"/>
    </row>
    <row r="63" spans="1:14" x14ac:dyDescent="0.25">
      <c r="A63" s="40" t="s">
        <v>828</v>
      </c>
      <c r="B63" s="27" t="s">
        <v>790</v>
      </c>
      <c r="C63" s="27" t="s">
        <v>790</v>
      </c>
      <c r="D63" s="21"/>
      <c r="E63" s="21"/>
      <c r="F63" s="39"/>
    </row>
    <row r="64" spans="1:14" x14ac:dyDescent="0.25">
      <c r="A64" s="40"/>
      <c r="B64" s="20">
        <v>43707</v>
      </c>
      <c r="C64" s="20">
        <v>43738</v>
      </c>
      <c r="D64" s="21"/>
      <c r="E64" s="21"/>
      <c r="F64" s="39"/>
    </row>
    <row r="65" spans="1:6" x14ac:dyDescent="0.25">
      <c r="A65" s="40" t="s">
        <v>791</v>
      </c>
      <c r="B65" s="27">
        <v>2071.4895999999999</v>
      </c>
      <c r="C65" s="27">
        <v>2083.4196000000002</v>
      </c>
      <c r="D65" s="27"/>
      <c r="E65" s="21"/>
      <c r="F65" s="39"/>
    </row>
    <row r="66" spans="1:6" x14ac:dyDescent="0.25">
      <c r="A66" s="40" t="s">
        <v>792</v>
      </c>
      <c r="B66" s="27" t="s">
        <v>793</v>
      </c>
      <c r="C66" s="27" t="s">
        <v>793</v>
      </c>
      <c r="D66" s="27"/>
      <c r="E66" s="21"/>
      <c r="F66" s="39"/>
    </row>
    <row r="67" spans="1:6" x14ac:dyDescent="0.25">
      <c r="A67" s="40" t="s">
        <v>829</v>
      </c>
      <c r="B67" s="27">
        <v>906.97640000000001</v>
      </c>
      <c r="C67" s="27">
        <v>912.20069999999998</v>
      </c>
      <c r="D67" s="27"/>
      <c r="E67" s="21"/>
      <c r="F67" s="39"/>
    </row>
    <row r="68" spans="1:6" x14ac:dyDescent="0.25">
      <c r="A68" s="40" t="s">
        <v>794</v>
      </c>
      <c r="B68" s="27">
        <v>2113.3692000000001</v>
      </c>
      <c r="C68" s="27">
        <v>2125.5423999999998</v>
      </c>
      <c r="D68" s="27"/>
      <c r="E68" s="21"/>
      <c r="F68" s="39"/>
    </row>
    <row r="69" spans="1:6" x14ac:dyDescent="0.25">
      <c r="A69" s="40" t="s">
        <v>802</v>
      </c>
      <c r="B69" s="27">
        <v>1841.3604</v>
      </c>
      <c r="C69" s="27">
        <v>1851.9663</v>
      </c>
      <c r="D69" s="27"/>
      <c r="E69" s="21"/>
      <c r="F69" s="39"/>
    </row>
    <row r="70" spans="1:6" x14ac:dyDescent="0.25">
      <c r="A70" s="40" t="s">
        <v>795</v>
      </c>
      <c r="B70" s="27">
        <v>2071.4196000000002</v>
      </c>
      <c r="C70" s="27">
        <v>2083.3512999999998</v>
      </c>
      <c r="D70" s="27"/>
      <c r="E70" s="21"/>
      <c r="F70" s="39"/>
    </row>
    <row r="71" spans="1:6" x14ac:dyDescent="0.25">
      <c r="A71" s="40" t="s">
        <v>803</v>
      </c>
      <c r="B71" s="27">
        <v>1842.7792999999999</v>
      </c>
      <c r="C71" s="27">
        <v>1853.3933999999999</v>
      </c>
      <c r="D71" s="27"/>
      <c r="E71" s="21"/>
      <c r="F71" s="39"/>
    </row>
    <row r="72" spans="1:6" x14ac:dyDescent="0.25">
      <c r="A72" s="40" t="s">
        <v>804</v>
      </c>
      <c r="B72" s="27">
        <v>905.39049999999997</v>
      </c>
      <c r="C72" s="27">
        <v>910.60469999999998</v>
      </c>
      <c r="D72" s="27"/>
      <c r="E72" s="21"/>
      <c r="F72" s="39"/>
    </row>
    <row r="73" spans="1:6" x14ac:dyDescent="0.25">
      <c r="A73" s="40" t="s">
        <v>815</v>
      </c>
      <c r="B73" s="27" t="s">
        <v>793</v>
      </c>
      <c r="C73" s="27" t="s">
        <v>793</v>
      </c>
      <c r="D73" s="27"/>
      <c r="E73" s="21"/>
      <c r="F73" s="39"/>
    </row>
    <row r="74" spans="1:6" x14ac:dyDescent="0.25">
      <c r="A74" s="40" t="s">
        <v>830</v>
      </c>
      <c r="B74" s="27" t="s">
        <v>793</v>
      </c>
      <c r="C74" s="27" t="s">
        <v>793</v>
      </c>
      <c r="D74" s="27"/>
      <c r="E74" s="21"/>
      <c r="F74" s="39"/>
    </row>
    <row r="75" spans="1:6" x14ac:dyDescent="0.25">
      <c r="A75" s="40" t="s">
        <v>823</v>
      </c>
      <c r="B75" s="27">
        <v>903.14729999999997</v>
      </c>
      <c r="C75" s="27">
        <v>907.73419999999999</v>
      </c>
      <c r="D75" s="27"/>
      <c r="E75" s="21"/>
      <c r="F75" s="39"/>
    </row>
    <row r="76" spans="1:6" x14ac:dyDescent="0.25">
      <c r="A76" s="40" t="s">
        <v>831</v>
      </c>
      <c r="B76" s="27">
        <v>1369.6361999999999</v>
      </c>
      <c r="C76" s="27">
        <v>1376.5921000000001</v>
      </c>
      <c r="D76" s="27"/>
      <c r="E76" s="21"/>
      <c r="F76" s="39"/>
    </row>
    <row r="77" spans="1:6" x14ac:dyDescent="0.25">
      <c r="A77" s="40" t="s">
        <v>832</v>
      </c>
      <c r="B77" s="27">
        <v>1817.2501999999999</v>
      </c>
      <c r="C77" s="27">
        <v>1826.4798000000001</v>
      </c>
      <c r="D77" s="27"/>
      <c r="E77" s="21"/>
      <c r="F77" s="39"/>
    </row>
    <row r="78" spans="1:6" x14ac:dyDescent="0.25">
      <c r="A78" s="40" t="s">
        <v>833</v>
      </c>
      <c r="B78" s="27">
        <v>2023.4262000000001</v>
      </c>
      <c r="C78" s="27">
        <v>2033.7028</v>
      </c>
      <c r="D78" s="27"/>
      <c r="E78" s="21"/>
      <c r="F78" s="39"/>
    </row>
    <row r="79" spans="1:6" x14ac:dyDescent="0.25">
      <c r="A79" s="40" t="s">
        <v>834</v>
      </c>
      <c r="B79" s="27">
        <v>964.38649999999996</v>
      </c>
      <c r="C79" s="27">
        <v>969.28449999999998</v>
      </c>
      <c r="D79" s="27"/>
      <c r="E79" s="21"/>
      <c r="F79" s="39"/>
    </row>
    <row r="80" spans="1:6" x14ac:dyDescent="0.25">
      <c r="A80" s="40" t="s">
        <v>835</v>
      </c>
      <c r="B80" s="27">
        <v>903.55050000000006</v>
      </c>
      <c r="C80" s="27">
        <v>908.13940000000002</v>
      </c>
      <c r="D80" s="27"/>
      <c r="E80" s="21"/>
      <c r="F80" s="39"/>
    </row>
    <row r="81" spans="1:6" x14ac:dyDescent="0.25">
      <c r="A81" s="40" t="s">
        <v>816</v>
      </c>
      <c r="B81" s="27" t="s">
        <v>793</v>
      </c>
      <c r="C81" s="27" t="s">
        <v>793</v>
      </c>
      <c r="D81" s="27"/>
      <c r="E81" s="21"/>
      <c r="F81" s="39"/>
    </row>
    <row r="82" spans="1:6" x14ac:dyDescent="0.25">
      <c r="A82" s="40" t="s">
        <v>836</v>
      </c>
      <c r="B82" s="27" t="s">
        <v>793</v>
      </c>
      <c r="C82" s="27" t="s">
        <v>793</v>
      </c>
      <c r="D82" s="27"/>
      <c r="E82" s="21"/>
      <c r="F82" s="39"/>
    </row>
    <row r="83" spans="1:6" x14ac:dyDescent="0.25">
      <c r="A83" s="40" t="s">
        <v>837</v>
      </c>
      <c r="B83" s="27">
        <v>901.98339999999996</v>
      </c>
      <c r="C83" s="27">
        <v>906.55470000000003</v>
      </c>
      <c r="D83" s="27"/>
      <c r="E83" s="21"/>
      <c r="F83" s="39"/>
    </row>
    <row r="84" spans="1:6" x14ac:dyDescent="0.25">
      <c r="A84" s="40" t="s">
        <v>838</v>
      </c>
      <c r="B84" s="27" t="s">
        <v>793</v>
      </c>
      <c r="C84" s="27" t="s">
        <v>793</v>
      </c>
      <c r="D84" s="27"/>
      <c r="E84" s="21"/>
      <c r="F84" s="39"/>
    </row>
    <row r="85" spans="1:6" x14ac:dyDescent="0.25">
      <c r="A85" s="40" t="s">
        <v>839</v>
      </c>
      <c r="B85" s="27" t="s">
        <v>793</v>
      </c>
      <c r="C85" s="27" t="s">
        <v>793</v>
      </c>
      <c r="D85" s="27"/>
      <c r="E85" s="21"/>
      <c r="F85" s="39"/>
    </row>
    <row r="86" spans="1:6" x14ac:dyDescent="0.25">
      <c r="A86" s="40" t="s">
        <v>840</v>
      </c>
      <c r="B86" s="27">
        <v>1818.0791999999999</v>
      </c>
      <c r="C86" s="27">
        <v>1827.3128999999999</v>
      </c>
      <c r="D86" s="27"/>
      <c r="E86" s="21"/>
      <c r="F86" s="39"/>
    </row>
    <row r="87" spans="1:6" x14ac:dyDescent="0.25">
      <c r="A87" s="40" t="s">
        <v>841</v>
      </c>
      <c r="B87" s="27">
        <v>1028.4848</v>
      </c>
      <c r="C87" s="27">
        <v>1028.1818000000001</v>
      </c>
      <c r="D87" s="27"/>
      <c r="E87" s="21"/>
      <c r="F87" s="39"/>
    </row>
    <row r="88" spans="1:6" x14ac:dyDescent="0.25">
      <c r="A88" s="40" t="s">
        <v>842</v>
      </c>
      <c r="B88" s="27">
        <v>904.21500000000003</v>
      </c>
      <c r="C88" s="27">
        <v>908.80719999999997</v>
      </c>
      <c r="D88" s="27"/>
      <c r="E88" s="21"/>
      <c r="F88" s="39"/>
    </row>
    <row r="89" spans="1:6" x14ac:dyDescent="0.25">
      <c r="A89" s="40" t="s">
        <v>800</v>
      </c>
      <c r="B89" s="21"/>
      <c r="C89" s="21"/>
      <c r="D89" s="21"/>
      <c r="E89" s="21"/>
      <c r="F89" s="39"/>
    </row>
    <row r="90" spans="1:6" x14ac:dyDescent="0.25">
      <c r="A90" s="40"/>
      <c r="B90" s="21"/>
      <c r="C90" s="21"/>
      <c r="D90" s="21"/>
      <c r="E90" s="21"/>
      <c r="F90" s="39"/>
    </row>
    <row r="91" spans="1:6" x14ac:dyDescent="0.25">
      <c r="A91" s="40" t="s">
        <v>1170</v>
      </c>
      <c r="B91" s="27" t="s">
        <v>57</v>
      </c>
      <c r="C91" s="21"/>
      <c r="D91" s="21"/>
      <c r="E91" s="21"/>
      <c r="F91" s="39"/>
    </row>
    <row r="92" spans="1:6" x14ac:dyDescent="0.25">
      <c r="A92" s="40" t="s">
        <v>1171</v>
      </c>
      <c r="B92" s="27" t="s">
        <v>57</v>
      </c>
      <c r="C92" s="21"/>
      <c r="D92" s="21"/>
      <c r="E92" s="21"/>
      <c r="F92" s="39"/>
    </row>
    <row r="93" spans="1:6" ht="30" x14ac:dyDescent="0.25">
      <c r="A93" s="81" t="s">
        <v>1172</v>
      </c>
      <c r="B93" s="91">
        <v>103.5036667</v>
      </c>
      <c r="C93" s="21"/>
      <c r="D93" s="21"/>
      <c r="E93" s="21"/>
      <c r="F93" s="39"/>
    </row>
    <row r="94" spans="1:6" x14ac:dyDescent="0.25">
      <c r="A94" s="56" t="s">
        <v>1173</v>
      </c>
      <c r="B94" s="27" t="s">
        <v>57</v>
      </c>
      <c r="C94" s="21"/>
      <c r="D94" s="21"/>
      <c r="E94" s="21"/>
      <c r="F94" s="39"/>
    </row>
    <row r="95" spans="1:6" x14ac:dyDescent="0.25">
      <c r="A95" s="40" t="s">
        <v>801</v>
      </c>
      <c r="B95" s="28">
        <v>1.057876</v>
      </c>
      <c r="C95" s="21"/>
      <c r="D95" s="21"/>
      <c r="E95" s="21"/>
      <c r="F95" s="39"/>
    </row>
    <row r="96" spans="1:6" ht="30" x14ac:dyDescent="0.25">
      <c r="A96" s="56" t="s">
        <v>1174</v>
      </c>
      <c r="B96" s="27" t="s">
        <v>57</v>
      </c>
      <c r="C96" s="21"/>
      <c r="D96" s="21"/>
      <c r="E96" s="21"/>
      <c r="F96" s="39"/>
    </row>
    <row r="97" spans="1:6" ht="30" x14ac:dyDescent="0.25">
      <c r="A97" s="56" t="s">
        <v>1158</v>
      </c>
      <c r="B97" s="27" t="s">
        <v>57</v>
      </c>
      <c r="C97" s="21"/>
      <c r="D97" s="21"/>
      <c r="E97" s="21"/>
      <c r="F97" s="39"/>
    </row>
    <row r="98" spans="1:6" x14ac:dyDescent="0.25">
      <c r="A98" s="57"/>
      <c r="B98" s="58"/>
      <c r="C98" s="58"/>
      <c r="D98" s="58"/>
      <c r="E98" s="58"/>
      <c r="F98" s="59"/>
    </row>
  </sheetData>
  <customSheetViews>
    <customSheetView guid="{82FC9ADF-69D5-491E-B58A-B76D1862A59C}" showGridLines="0">
      <pane ySplit="6" topLeftCell="A54" activePane="bottomLeft" state="frozen"/>
      <selection pane="bottomLeft" activeCell="A61" sqref="A61:B61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86" activePane="bottomLeft" state="frozen"/>
      <selection pane="bottomLeft" activeCell="C91" sqref="C91:C100"/>
      <pageMargins left="0.7" right="0.7" top="0.75" bottom="0.75" header="0.3" footer="0.3"/>
      <pageSetup orientation="portrait" horizontalDpi="300" verticalDpi="300" r:id="rId2"/>
    </customSheetView>
  </customSheetViews>
  <mergeCells count="6">
    <mergeCell ref="A3:F3"/>
    <mergeCell ref="A4:F4"/>
    <mergeCell ref="A58:A59"/>
    <mergeCell ref="B58:B59"/>
    <mergeCell ref="C58:D58"/>
    <mergeCell ref="E58:E59"/>
  </mergeCells>
  <pageMargins left="0.7" right="0.7" top="0.75" bottom="0.75" header="0.3" footer="0.3"/>
  <pageSetup orientation="portrait" horizontalDpi="300" verticalDpi="3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1"/>
  <sheetViews>
    <sheetView showGridLines="0" workbookViewId="0">
      <pane ySplit="6" topLeftCell="A196" activePane="bottomLeft" state="frozen"/>
      <selection pane="bottomLeft" activeCell="A205" sqref="A205"/>
    </sheetView>
  </sheetViews>
  <sheetFormatPr defaultRowHeight="15" x14ac:dyDescent="0.25"/>
  <cols>
    <col min="1" max="1" width="69.42578125" customWidth="1"/>
    <col min="2" max="2" width="15.85546875" customWidth="1"/>
    <col min="3" max="3" width="26.5703125" customWidth="1"/>
    <col min="4" max="4" width="15.42578125" customWidth="1"/>
    <col min="5" max="5" width="16.5703125" customWidth="1"/>
    <col min="6" max="6" width="15.42578125" customWidth="1"/>
    <col min="8" max="8" width="40.85546875" bestFit="1" customWidth="1"/>
    <col min="12" max="12" width="66.42578125" bestFit="1" customWidth="1"/>
    <col min="13" max="13" width="10" bestFit="1" customWidth="1"/>
    <col min="14" max="14" width="9.5703125" bestFit="1" customWidth="1"/>
    <col min="15" max="15" width="14.42578125" bestFit="1" customWidth="1"/>
    <col min="16" max="16" width="11.5703125" bestFit="1" customWidth="1"/>
  </cols>
  <sheetData>
    <row r="1" spans="1:8" x14ac:dyDescent="0.25">
      <c r="A1" s="30" t="s">
        <v>888</v>
      </c>
      <c r="B1" s="44"/>
      <c r="C1" s="44"/>
      <c r="D1" s="44"/>
      <c r="E1" s="44"/>
      <c r="F1" s="45"/>
    </row>
    <row r="2" spans="1:8" ht="30.75" thickBot="1" x14ac:dyDescent="0.3">
      <c r="A2" s="31" t="s">
        <v>889</v>
      </c>
      <c r="B2" s="21"/>
      <c r="C2" s="21"/>
      <c r="D2" s="21"/>
      <c r="E2" s="21"/>
      <c r="F2" s="39"/>
    </row>
    <row r="3" spans="1:8" ht="36.75" customHeight="1" x14ac:dyDescent="0.25">
      <c r="A3" s="108" t="s">
        <v>15</v>
      </c>
      <c r="B3" s="109"/>
      <c r="C3" s="109"/>
      <c r="D3" s="109"/>
      <c r="E3" s="109"/>
      <c r="F3" s="110"/>
      <c r="H3" s="19" t="str">
        <f>HYPERLINK("[EDEL_Portfolio Monthly Notes 30-Sep-2019.xlsx]Index!A1","Index")</f>
        <v>Index</v>
      </c>
    </row>
    <row r="4" spans="1:8" ht="19.5" customHeight="1" x14ac:dyDescent="0.25">
      <c r="A4" s="111" t="s">
        <v>16</v>
      </c>
      <c r="B4" s="112"/>
      <c r="C4" s="112"/>
      <c r="D4" s="112"/>
      <c r="E4" s="112"/>
      <c r="F4" s="113"/>
    </row>
    <row r="5" spans="1:8" x14ac:dyDescent="0.25">
      <c r="A5" s="40"/>
      <c r="B5" s="21"/>
      <c r="C5" s="21"/>
      <c r="D5" s="21"/>
      <c r="E5" s="21"/>
      <c r="F5" s="39"/>
    </row>
    <row r="6" spans="1:8" ht="48" customHeight="1" x14ac:dyDescent="0.25">
      <c r="A6" s="22" t="s">
        <v>0</v>
      </c>
      <c r="B6" s="22" t="s">
        <v>1</v>
      </c>
      <c r="C6" s="22" t="s">
        <v>5</v>
      </c>
      <c r="D6" s="23" t="s">
        <v>2</v>
      </c>
      <c r="E6" s="24" t="s">
        <v>4</v>
      </c>
      <c r="F6" s="24" t="s">
        <v>3</v>
      </c>
    </row>
    <row r="7" spans="1:8" x14ac:dyDescent="0.25">
      <c r="A7" s="46"/>
      <c r="B7" s="10"/>
      <c r="C7" s="10"/>
      <c r="D7" s="2"/>
      <c r="E7" s="3"/>
      <c r="F7" s="47"/>
    </row>
    <row r="8" spans="1:8" x14ac:dyDescent="0.25">
      <c r="A8" s="32" t="s">
        <v>56</v>
      </c>
      <c r="B8" s="11"/>
      <c r="C8" s="11"/>
      <c r="D8" s="4"/>
      <c r="E8" s="5"/>
      <c r="F8" s="48"/>
    </row>
    <row r="9" spans="1:8" x14ac:dyDescent="0.25">
      <c r="A9" s="32" t="s">
        <v>140</v>
      </c>
      <c r="B9" s="11"/>
      <c r="C9" s="11"/>
      <c r="D9" s="4"/>
      <c r="E9" s="5"/>
      <c r="F9" s="48"/>
    </row>
    <row r="10" spans="1:8" x14ac:dyDescent="0.25">
      <c r="A10" s="38" t="s">
        <v>141</v>
      </c>
      <c r="B10" s="60" t="s">
        <v>142</v>
      </c>
      <c r="C10" s="60" t="s">
        <v>932</v>
      </c>
      <c r="D10" s="4">
        <v>2674500</v>
      </c>
      <c r="E10" s="5">
        <v>35631.03</v>
      </c>
      <c r="F10" s="48">
        <v>9.2399999999999996E-2</v>
      </c>
    </row>
    <row r="11" spans="1:8" x14ac:dyDescent="0.25">
      <c r="A11" s="38" t="s">
        <v>143</v>
      </c>
      <c r="B11" s="60" t="s">
        <v>144</v>
      </c>
      <c r="C11" s="60" t="s">
        <v>933</v>
      </c>
      <c r="D11" s="4">
        <v>1659000</v>
      </c>
      <c r="E11" s="5">
        <v>32799.26</v>
      </c>
      <c r="F11" s="48">
        <v>8.5099999999999995E-2</v>
      </c>
    </row>
    <row r="12" spans="1:8" x14ac:dyDescent="0.25">
      <c r="A12" s="38" t="s">
        <v>145</v>
      </c>
      <c r="B12" s="60" t="s">
        <v>146</v>
      </c>
      <c r="C12" s="60" t="s">
        <v>934</v>
      </c>
      <c r="D12" s="4">
        <v>2318400</v>
      </c>
      <c r="E12" s="5">
        <v>18678.189999999999</v>
      </c>
      <c r="F12" s="48">
        <v>4.8500000000000001E-2</v>
      </c>
    </row>
    <row r="13" spans="1:8" x14ac:dyDescent="0.25">
      <c r="A13" s="38" t="s">
        <v>147</v>
      </c>
      <c r="B13" s="60" t="s">
        <v>148</v>
      </c>
      <c r="C13" s="60" t="s">
        <v>934</v>
      </c>
      <c r="D13" s="4">
        <v>709000</v>
      </c>
      <c r="E13" s="5">
        <v>14884.04</v>
      </c>
      <c r="F13" s="48">
        <v>3.8600000000000002E-2</v>
      </c>
    </row>
    <row r="14" spans="1:8" x14ac:dyDescent="0.25">
      <c r="A14" s="38" t="s">
        <v>149</v>
      </c>
      <c r="B14" s="60" t="s">
        <v>150</v>
      </c>
      <c r="C14" s="60" t="s">
        <v>935</v>
      </c>
      <c r="D14" s="4">
        <v>3199625</v>
      </c>
      <c r="E14" s="5">
        <v>13876.77</v>
      </c>
      <c r="F14" s="48">
        <v>3.5999999999999997E-2</v>
      </c>
    </row>
    <row r="15" spans="1:8" x14ac:dyDescent="0.25">
      <c r="A15" s="38" t="s">
        <v>151</v>
      </c>
      <c r="B15" s="60" t="s">
        <v>152</v>
      </c>
      <c r="C15" s="60" t="s">
        <v>935</v>
      </c>
      <c r="D15" s="4">
        <v>1042000</v>
      </c>
      <c r="E15" s="5">
        <v>12790.03</v>
      </c>
      <c r="F15" s="48">
        <v>3.32E-2</v>
      </c>
    </row>
    <row r="16" spans="1:8" x14ac:dyDescent="0.25">
      <c r="A16" s="38" t="s">
        <v>153</v>
      </c>
      <c r="B16" s="60" t="s">
        <v>154</v>
      </c>
      <c r="C16" s="60" t="s">
        <v>936</v>
      </c>
      <c r="D16" s="4">
        <v>4298400</v>
      </c>
      <c r="E16" s="5">
        <v>11169.39</v>
      </c>
      <c r="F16" s="48">
        <v>2.9000000000000001E-2</v>
      </c>
    </row>
    <row r="17" spans="1:6" x14ac:dyDescent="0.25">
      <c r="A17" s="38" t="s">
        <v>155</v>
      </c>
      <c r="B17" s="60" t="s">
        <v>156</v>
      </c>
      <c r="C17" s="60" t="s">
        <v>937</v>
      </c>
      <c r="D17" s="4">
        <v>2602600</v>
      </c>
      <c r="E17" s="5">
        <v>10135.83</v>
      </c>
      <c r="F17" s="48">
        <v>2.63E-2</v>
      </c>
    </row>
    <row r="18" spans="1:6" x14ac:dyDescent="0.25">
      <c r="A18" s="38" t="s">
        <v>157</v>
      </c>
      <c r="B18" s="60" t="s">
        <v>158</v>
      </c>
      <c r="C18" s="60" t="s">
        <v>935</v>
      </c>
      <c r="D18" s="4">
        <v>714800</v>
      </c>
      <c r="E18" s="5">
        <v>9889.6200000000008</v>
      </c>
      <c r="F18" s="48">
        <v>2.5700000000000001E-2</v>
      </c>
    </row>
    <row r="19" spans="1:6" x14ac:dyDescent="0.25">
      <c r="A19" s="38" t="s">
        <v>159</v>
      </c>
      <c r="B19" s="60" t="s">
        <v>160</v>
      </c>
      <c r="C19" s="60" t="s">
        <v>936</v>
      </c>
      <c r="D19" s="4">
        <v>406800</v>
      </c>
      <c r="E19" s="5">
        <v>7168.43</v>
      </c>
      <c r="F19" s="48">
        <v>1.8599999999999998E-2</v>
      </c>
    </row>
    <row r="20" spans="1:6" x14ac:dyDescent="0.25">
      <c r="A20" s="38" t="s">
        <v>161</v>
      </c>
      <c r="B20" s="60" t="s">
        <v>162</v>
      </c>
      <c r="C20" s="60" t="s">
        <v>938</v>
      </c>
      <c r="D20" s="4">
        <v>3894800</v>
      </c>
      <c r="E20" s="5">
        <v>6060.31</v>
      </c>
      <c r="F20" s="48">
        <v>1.5699999999999999E-2</v>
      </c>
    </row>
    <row r="21" spans="1:6" x14ac:dyDescent="0.25">
      <c r="A21" s="38" t="s">
        <v>163</v>
      </c>
      <c r="B21" s="60" t="s">
        <v>164</v>
      </c>
      <c r="C21" s="60" t="s">
        <v>939</v>
      </c>
      <c r="D21" s="4">
        <v>2099500</v>
      </c>
      <c r="E21" s="5">
        <v>5574.17</v>
      </c>
      <c r="F21" s="48">
        <v>1.4500000000000001E-2</v>
      </c>
    </row>
    <row r="22" spans="1:6" x14ac:dyDescent="0.25">
      <c r="A22" s="38" t="s">
        <v>165</v>
      </c>
      <c r="B22" s="60" t="s">
        <v>166</v>
      </c>
      <c r="C22" s="60" t="s">
        <v>934</v>
      </c>
      <c r="D22" s="4">
        <v>490700</v>
      </c>
      <c r="E22" s="5">
        <v>5302.5</v>
      </c>
      <c r="F22" s="48">
        <v>1.38E-2</v>
      </c>
    </row>
    <row r="23" spans="1:6" x14ac:dyDescent="0.25">
      <c r="A23" s="38" t="s">
        <v>167</v>
      </c>
      <c r="B23" s="60" t="s">
        <v>168</v>
      </c>
      <c r="C23" s="60" t="s">
        <v>940</v>
      </c>
      <c r="D23" s="4">
        <v>7900000</v>
      </c>
      <c r="E23" s="5">
        <v>5079.7</v>
      </c>
      <c r="F23" s="48">
        <v>1.32E-2</v>
      </c>
    </row>
    <row r="24" spans="1:6" x14ac:dyDescent="0.25">
      <c r="A24" s="38" t="s">
        <v>169</v>
      </c>
      <c r="B24" s="60" t="s">
        <v>170</v>
      </c>
      <c r="C24" s="60" t="s">
        <v>941</v>
      </c>
      <c r="D24" s="4">
        <v>314250</v>
      </c>
      <c r="E24" s="5">
        <v>4632.83</v>
      </c>
      <c r="F24" s="48">
        <v>1.2E-2</v>
      </c>
    </row>
    <row r="25" spans="1:6" x14ac:dyDescent="0.25">
      <c r="A25" s="38" t="s">
        <v>171</v>
      </c>
      <c r="B25" s="60" t="s">
        <v>172</v>
      </c>
      <c r="C25" s="60" t="s">
        <v>942</v>
      </c>
      <c r="D25" s="4">
        <v>578250</v>
      </c>
      <c r="E25" s="5">
        <v>4221.8</v>
      </c>
      <c r="F25" s="48">
        <v>1.0999999999999999E-2</v>
      </c>
    </row>
    <row r="26" spans="1:6" x14ac:dyDescent="0.25">
      <c r="A26" s="38" t="s">
        <v>173</v>
      </c>
      <c r="B26" s="60" t="s">
        <v>174</v>
      </c>
      <c r="C26" s="60" t="s">
        <v>943</v>
      </c>
      <c r="D26" s="4">
        <v>1093941</v>
      </c>
      <c r="E26" s="5">
        <v>4015.31</v>
      </c>
      <c r="F26" s="48">
        <v>1.04E-2</v>
      </c>
    </row>
    <row r="27" spans="1:6" x14ac:dyDescent="0.25">
      <c r="A27" s="38" t="s">
        <v>175</v>
      </c>
      <c r="B27" s="60" t="s">
        <v>176</v>
      </c>
      <c r="C27" s="60" t="s">
        <v>944</v>
      </c>
      <c r="D27" s="4">
        <v>270000</v>
      </c>
      <c r="E27" s="5">
        <v>3767.85</v>
      </c>
      <c r="F27" s="48">
        <v>9.7999999999999997E-3</v>
      </c>
    </row>
    <row r="28" spans="1:6" x14ac:dyDescent="0.25">
      <c r="A28" s="38" t="s">
        <v>177</v>
      </c>
      <c r="B28" s="60" t="s">
        <v>178</v>
      </c>
      <c r="C28" s="60" t="s">
        <v>935</v>
      </c>
      <c r="D28" s="4">
        <v>492000</v>
      </c>
      <c r="E28" s="5">
        <v>3370.2</v>
      </c>
      <c r="F28" s="48">
        <v>8.6999999999999994E-3</v>
      </c>
    </row>
    <row r="29" spans="1:6" x14ac:dyDescent="0.25">
      <c r="A29" s="38" t="s">
        <v>179</v>
      </c>
      <c r="B29" s="60" t="s">
        <v>180</v>
      </c>
      <c r="C29" s="60" t="s">
        <v>945</v>
      </c>
      <c r="D29" s="4">
        <v>499500</v>
      </c>
      <c r="E29" s="5">
        <v>3016.73</v>
      </c>
      <c r="F29" s="48">
        <v>7.7999999999999996E-3</v>
      </c>
    </row>
    <row r="30" spans="1:6" x14ac:dyDescent="0.25">
      <c r="A30" s="38" t="s">
        <v>181</v>
      </c>
      <c r="B30" s="60" t="s">
        <v>182</v>
      </c>
      <c r="C30" s="60" t="s">
        <v>937</v>
      </c>
      <c r="D30" s="4">
        <v>111500</v>
      </c>
      <c r="E30" s="5">
        <v>3013.01</v>
      </c>
      <c r="F30" s="48">
        <v>7.7999999999999996E-3</v>
      </c>
    </row>
    <row r="31" spans="1:6" x14ac:dyDescent="0.25">
      <c r="A31" s="38" t="s">
        <v>183</v>
      </c>
      <c r="B31" s="60" t="s">
        <v>184</v>
      </c>
      <c r="C31" s="60" t="s">
        <v>946</v>
      </c>
      <c r="D31" s="4">
        <v>538000</v>
      </c>
      <c r="E31" s="5">
        <v>2943.67</v>
      </c>
      <c r="F31" s="48">
        <v>7.6E-3</v>
      </c>
    </row>
    <row r="32" spans="1:6" x14ac:dyDescent="0.25">
      <c r="A32" s="38" t="s">
        <v>185</v>
      </c>
      <c r="B32" s="60" t="s">
        <v>186</v>
      </c>
      <c r="C32" s="60" t="s">
        <v>947</v>
      </c>
      <c r="D32" s="4">
        <v>1056000</v>
      </c>
      <c r="E32" s="5">
        <v>2744.54</v>
      </c>
      <c r="F32" s="48">
        <v>7.1000000000000004E-3</v>
      </c>
    </row>
    <row r="33" spans="1:6" x14ac:dyDescent="0.25">
      <c r="A33" s="38" t="s">
        <v>187</v>
      </c>
      <c r="B33" s="60" t="s">
        <v>188</v>
      </c>
      <c r="C33" s="60" t="s">
        <v>946</v>
      </c>
      <c r="D33" s="4">
        <v>94200</v>
      </c>
      <c r="E33" s="5">
        <v>2547.87</v>
      </c>
      <c r="F33" s="48">
        <v>6.6E-3</v>
      </c>
    </row>
    <row r="34" spans="1:6" x14ac:dyDescent="0.25">
      <c r="A34" s="38" t="s">
        <v>189</v>
      </c>
      <c r="B34" s="60" t="s">
        <v>190</v>
      </c>
      <c r="C34" s="60" t="s">
        <v>948</v>
      </c>
      <c r="D34" s="4">
        <v>4815000</v>
      </c>
      <c r="E34" s="5">
        <v>2330.46</v>
      </c>
      <c r="F34" s="48">
        <v>6.0000000000000001E-3</v>
      </c>
    </row>
    <row r="35" spans="1:6" x14ac:dyDescent="0.25">
      <c r="A35" s="38" t="s">
        <v>191</v>
      </c>
      <c r="B35" s="60" t="s">
        <v>192</v>
      </c>
      <c r="C35" s="60" t="s">
        <v>949</v>
      </c>
      <c r="D35" s="4">
        <v>982000</v>
      </c>
      <c r="E35" s="5">
        <v>2258.11</v>
      </c>
      <c r="F35" s="48">
        <v>5.8999999999999999E-3</v>
      </c>
    </row>
    <row r="36" spans="1:6" x14ac:dyDescent="0.25">
      <c r="A36" s="38" t="s">
        <v>193</v>
      </c>
      <c r="B36" s="60" t="s">
        <v>194</v>
      </c>
      <c r="C36" s="60" t="s">
        <v>950</v>
      </c>
      <c r="D36" s="4">
        <v>1408000</v>
      </c>
      <c r="E36" s="5">
        <v>2053.5700000000002</v>
      </c>
      <c r="F36" s="48">
        <v>5.3E-3</v>
      </c>
    </row>
    <row r="37" spans="1:6" x14ac:dyDescent="0.25">
      <c r="A37" s="38" t="s">
        <v>195</v>
      </c>
      <c r="B37" s="60" t="s">
        <v>196</v>
      </c>
      <c r="C37" s="60" t="s">
        <v>940</v>
      </c>
      <c r="D37" s="4">
        <v>1536000</v>
      </c>
      <c r="E37" s="5">
        <v>1804.8</v>
      </c>
      <c r="F37" s="48">
        <v>4.7000000000000002E-3</v>
      </c>
    </row>
    <row r="38" spans="1:6" x14ac:dyDescent="0.25">
      <c r="A38" s="38" t="s">
        <v>197</v>
      </c>
      <c r="B38" s="60" t="s">
        <v>198</v>
      </c>
      <c r="C38" s="60" t="s">
        <v>940</v>
      </c>
      <c r="D38" s="4">
        <v>900000</v>
      </c>
      <c r="E38" s="5">
        <v>1791.45</v>
      </c>
      <c r="F38" s="48">
        <v>4.5999999999999999E-3</v>
      </c>
    </row>
    <row r="39" spans="1:6" x14ac:dyDescent="0.25">
      <c r="A39" s="38" t="s">
        <v>199</v>
      </c>
      <c r="B39" s="60" t="s">
        <v>200</v>
      </c>
      <c r="C39" s="60" t="s">
        <v>951</v>
      </c>
      <c r="D39" s="4">
        <v>58000</v>
      </c>
      <c r="E39" s="5">
        <v>1596.13</v>
      </c>
      <c r="F39" s="48">
        <v>4.1000000000000003E-3</v>
      </c>
    </row>
    <row r="40" spans="1:6" x14ac:dyDescent="0.25">
      <c r="A40" s="38" t="s">
        <v>201</v>
      </c>
      <c r="B40" s="60" t="s">
        <v>202</v>
      </c>
      <c r="C40" s="60" t="s">
        <v>933</v>
      </c>
      <c r="D40" s="4">
        <v>38250</v>
      </c>
      <c r="E40" s="5">
        <v>1547.61</v>
      </c>
      <c r="F40" s="48">
        <v>4.0000000000000001E-3</v>
      </c>
    </row>
    <row r="41" spans="1:6" x14ac:dyDescent="0.25">
      <c r="A41" s="38" t="s">
        <v>203</v>
      </c>
      <c r="B41" s="60" t="s">
        <v>204</v>
      </c>
      <c r="C41" s="60" t="s">
        <v>936</v>
      </c>
      <c r="D41" s="4">
        <v>558900</v>
      </c>
      <c r="E41" s="5">
        <v>1542.56</v>
      </c>
      <c r="F41" s="48">
        <v>4.0000000000000001E-3</v>
      </c>
    </row>
    <row r="42" spans="1:6" x14ac:dyDescent="0.25">
      <c r="A42" s="38" t="s">
        <v>1119</v>
      </c>
      <c r="B42" s="60" t="s">
        <v>205</v>
      </c>
      <c r="C42" s="60" t="s">
        <v>952</v>
      </c>
      <c r="D42" s="4">
        <v>240702</v>
      </c>
      <c r="E42" s="5">
        <v>1455.65</v>
      </c>
      <c r="F42" s="48">
        <v>3.8E-3</v>
      </c>
    </row>
    <row r="43" spans="1:6" x14ac:dyDescent="0.25">
      <c r="A43" s="38" t="s">
        <v>206</v>
      </c>
      <c r="B43" s="60" t="s">
        <v>207</v>
      </c>
      <c r="C43" s="60" t="s">
        <v>953</v>
      </c>
      <c r="D43" s="4">
        <v>98000</v>
      </c>
      <c r="E43" s="5">
        <v>1414.88</v>
      </c>
      <c r="F43" s="48">
        <v>3.7000000000000002E-3</v>
      </c>
    </row>
    <row r="44" spans="1:6" x14ac:dyDescent="0.25">
      <c r="A44" s="38" t="s">
        <v>208</v>
      </c>
      <c r="B44" s="60" t="s">
        <v>209</v>
      </c>
      <c r="C44" s="60" t="s">
        <v>941</v>
      </c>
      <c r="D44" s="4">
        <v>8280000</v>
      </c>
      <c r="E44" s="5">
        <v>1407.6</v>
      </c>
      <c r="F44" s="48">
        <v>3.7000000000000002E-3</v>
      </c>
    </row>
    <row r="45" spans="1:6" x14ac:dyDescent="0.25">
      <c r="A45" s="38" t="s">
        <v>210</v>
      </c>
      <c r="B45" s="60" t="s">
        <v>211</v>
      </c>
      <c r="C45" s="60" t="s">
        <v>936</v>
      </c>
      <c r="D45" s="4">
        <v>195200</v>
      </c>
      <c r="E45" s="5">
        <v>1341.61</v>
      </c>
      <c r="F45" s="48">
        <v>3.5000000000000001E-3</v>
      </c>
    </row>
    <row r="46" spans="1:6" x14ac:dyDescent="0.25">
      <c r="A46" s="38" t="s">
        <v>212</v>
      </c>
      <c r="B46" s="60" t="s">
        <v>213</v>
      </c>
      <c r="C46" s="60" t="s">
        <v>932</v>
      </c>
      <c r="D46" s="4">
        <v>426300</v>
      </c>
      <c r="E46" s="5">
        <v>1286.1500000000001</v>
      </c>
      <c r="F46" s="48">
        <v>3.3E-3</v>
      </c>
    </row>
    <row r="47" spans="1:6" x14ac:dyDescent="0.25">
      <c r="A47" s="38" t="s">
        <v>214</v>
      </c>
      <c r="B47" s="60" t="s">
        <v>215</v>
      </c>
      <c r="C47" s="60" t="s">
        <v>941</v>
      </c>
      <c r="D47" s="4">
        <v>2264000</v>
      </c>
      <c r="E47" s="5">
        <v>1246.33</v>
      </c>
      <c r="F47" s="48">
        <v>3.2000000000000002E-3</v>
      </c>
    </row>
    <row r="48" spans="1:6" x14ac:dyDescent="0.25">
      <c r="A48" s="38" t="s">
        <v>216</v>
      </c>
      <c r="B48" s="60" t="s">
        <v>217</v>
      </c>
      <c r="C48" s="60" t="s">
        <v>933</v>
      </c>
      <c r="D48" s="4">
        <v>12375</v>
      </c>
      <c r="E48" s="5">
        <v>1053.48</v>
      </c>
      <c r="F48" s="48">
        <v>2.7000000000000001E-3</v>
      </c>
    </row>
    <row r="49" spans="1:6" x14ac:dyDescent="0.25">
      <c r="A49" s="38" t="s">
        <v>218</v>
      </c>
      <c r="B49" s="60" t="s">
        <v>219</v>
      </c>
      <c r="C49" s="60" t="s">
        <v>933</v>
      </c>
      <c r="D49" s="4">
        <v>296250</v>
      </c>
      <c r="E49" s="5">
        <v>971.7</v>
      </c>
      <c r="F49" s="48">
        <v>2.5000000000000001E-3</v>
      </c>
    </row>
    <row r="50" spans="1:6" x14ac:dyDescent="0.25">
      <c r="A50" s="38" t="s">
        <v>220</v>
      </c>
      <c r="B50" s="60" t="s">
        <v>221</v>
      </c>
      <c r="C50" s="60" t="s">
        <v>934</v>
      </c>
      <c r="D50" s="4">
        <v>135600</v>
      </c>
      <c r="E50" s="5">
        <v>968.86</v>
      </c>
      <c r="F50" s="48">
        <v>2.5000000000000001E-3</v>
      </c>
    </row>
    <row r="51" spans="1:6" x14ac:dyDescent="0.25">
      <c r="A51" s="38" t="s">
        <v>222</v>
      </c>
      <c r="B51" s="60" t="s">
        <v>223</v>
      </c>
      <c r="C51" s="60" t="s">
        <v>946</v>
      </c>
      <c r="D51" s="4">
        <v>14100</v>
      </c>
      <c r="E51" s="5">
        <v>946.93</v>
      </c>
      <c r="F51" s="48">
        <v>2.5000000000000001E-3</v>
      </c>
    </row>
    <row r="52" spans="1:6" x14ac:dyDescent="0.25">
      <c r="A52" s="38" t="s">
        <v>224</v>
      </c>
      <c r="B52" s="60" t="s">
        <v>225</v>
      </c>
      <c r="C52" s="60" t="s">
        <v>949</v>
      </c>
      <c r="D52" s="4">
        <v>764800</v>
      </c>
      <c r="E52" s="5">
        <v>791.95</v>
      </c>
      <c r="F52" s="48">
        <v>2.0999999999999999E-3</v>
      </c>
    </row>
    <row r="53" spans="1:6" x14ac:dyDescent="0.25">
      <c r="A53" s="38" t="s">
        <v>226</v>
      </c>
      <c r="B53" s="60" t="s">
        <v>227</v>
      </c>
      <c r="C53" s="60" t="s">
        <v>936</v>
      </c>
      <c r="D53" s="4">
        <v>117500</v>
      </c>
      <c r="E53" s="5">
        <v>783.73</v>
      </c>
      <c r="F53" s="48">
        <v>2E-3</v>
      </c>
    </row>
    <row r="54" spans="1:6" x14ac:dyDescent="0.25">
      <c r="A54" s="38" t="s">
        <v>228</v>
      </c>
      <c r="B54" s="60" t="s">
        <v>229</v>
      </c>
      <c r="C54" s="60" t="s">
        <v>935</v>
      </c>
      <c r="D54" s="4">
        <v>1735800</v>
      </c>
      <c r="E54" s="5">
        <v>718.62</v>
      </c>
      <c r="F54" s="48">
        <v>1.9E-3</v>
      </c>
    </row>
    <row r="55" spans="1:6" x14ac:dyDescent="0.25">
      <c r="A55" s="38" t="s">
        <v>230</v>
      </c>
      <c r="B55" s="60" t="s">
        <v>231</v>
      </c>
      <c r="C55" s="60" t="s">
        <v>937</v>
      </c>
      <c r="D55" s="4">
        <v>144000</v>
      </c>
      <c r="E55" s="5">
        <v>612.72</v>
      </c>
      <c r="F55" s="48">
        <v>1.6000000000000001E-3</v>
      </c>
    </row>
    <row r="56" spans="1:6" x14ac:dyDescent="0.25">
      <c r="A56" s="38" t="s">
        <v>886</v>
      </c>
      <c r="B56" s="60" t="s">
        <v>233</v>
      </c>
      <c r="C56" s="60" t="s">
        <v>946</v>
      </c>
      <c r="D56" s="4">
        <v>1056000</v>
      </c>
      <c r="E56" s="5">
        <v>560.74</v>
      </c>
      <c r="F56" s="48">
        <v>1.5E-3</v>
      </c>
    </row>
    <row r="57" spans="1:6" x14ac:dyDescent="0.25">
      <c r="A57" s="38" t="s">
        <v>234</v>
      </c>
      <c r="B57" s="60" t="s">
        <v>235</v>
      </c>
      <c r="C57" s="60" t="s">
        <v>935</v>
      </c>
      <c r="D57" s="4">
        <v>195000</v>
      </c>
      <c r="E57" s="5">
        <v>528.05999999999995</v>
      </c>
      <c r="F57" s="48">
        <v>1.4E-3</v>
      </c>
    </row>
    <row r="58" spans="1:6" x14ac:dyDescent="0.25">
      <c r="A58" s="38" t="s">
        <v>236</v>
      </c>
      <c r="B58" s="60" t="s">
        <v>237</v>
      </c>
      <c r="C58" s="60" t="s">
        <v>937</v>
      </c>
      <c r="D58" s="4">
        <v>88000</v>
      </c>
      <c r="E58" s="5">
        <v>518.32000000000005</v>
      </c>
      <c r="F58" s="48">
        <v>1.2999999999999999E-3</v>
      </c>
    </row>
    <row r="59" spans="1:6" x14ac:dyDescent="0.25">
      <c r="A59" s="38" t="s">
        <v>238</v>
      </c>
      <c r="B59" s="60" t="s">
        <v>239</v>
      </c>
      <c r="C59" s="60" t="s">
        <v>954</v>
      </c>
      <c r="D59" s="4">
        <v>37500</v>
      </c>
      <c r="E59" s="5">
        <v>477.39</v>
      </c>
      <c r="F59" s="48">
        <v>1.1999999999999999E-3</v>
      </c>
    </row>
    <row r="60" spans="1:6" x14ac:dyDescent="0.25">
      <c r="A60" s="38" t="s">
        <v>240</v>
      </c>
      <c r="B60" s="60" t="s">
        <v>241</v>
      </c>
      <c r="C60" s="60" t="s">
        <v>933</v>
      </c>
      <c r="D60" s="4">
        <v>324000</v>
      </c>
      <c r="E60" s="5">
        <v>457.49</v>
      </c>
      <c r="F60" s="48">
        <v>1.1999999999999999E-3</v>
      </c>
    </row>
    <row r="61" spans="1:6" x14ac:dyDescent="0.25">
      <c r="A61" s="38" t="s">
        <v>242</v>
      </c>
      <c r="B61" s="60" t="s">
        <v>243</v>
      </c>
      <c r="C61" s="60" t="s">
        <v>955</v>
      </c>
      <c r="D61" s="4">
        <v>224000</v>
      </c>
      <c r="E61" s="5">
        <v>428.62</v>
      </c>
      <c r="F61" s="48">
        <v>1.1000000000000001E-3</v>
      </c>
    </row>
    <row r="62" spans="1:6" x14ac:dyDescent="0.25">
      <c r="A62" s="38" t="s">
        <v>244</v>
      </c>
      <c r="B62" s="60" t="s">
        <v>245</v>
      </c>
      <c r="C62" s="60" t="s">
        <v>932</v>
      </c>
      <c r="D62" s="4">
        <v>72000</v>
      </c>
      <c r="E62" s="5">
        <v>338.47</v>
      </c>
      <c r="F62" s="48">
        <v>8.9999999999999998E-4</v>
      </c>
    </row>
    <row r="63" spans="1:6" x14ac:dyDescent="0.25">
      <c r="A63" s="38" t="s">
        <v>246</v>
      </c>
      <c r="B63" s="60" t="s">
        <v>247</v>
      </c>
      <c r="C63" s="60" t="s">
        <v>935</v>
      </c>
      <c r="D63" s="4">
        <v>546000</v>
      </c>
      <c r="E63" s="5">
        <v>338.25</v>
      </c>
      <c r="F63" s="48">
        <v>8.9999999999999998E-4</v>
      </c>
    </row>
    <row r="64" spans="1:6" x14ac:dyDescent="0.25">
      <c r="A64" s="38" t="s">
        <v>248</v>
      </c>
      <c r="B64" s="60" t="s">
        <v>249</v>
      </c>
      <c r="C64" s="60" t="s">
        <v>936</v>
      </c>
      <c r="D64" s="4">
        <v>72500</v>
      </c>
      <c r="E64" s="5">
        <v>324.26</v>
      </c>
      <c r="F64" s="48">
        <v>8.0000000000000004E-4</v>
      </c>
    </row>
    <row r="65" spans="1:6" x14ac:dyDescent="0.25">
      <c r="A65" s="38" t="s">
        <v>250</v>
      </c>
      <c r="B65" s="60" t="s">
        <v>251</v>
      </c>
      <c r="C65" s="60" t="s">
        <v>937</v>
      </c>
      <c r="D65" s="4">
        <v>44800</v>
      </c>
      <c r="E65" s="5">
        <v>320.63</v>
      </c>
      <c r="F65" s="48">
        <v>8.0000000000000004E-4</v>
      </c>
    </row>
    <row r="66" spans="1:6" x14ac:dyDescent="0.25">
      <c r="A66" s="38" t="s">
        <v>252</v>
      </c>
      <c r="B66" s="60" t="s">
        <v>253</v>
      </c>
      <c r="C66" s="60" t="s">
        <v>952</v>
      </c>
      <c r="D66" s="4">
        <v>75000</v>
      </c>
      <c r="E66" s="5">
        <v>310.45999999999998</v>
      </c>
      <c r="F66" s="48">
        <v>8.0000000000000004E-4</v>
      </c>
    </row>
    <row r="67" spans="1:6" x14ac:dyDescent="0.25">
      <c r="A67" s="38" t="s">
        <v>254</v>
      </c>
      <c r="B67" s="60" t="s">
        <v>255</v>
      </c>
      <c r="C67" s="60" t="s">
        <v>948</v>
      </c>
      <c r="D67" s="4">
        <v>240000</v>
      </c>
      <c r="E67" s="5">
        <v>259.92</v>
      </c>
      <c r="F67" s="48">
        <v>6.9999999999999999E-4</v>
      </c>
    </row>
    <row r="68" spans="1:6" x14ac:dyDescent="0.25">
      <c r="A68" s="38" t="s">
        <v>256</v>
      </c>
      <c r="B68" s="60" t="s">
        <v>257</v>
      </c>
      <c r="C68" s="60" t="s">
        <v>934</v>
      </c>
      <c r="D68" s="4">
        <v>37800</v>
      </c>
      <c r="E68" s="5">
        <v>256</v>
      </c>
      <c r="F68" s="48">
        <v>6.9999999999999999E-4</v>
      </c>
    </row>
    <row r="69" spans="1:6" x14ac:dyDescent="0.25">
      <c r="A69" s="38" t="s">
        <v>258</v>
      </c>
      <c r="B69" s="60" t="s">
        <v>259</v>
      </c>
      <c r="C69" s="60" t="s">
        <v>956</v>
      </c>
      <c r="D69" s="4">
        <v>129600</v>
      </c>
      <c r="E69" s="5">
        <v>252.98</v>
      </c>
      <c r="F69" s="48">
        <v>6.9999999999999999E-4</v>
      </c>
    </row>
    <row r="70" spans="1:6" x14ac:dyDescent="0.25">
      <c r="A70" s="38" t="s">
        <v>260</v>
      </c>
      <c r="B70" s="60" t="s">
        <v>261</v>
      </c>
      <c r="C70" s="60" t="s">
        <v>934</v>
      </c>
      <c r="D70" s="4">
        <v>89600</v>
      </c>
      <c r="E70" s="5">
        <v>214.86</v>
      </c>
      <c r="F70" s="48">
        <v>5.9999999999999995E-4</v>
      </c>
    </row>
    <row r="71" spans="1:6" x14ac:dyDescent="0.25">
      <c r="A71" s="38" t="s">
        <v>262</v>
      </c>
      <c r="B71" s="60" t="s">
        <v>263</v>
      </c>
      <c r="C71" s="60" t="s">
        <v>957</v>
      </c>
      <c r="D71" s="4">
        <v>204000</v>
      </c>
      <c r="E71" s="5">
        <v>180.95</v>
      </c>
      <c r="F71" s="48">
        <v>5.0000000000000001E-4</v>
      </c>
    </row>
    <row r="72" spans="1:6" x14ac:dyDescent="0.25">
      <c r="A72" s="38" t="s">
        <v>264</v>
      </c>
      <c r="B72" s="60" t="s">
        <v>265</v>
      </c>
      <c r="C72" s="60" t="s">
        <v>942</v>
      </c>
      <c r="D72" s="4">
        <v>82500</v>
      </c>
      <c r="E72" s="5">
        <v>168.26</v>
      </c>
      <c r="F72" s="48">
        <v>4.0000000000000002E-4</v>
      </c>
    </row>
    <row r="73" spans="1:6" x14ac:dyDescent="0.25">
      <c r="A73" s="38" t="s">
        <v>266</v>
      </c>
      <c r="B73" s="60" t="s">
        <v>267</v>
      </c>
      <c r="C73" s="60" t="s">
        <v>934</v>
      </c>
      <c r="D73" s="4">
        <v>12000</v>
      </c>
      <c r="E73" s="5">
        <v>167.39</v>
      </c>
      <c r="F73" s="48">
        <v>4.0000000000000002E-4</v>
      </c>
    </row>
    <row r="74" spans="1:6" x14ac:dyDescent="0.25">
      <c r="A74" s="38" t="s">
        <v>268</v>
      </c>
      <c r="B74" s="60" t="s">
        <v>269</v>
      </c>
      <c r="C74" s="60" t="s">
        <v>946</v>
      </c>
      <c r="D74" s="4">
        <v>5500</v>
      </c>
      <c r="E74" s="5">
        <v>161.80000000000001</v>
      </c>
      <c r="F74" s="48">
        <v>4.0000000000000002E-4</v>
      </c>
    </row>
    <row r="75" spans="1:6" x14ac:dyDescent="0.25">
      <c r="A75" s="38" t="s">
        <v>270</v>
      </c>
      <c r="B75" s="60" t="s">
        <v>271</v>
      </c>
      <c r="C75" s="60" t="s">
        <v>935</v>
      </c>
      <c r="D75" s="4">
        <v>8400</v>
      </c>
      <c r="E75" s="5">
        <v>138.13</v>
      </c>
      <c r="F75" s="48">
        <v>4.0000000000000002E-4</v>
      </c>
    </row>
    <row r="76" spans="1:6" x14ac:dyDescent="0.25">
      <c r="A76" s="38" t="s">
        <v>272</v>
      </c>
      <c r="B76" s="60" t="s">
        <v>273</v>
      </c>
      <c r="C76" s="60" t="s">
        <v>936</v>
      </c>
      <c r="D76" s="4">
        <v>3600</v>
      </c>
      <c r="E76" s="5">
        <v>105.99</v>
      </c>
      <c r="F76" s="48">
        <v>2.9999999999999997E-4</v>
      </c>
    </row>
    <row r="77" spans="1:6" x14ac:dyDescent="0.25">
      <c r="A77" s="38" t="s">
        <v>274</v>
      </c>
      <c r="B77" s="60" t="s">
        <v>275</v>
      </c>
      <c r="C77" s="60" t="s">
        <v>935</v>
      </c>
      <c r="D77" s="4">
        <v>54000</v>
      </c>
      <c r="E77" s="5">
        <v>98.5</v>
      </c>
      <c r="F77" s="48">
        <v>2.9999999999999997E-4</v>
      </c>
    </row>
    <row r="78" spans="1:6" x14ac:dyDescent="0.25">
      <c r="A78" s="38" t="s">
        <v>276</v>
      </c>
      <c r="B78" s="60" t="s">
        <v>277</v>
      </c>
      <c r="C78" s="60" t="s">
        <v>937</v>
      </c>
      <c r="D78" s="4">
        <v>25600</v>
      </c>
      <c r="E78" s="5">
        <v>59.72</v>
      </c>
      <c r="F78" s="48">
        <v>2.0000000000000001E-4</v>
      </c>
    </row>
    <row r="79" spans="1:6" x14ac:dyDescent="0.25">
      <c r="A79" s="38" t="s">
        <v>278</v>
      </c>
      <c r="B79" s="60" t="s">
        <v>279</v>
      </c>
      <c r="C79" s="60" t="s">
        <v>940</v>
      </c>
      <c r="D79" s="4">
        <v>72000</v>
      </c>
      <c r="E79" s="5">
        <v>45</v>
      </c>
      <c r="F79" s="48">
        <v>1E-4</v>
      </c>
    </row>
    <row r="80" spans="1:6" x14ac:dyDescent="0.25">
      <c r="A80" s="38" t="s">
        <v>280</v>
      </c>
      <c r="B80" s="60" t="s">
        <v>281</v>
      </c>
      <c r="C80" s="60" t="s">
        <v>935</v>
      </c>
      <c r="D80" s="4">
        <v>84000</v>
      </c>
      <c r="E80" s="5">
        <v>44.35</v>
      </c>
      <c r="F80" s="48">
        <v>1E-4</v>
      </c>
    </row>
    <row r="81" spans="1:6" x14ac:dyDescent="0.25">
      <c r="A81" s="38" t="s">
        <v>282</v>
      </c>
      <c r="B81" s="60" t="s">
        <v>283</v>
      </c>
      <c r="C81" s="60" t="s">
        <v>958</v>
      </c>
      <c r="D81" s="4">
        <v>30000</v>
      </c>
      <c r="E81" s="5">
        <v>39.54</v>
      </c>
      <c r="F81" s="48">
        <v>1E-4</v>
      </c>
    </row>
    <row r="82" spans="1:6" x14ac:dyDescent="0.25">
      <c r="A82" s="38" t="s">
        <v>284</v>
      </c>
      <c r="B82" s="60" t="s">
        <v>285</v>
      </c>
      <c r="C82" s="60" t="s">
        <v>933</v>
      </c>
      <c r="D82" s="4">
        <v>3000</v>
      </c>
      <c r="E82" s="5">
        <v>32.130000000000003</v>
      </c>
      <c r="F82" s="48">
        <v>1E-4</v>
      </c>
    </row>
    <row r="83" spans="1:6" x14ac:dyDescent="0.25">
      <c r="A83" s="38" t="s">
        <v>286</v>
      </c>
      <c r="B83" s="60" t="s">
        <v>287</v>
      </c>
      <c r="C83" s="60" t="s">
        <v>946</v>
      </c>
      <c r="D83" s="4">
        <v>36000</v>
      </c>
      <c r="E83" s="5">
        <v>24.73</v>
      </c>
      <c r="F83" s="48">
        <v>1E-4</v>
      </c>
    </row>
    <row r="84" spans="1:6" x14ac:dyDescent="0.25">
      <c r="A84" s="38" t="s">
        <v>288</v>
      </c>
      <c r="B84" s="60" t="s">
        <v>289</v>
      </c>
      <c r="C84" s="60" t="s">
        <v>939</v>
      </c>
      <c r="D84" s="4">
        <v>126000</v>
      </c>
      <c r="E84" s="5">
        <v>22.87</v>
      </c>
      <c r="F84" s="48">
        <v>1E-4</v>
      </c>
    </row>
    <row r="85" spans="1:6" x14ac:dyDescent="0.25">
      <c r="A85" s="38" t="s">
        <v>290</v>
      </c>
      <c r="B85" s="60" t="s">
        <v>291</v>
      </c>
      <c r="C85" s="60" t="s">
        <v>953</v>
      </c>
      <c r="D85" s="4">
        <v>3600</v>
      </c>
      <c r="E85" s="5">
        <v>21.2</v>
      </c>
      <c r="F85" s="48">
        <v>1E-4</v>
      </c>
    </row>
    <row r="86" spans="1:6" x14ac:dyDescent="0.25">
      <c r="A86" s="38" t="s">
        <v>232</v>
      </c>
      <c r="B86" s="60" t="s">
        <v>292</v>
      </c>
      <c r="C86" s="60" t="s">
        <v>946</v>
      </c>
      <c r="D86" s="4">
        <v>12000</v>
      </c>
      <c r="E86" s="5">
        <v>14.09</v>
      </c>
      <c r="F86" s="48">
        <v>0</v>
      </c>
    </row>
    <row r="87" spans="1:6" x14ac:dyDescent="0.25">
      <c r="A87" s="38" t="s">
        <v>293</v>
      </c>
      <c r="B87" s="60" t="s">
        <v>294</v>
      </c>
      <c r="C87" s="60" t="s">
        <v>936</v>
      </c>
      <c r="D87" s="4">
        <v>700</v>
      </c>
      <c r="E87" s="5">
        <v>9.43</v>
      </c>
      <c r="F87" s="48">
        <v>0</v>
      </c>
    </row>
    <row r="88" spans="1:6" x14ac:dyDescent="0.25">
      <c r="A88" s="38" t="s">
        <v>295</v>
      </c>
      <c r="B88" s="60" t="s">
        <v>296</v>
      </c>
      <c r="C88" s="60" t="s">
        <v>935</v>
      </c>
      <c r="D88" s="4">
        <v>7000</v>
      </c>
      <c r="E88" s="5">
        <v>6.33</v>
      </c>
      <c r="F88" s="48">
        <v>0</v>
      </c>
    </row>
    <row r="89" spans="1:6" x14ac:dyDescent="0.25">
      <c r="A89" s="32" t="s">
        <v>77</v>
      </c>
      <c r="B89" s="61"/>
      <c r="C89" s="61"/>
      <c r="D89" s="6"/>
      <c r="E89" s="14">
        <v>260164.84</v>
      </c>
      <c r="F89" s="49">
        <v>0.67520000000000002</v>
      </c>
    </row>
    <row r="90" spans="1:6" x14ac:dyDescent="0.25">
      <c r="A90" s="32"/>
      <c r="B90" s="61"/>
      <c r="C90" s="61"/>
      <c r="D90" s="6"/>
      <c r="E90" s="7"/>
      <c r="F90" s="50"/>
    </row>
    <row r="91" spans="1:6" x14ac:dyDescent="0.25">
      <c r="A91" s="32" t="s">
        <v>297</v>
      </c>
      <c r="B91" s="60"/>
      <c r="C91" s="60"/>
      <c r="D91" s="4"/>
      <c r="E91" s="5"/>
      <c r="F91" s="48"/>
    </row>
    <row r="92" spans="1:6" x14ac:dyDescent="0.25">
      <c r="A92" s="32" t="s">
        <v>77</v>
      </c>
      <c r="B92" s="60"/>
      <c r="C92" s="60"/>
      <c r="D92" s="4"/>
      <c r="E92" s="15" t="s">
        <v>57</v>
      </c>
      <c r="F92" s="51" t="s">
        <v>57</v>
      </c>
    </row>
    <row r="93" spans="1:6" x14ac:dyDescent="0.25">
      <c r="A93" s="32"/>
      <c r="B93" s="60"/>
      <c r="C93" s="60"/>
      <c r="D93" s="4"/>
      <c r="E93" s="34"/>
      <c r="F93" s="67"/>
    </row>
    <row r="94" spans="1:6" x14ac:dyDescent="0.25">
      <c r="A94" s="52" t="s">
        <v>89</v>
      </c>
      <c r="B94" s="64"/>
      <c r="C94" s="64"/>
      <c r="D94" s="26"/>
      <c r="E94" s="9">
        <v>260164.84</v>
      </c>
      <c r="F94" s="54">
        <v>0.67520000000000002</v>
      </c>
    </row>
    <row r="95" spans="1:6" x14ac:dyDescent="0.25">
      <c r="A95" s="38"/>
      <c r="B95" s="60"/>
      <c r="C95" s="60"/>
      <c r="D95" s="4"/>
      <c r="E95" s="5"/>
      <c r="F95" s="48"/>
    </row>
    <row r="96" spans="1:6" x14ac:dyDescent="0.25">
      <c r="A96" s="32" t="s">
        <v>298</v>
      </c>
      <c r="B96" s="60"/>
      <c r="C96" s="60"/>
      <c r="D96" s="4"/>
      <c r="E96" s="5"/>
      <c r="F96" s="48"/>
    </row>
    <row r="97" spans="1:6" x14ac:dyDescent="0.25">
      <c r="A97" s="32" t="s">
        <v>299</v>
      </c>
      <c r="B97" s="60"/>
      <c r="C97" s="60"/>
      <c r="D97" s="4"/>
      <c r="E97" s="5"/>
      <c r="F97" s="48"/>
    </row>
    <row r="98" spans="1:6" x14ac:dyDescent="0.25">
      <c r="A98" s="38" t="s">
        <v>300</v>
      </c>
      <c r="B98" s="60"/>
      <c r="C98" s="60"/>
      <c r="D98" s="16">
        <v>-7000</v>
      </c>
      <c r="E98" s="17">
        <v>-6.38</v>
      </c>
      <c r="F98" s="62">
        <v>-1.5999999999999999E-5</v>
      </c>
    </row>
    <row r="99" spans="1:6" x14ac:dyDescent="0.25">
      <c r="A99" s="38" t="s">
        <v>301</v>
      </c>
      <c r="B99" s="60"/>
      <c r="C99" s="60"/>
      <c r="D99" s="16">
        <v>-700</v>
      </c>
      <c r="E99" s="17">
        <v>-9.51</v>
      </c>
      <c r="F99" s="62">
        <v>-2.4000000000000001E-5</v>
      </c>
    </row>
    <row r="100" spans="1:6" x14ac:dyDescent="0.25">
      <c r="A100" s="38" t="s">
        <v>302</v>
      </c>
      <c r="B100" s="60"/>
      <c r="C100" s="60"/>
      <c r="D100" s="16">
        <v>-12000</v>
      </c>
      <c r="E100" s="17">
        <v>-14.18</v>
      </c>
      <c r="F100" s="62">
        <v>-3.6000000000000001E-5</v>
      </c>
    </row>
    <row r="101" spans="1:6" x14ac:dyDescent="0.25">
      <c r="A101" s="38" t="s">
        <v>303</v>
      </c>
      <c r="B101" s="60"/>
      <c r="C101" s="60"/>
      <c r="D101" s="16">
        <v>-3600</v>
      </c>
      <c r="E101" s="17">
        <v>-21.38</v>
      </c>
      <c r="F101" s="62">
        <v>-5.5000000000000002E-5</v>
      </c>
    </row>
    <row r="102" spans="1:6" x14ac:dyDescent="0.25">
      <c r="A102" s="38" t="s">
        <v>304</v>
      </c>
      <c r="B102" s="60"/>
      <c r="C102" s="60"/>
      <c r="D102" s="16">
        <v>-126000</v>
      </c>
      <c r="E102" s="17">
        <v>-23.06</v>
      </c>
      <c r="F102" s="62">
        <v>-5.8999999999999998E-5</v>
      </c>
    </row>
    <row r="103" spans="1:6" x14ac:dyDescent="0.25">
      <c r="A103" s="38" t="s">
        <v>305</v>
      </c>
      <c r="B103" s="60"/>
      <c r="C103" s="60"/>
      <c r="D103" s="16">
        <v>-36000</v>
      </c>
      <c r="E103" s="17">
        <v>-24.82</v>
      </c>
      <c r="F103" s="62">
        <v>-6.3999999999999997E-5</v>
      </c>
    </row>
    <row r="104" spans="1:6" x14ac:dyDescent="0.25">
      <c r="A104" s="38" t="s">
        <v>306</v>
      </c>
      <c r="B104" s="60"/>
      <c r="C104" s="60"/>
      <c r="D104" s="16">
        <v>-3000</v>
      </c>
      <c r="E104" s="17">
        <v>-32.369999999999997</v>
      </c>
      <c r="F104" s="62">
        <v>-8.2999999999999998E-5</v>
      </c>
    </row>
    <row r="105" spans="1:6" x14ac:dyDescent="0.25">
      <c r="A105" s="38" t="s">
        <v>307</v>
      </c>
      <c r="B105" s="60"/>
      <c r="C105" s="60"/>
      <c r="D105" s="16">
        <v>-30000</v>
      </c>
      <c r="E105" s="17">
        <v>-39.81</v>
      </c>
      <c r="F105" s="62">
        <v>-1.03E-4</v>
      </c>
    </row>
    <row r="106" spans="1:6" x14ac:dyDescent="0.25">
      <c r="A106" s="38" t="s">
        <v>308</v>
      </c>
      <c r="B106" s="60"/>
      <c r="C106" s="60"/>
      <c r="D106" s="16">
        <v>-84000</v>
      </c>
      <c r="E106" s="17">
        <v>-44.52</v>
      </c>
      <c r="F106" s="62">
        <v>-1.15E-4</v>
      </c>
    </row>
    <row r="107" spans="1:6" x14ac:dyDescent="0.25">
      <c r="A107" s="38" t="s">
        <v>309</v>
      </c>
      <c r="B107" s="60"/>
      <c r="C107" s="60"/>
      <c r="D107" s="16">
        <v>-72000</v>
      </c>
      <c r="E107" s="17">
        <v>-45.32</v>
      </c>
      <c r="F107" s="62">
        <v>-1.17E-4</v>
      </c>
    </row>
    <row r="108" spans="1:6" x14ac:dyDescent="0.25">
      <c r="A108" s="38" t="s">
        <v>310</v>
      </c>
      <c r="B108" s="60"/>
      <c r="C108" s="60"/>
      <c r="D108" s="16">
        <v>-25600</v>
      </c>
      <c r="E108" s="17">
        <v>-60.06</v>
      </c>
      <c r="F108" s="62">
        <v>-1.55E-4</v>
      </c>
    </row>
    <row r="109" spans="1:6" x14ac:dyDescent="0.25">
      <c r="A109" s="38" t="s">
        <v>311</v>
      </c>
      <c r="B109" s="60"/>
      <c r="C109" s="60"/>
      <c r="D109" s="16">
        <v>-54000</v>
      </c>
      <c r="E109" s="17">
        <v>-98.77</v>
      </c>
      <c r="F109" s="62">
        <v>-2.5599999999999999E-4</v>
      </c>
    </row>
    <row r="110" spans="1:6" x14ac:dyDescent="0.25">
      <c r="A110" s="38" t="s">
        <v>312</v>
      </c>
      <c r="B110" s="60"/>
      <c r="C110" s="60"/>
      <c r="D110" s="16">
        <v>-3600</v>
      </c>
      <c r="E110" s="17">
        <v>-106.9</v>
      </c>
      <c r="F110" s="62">
        <v>-2.7700000000000001E-4</v>
      </c>
    </row>
    <row r="111" spans="1:6" x14ac:dyDescent="0.25">
      <c r="A111" s="38" t="s">
        <v>313</v>
      </c>
      <c r="B111" s="60"/>
      <c r="C111" s="60"/>
      <c r="D111" s="16">
        <v>-8400</v>
      </c>
      <c r="E111" s="17">
        <v>-139.11000000000001</v>
      </c>
      <c r="F111" s="62">
        <v>-3.6000000000000002E-4</v>
      </c>
    </row>
    <row r="112" spans="1:6" x14ac:dyDescent="0.25">
      <c r="A112" s="38" t="s">
        <v>314</v>
      </c>
      <c r="B112" s="60"/>
      <c r="C112" s="60"/>
      <c r="D112" s="16">
        <v>-5500</v>
      </c>
      <c r="E112" s="17">
        <v>-162.79</v>
      </c>
      <c r="F112" s="62">
        <v>-4.2200000000000001E-4</v>
      </c>
    </row>
    <row r="113" spans="1:6" x14ac:dyDescent="0.25">
      <c r="A113" s="38" t="s">
        <v>315</v>
      </c>
      <c r="B113" s="60"/>
      <c r="C113" s="60"/>
      <c r="D113" s="16">
        <v>-12000</v>
      </c>
      <c r="E113" s="17">
        <v>-167.94</v>
      </c>
      <c r="F113" s="62">
        <v>-4.35E-4</v>
      </c>
    </row>
    <row r="114" spans="1:6" x14ac:dyDescent="0.25">
      <c r="A114" s="38" t="s">
        <v>316</v>
      </c>
      <c r="B114" s="60"/>
      <c r="C114" s="60"/>
      <c r="D114" s="16">
        <v>-82500</v>
      </c>
      <c r="E114" s="17">
        <v>-169.5</v>
      </c>
      <c r="F114" s="62">
        <v>-4.3899999999999999E-4</v>
      </c>
    </row>
    <row r="115" spans="1:6" x14ac:dyDescent="0.25">
      <c r="A115" s="38" t="s">
        <v>317</v>
      </c>
      <c r="B115" s="60"/>
      <c r="C115" s="60"/>
      <c r="D115" s="16">
        <v>-204000</v>
      </c>
      <c r="E115" s="17">
        <v>-181.87</v>
      </c>
      <c r="F115" s="62">
        <v>-4.7100000000000001E-4</v>
      </c>
    </row>
    <row r="116" spans="1:6" x14ac:dyDescent="0.25">
      <c r="A116" s="38" t="s">
        <v>318</v>
      </c>
      <c r="B116" s="60"/>
      <c r="C116" s="60"/>
      <c r="D116" s="16">
        <v>-89600</v>
      </c>
      <c r="E116" s="17">
        <v>-215.89</v>
      </c>
      <c r="F116" s="62">
        <v>-5.5999999999999995E-4</v>
      </c>
    </row>
    <row r="117" spans="1:6" x14ac:dyDescent="0.25">
      <c r="A117" s="38" t="s">
        <v>319</v>
      </c>
      <c r="B117" s="60"/>
      <c r="C117" s="60"/>
      <c r="D117" s="16">
        <v>-129600</v>
      </c>
      <c r="E117" s="17">
        <v>-253.89</v>
      </c>
      <c r="F117" s="62">
        <v>-6.5799999999999995E-4</v>
      </c>
    </row>
    <row r="118" spans="1:6" x14ac:dyDescent="0.25">
      <c r="A118" s="38" t="s">
        <v>320</v>
      </c>
      <c r="B118" s="60"/>
      <c r="C118" s="60"/>
      <c r="D118" s="16">
        <v>-37800</v>
      </c>
      <c r="E118" s="17">
        <v>-256.76</v>
      </c>
      <c r="F118" s="62">
        <v>-6.6600000000000003E-4</v>
      </c>
    </row>
    <row r="119" spans="1:6" x14ac:dyDescent="0.25">
      <c r="A119" s="38" t="s">
        <v>321</v>
      </c>
      <c r="B119" s="60"/>
      <c r="C119" s="60"/>
      <c r="D119" s="16">
        <v>-240000</v>
      </c>
      <c r="E119" s="17">
        <v>-260.64</v>
      </c>
      <c r="F119" s="62">
        <v>-6.7599999999999995E-4</v>
      </c>
    </row>
    <row r="120" spans="1:6" x14ac:dyDescent="0.25">
      <c r="A120" s="38" t="s">
        <v>322</v>
      </c>
      <c r="B120" s="60"/>
      <c r="C120" s="60"/>
      <c r="D120" s="16">
        <v>-75000</v>
      </c>
      <c r="E120" s="17">
        <v>-311.7</v>
      </c>
      <c r="F120" s="62">
        <v>-8.0800000000000002E-4</v>
      </c>
    </row>
    <row r="121" spans="1:6" x14ac:dyDescent="0.25">
      <c r="A121" s="38" t="s">
        <v>323</v>
      </c>
      <c r="B121" s="60"/>
      <c r="C121" s="60"/>
      <c r="D121" s="16">
        <v>-44800</v>
      </c>
      <c r="E121" s="17">
        <v>-322.33999999999997</v>
      </c>
      <c r="F121" s="62">
        <v>-8.3600000000000005E-4</v>
      </c>
    </row>
    <row r="122" spans="1:6" x14ac:dyDescent="0.25">
      <c r="A122" s="38" t="s">
        <v>324</v>
      </c>
      <c r="B122" s="60"/>
      <c r="C122" s="60"/>
      <c r="D122" s="16">
        <v>-72500</v>
      </c>
      <c r="E122" s="17">
        <v>-325.33999999999997</v>
      </c>
      <c r="F122" s="62">
        <v>-8.4400000000000002E-4</v>
      </c>
    </row>
    <row r="123" spans="1:6" x14ac:dyDescent="0.25">
      <c r="A123" s="38" t="s">
        <v>325</v>
      </c>
      <c r="B123" s="60"/>
      <c r="C123" s="60"/>
      <c r="D123" s="16">
        <v>-546000</v>
      </c>
      <c r="E123" s="17">
        <v>-339.07</v>
      </c>
      <c r="F123" s="62">
        <v>-8.7900000000000001E-4</v>
      </c>
    </row>
    <row r="124" spans="1:6" x14ac:dyDescent="0.25">
      <c r="A124" s="38" t="s">
        <v>326</v>
      </c>
      <c r="B124" s="60"/>
      <c r="C124" s="60"/>
      <c r="D124" s="16">
        <v>-72000</v>
      </c>
      <c r="E124" s="17">
        <v>-341.24</v>
      </c>
      <c r="F124" s="62">
        <v>-8.8500000000000004E-4</v>
      </c>
    </row>
    <row r="125" spans="1:6" x14ac:dyDescent="0.25">
      <c r="A125" s="38" t="s">
        <v>327</v>
      </c>
      <c r="B125" s="60"/>
      <c r="C125" s="60"/>
      <c r="D125" s="16">
        <v>-224000</v>
      </c>
      <c r="E125" s="17">
        <v>-430.98</v>
      </c>
      <c r="F125" s="62">
        <v>-1.1180000000000001E-3</v>
      </c>
    </row>
    <row r="126" spans="1:6" x14ac:dyDescent="0.25">
      <c r="A126" s="38" t="s">
        <v>328</v>
      </c>
      <c r="B126" s="60"/>
      <c r="C126" s="60"/>
      <c r="D126" s="16">
        <v>-324000</v>
      </c>
      <c r="E126" s="17">
        <v>-458.62</v>
      </c>
      <c r="F126" s="62">
        <v>-1.189E-3</v>
      </c>
    </row>
    <row r="127" spans="1:6" x14ac:dyDescent="0.25">
      <c r="A127" s="38" t="s">
        <v>329</v>
      </c>
      <c r="B127" s="60"/>
      <c r="C127" s="60"/>
      <c r="D127" s="16">
        <v>-37500</v>
      </c>
      <c r="E127" s="17">
        <v>-481.11</v>
      </c>
      <c r="F127" s="62">
        <v>-1.248E-3</v>
      </c>
    </row>
    <row r="128" spans="1:6" x14ac:dyDescent="0.25">
      <c r="A128" s="38" t="s">
        <v>330</v>
      </c>
      <c r="B128" s="60"/>
      <c r="C128" s="60"/>
      <c r="D128" s="16">
        <v>-88000</v>
      </c>
      <c r="E128" s="17">
        <v>-519.77</v>
      </c>
      <c r="F128" s="62">
        <v>-1.348E-3</v>
      </c>
    </row>
    <row r="129" spans="1:6" x14ac:dyDescent="0.25">
      <c r="A129" s="38" t="s">
        <v>331</v>
      </c>
      <c r="B129" s="60"/>
      <c r="C129" s="60"/>
      <c r="D129" s="16">
        <v>-195000</v>
      </c>
      <c r="E129" s="17">
        <v>-532.05999999999995</v>
      </c>
      <c r="F129" s="62">
        <v>-1.3799999999999999E-3</v>
      </c>
    </row>
    <row r="130" spans="1:6" x14ac:dyDescent="0.25">
      <c r="A130" s="38" t="s">
        <v>887</v>
      </c>
      <c r="B130" s="60"/>
      <c r="C130" s="60"/>
      <c r="D130" s="16">
        <v>-1056000</v>
      </c>
      <c r="E130" s="17">
        <v>-566.02</v>
      </c>
      <c r="F130" s="62">
        <v>-1.4679999999999999E-3</v>
      </c>
    </row>
    <row r="131" spans="1:6" x14ac:dyDescent="0.25">
      <c r="A131" s="38" t="s">
        <v>332</v>
      </c>
      <c r="B131" s="60"/>
      <c r="C131" s="60"/>
      <c r="D131" s="16">
        <v>-144000</v>
      </c>
      <c r="E131" s="17">
        <v>-616.97</v>
      </c>
      <c r="F131" s="62">
        <v>-1.6000000000000001E-3</v>
      </c>
    </row>
    <row r="132" spans="1:6" x14ac:dyDescent="0.25">
      <c r="A132" s="38" t="s">
        <v>333</v>
      </c>
      <c r="B132" s="60"/>
      <c r="C132" s="60"/>
      <c r="D132" s="16">
        <v>-1735800</v>
      </c>
      <c r="E132" s="17">
        <v>-722.09</v>
      </c>
      <c r="F132" s="62">
        <v>-1.8730000000000001E-3</v>
      </c>
    </row>
    <row r="133" spans="1:6" x14ac:dyDescent="0.25">
      <c r="A133" s="38" t="s">
        <v>334</v>
      </c>
      <c r="B133" s="60"/>
      <c r="C133" s="60"/>
      <c r="D133" s="16">
        <v>-117500</v>
      </c>
      <c r="E133" s="17">
        <v>-786.55</v>
      </c>
      <c r="F133" s="62">
        <v>-2.0400000000000001E-3</v>
      </c>
    </row>
    <row r="134" spans="1:6" x14ac:dyDescent="0.25">
      <c r="A134" s="38" t="s">
        <v>335</v>
      </c>
      <c r="B134" s="60"/>
      <c r="C134" s="60"/>
      <c r="D134" s="16">
        <v>-764800</v>
      </c>
      <c r="E134" s="17">
        <v>-794.63</v>
      </c>
      <c r="F134" s="62">
        <v>-2.0609999999999999E-3</v>
      </c>
    </row>
    <row r="135" spans="1:6" x14ac:dyDescent="0.25">
      <c r="A135" s="38" t="s">
        <v>336</v>
      </c>
      <c r="B135" s="60"/>
      <c r="C135" s="60"/>
      <c r="D135" s="16">
        <v>-14100</v>
      </c>
      <c r="E135" s="17">
        <v>-952.28</v>
      </c>
      <c r="F135" s="62">
        <v>-2.47E-3</v>
      </c>
    </row>
    <row r="136" spans="1:6" x14ac:dyDescent="0.25">
      <c r="A136" s="38" t="s">
        <v>1101</v>
      </c>
      <c r="B136" s="60"/>
      <c r="C136" s="60"/>
      <c r="D136" s="16">
        <v>-296250</v>
      </c>
      <c r="E136" s="17">
        <v>-973.63</v>
      </c>
      <c r="F136" s="62">
        <v>-2.5249999999999999E-3</v>
      </c>
    </row>
    <row r="137" spans="1:6" x14ac:dyDescent="0.25">
      <c r="A137" s="38" t="s">
        <v>337</v>
      </c>
      <c r="B137" s="60"/>
      <c r="C137" s="60"/>
      <c r="D137" s="16">
        <v>-135600</v>
      </c>
      <c r="E137" s="17">
        <v>-974.9</v>
      </c>
      <c r="F137" s="62">
        <v>-2.529E-3</v>
      </c>
    </row>
    <row r="138" spans="1:6" x14ac:dyDescent="0.25">
      <c r="A138" s="38" t="s">
        <v>338</v>
      </c>
      <c r="B138" s="60"/>
      <c r="C138" s="60"/>
      <c r="D138" s="16">
        <v>-12375</v>
      </c>
      <c r="E138" s="17">
        <v>-1061.4000000000001</v>
      </c>
      <c r="F138" s="62">
        <v>-2.7529999999999998E-3</v>
      </c>
    </row>
    <row r="139" spans="1:6" x14ac:dyDescent="0.25">
      <c r="A139" s="38" t="s">
        <v>339</v>
      </c>
      <c r="B139" s="60"/>
      <c r="C139" s="60"/>
      <c r="D139" s="16">
        <v>-2264000</v>
      </c>
      <c r="E139" s="17">
        <v>-1253.1199999999999</v>
      </c>
      <c r="F139" s="62">
        <v>-3.251E-3</v>
      </c>
    </row>
    <row r="140" spans="1:6" x14ac:dyDescent="0.25">
      <c r="A140" s="38" t="s">
        <v>340</v>
      </c>
      <c r="B140" s="60"/>
      <c r="C140" s="60"/>
      <c r="D140" s="16">
        <v>-426300</v>
      </c>
      <c r="E140" s="17">
        <v>-1295.53</v>
      </c>
      <c r="F140" s="62">
        <v>-3.3609999999999998E-3</v>
      </c>
    </row>
    <row r="141" spans="1:6" x14ac:dyDescent="0.25">
      <c r="A141" s="38" t="s">
        <v>341</v>
      </c>
      <c r="B141" s="60"/>
      <c r="C141" s="60"/>
      <c r="D141" s="16">
        <v>-195200</v>
      </c>
      <c r="E141" s="17">
        <v>-1342.98</v>
      </c>
      <c r="F141" s="62">
        <v>-3.4840000000000001E-3</v>
      </c>
    </row>
    <row r="142" spans="1:6" x14ac:dyDescent="0.25">
      <c r="A142" s="38" t="s">
        <v>342</v>
      </c>
      <c r="B142" s="60"/>
      <c r="C142" s="60"/>
      <c r="D142" s="16">
        <v>-8280000</v>
      </c>
      <c r="E142" s="17">
        <v>-1420.02</v>
      </c>
      <c r="F142" s="62">
        <v>-3.6840000000000002E-3</v>
      </c>
    </row>
    <row r="143" spans="1:6" x14ac:dyDescent="0.25">
      <c r="A143" s="38" t="s">
        <v>343</v>
      </c>
      <c r="B143" s="60"/>
      <c r="C143" s="60"/>
      <c r="D143" s="16">
        <v>-98000</v>
      </c>
      <c r="E143" s="17">
        <v>-1424.92</v>
      </c>
      <c r="F143" s="62">
        <v>-3.6960000000000001E-3</v>
      </c>
    </row>
    <row r="144" spans="1:6" x14ac:dyDescent="0.25">
      <c r="A144" s="38" t="s">
        <v>1100</v>
      </c>
      <c r="B144" s="60"/>
      <c r="C144" s="60"/>
      <c r="D144" s="16">
        <v>-240702</v>
      </c>
      <c r="E144" s="17">
        <v>-1463.35</v>
      </c>
      <c r="F144" s="62">
        <v>-3.7959999999999999E-3</v>
      </c>
    </row>
    <row r="145" spans="1:6" x14ac:dyDescent="0.25">
      <c r="A145" s="38" t="s">
        <v>344</v>
      </c>
      <c r="B145" s="60"/>
      <c r="C145" s="60"/>
      <c r="D145" s="16">
        <v>-558900</v>
      </c>
      <c r="E145" s="17">
        <v>-1555.14</v>
      </c>
      <c r="F145" s="62">
        <v>-4.0340000000000003E-3</v>
      </c>
    </row>
    <row r="146" spans="1:6" x14ac:dyDescent="0.25">
      <c r="A146" s="38" t="s">
        <v>345</v>
      </c>
      <c r="B146" s="60"/>
      <c r="C146" s="60"/>
      <c r="D146" s="16">
        <v>-38250</v>
      </c>
      <c r="E146" s="17">
        <v>-1559.17</v>
      </c>
      <c r="F146" s="62">
        <v>-4.045E-3</v>
      </c>
    </row>
    <row r="147" spans="1:6" x14ac:dyDescent="0.25">
      <c r="A147" s="38" t="s">
        <v>346</v>
      </c>
      <c r="B147" s="60"/>
      <c r="C147" s="60"/>
      <c r="D147" s="16">
        <v>-58000</v>
      </c>
      <c r="E147" s="17">
        <v>-1608.95</v>
      </c>
      <c r="F147" s="62">
        <v>-4.1739999999999998E-3</v>
      </c>
    </row>
    <row r="148" spans="1:6" x14ac:dyDescent="0.25">
      <c r="A148" s="38" t="s">
        <v>347</v>
      </c>
      <c r="B148" s="60"/>
      <c r="C148" s="60"/>
      <c r="D148" s="16">
        <v>-900000</v>
      </c>
      <c r="E148" s="17">
        <v>-1795.05</v>
      </c>
      <c r="F148" s="62">
        <v>-4.6560000000000004E-3</v>
      </c>
    </row>
    <row r="149" spans="1:6" x14ac:dyDescent="0.25">
      <c r="A149" s="38" t="s">
        <v>348</v>
      </c>
      <c r="B149" s="60"/>
      <c r="C149" s="60"/>
      <c r="D149" s="16">
        <v>-1536000</v>
      </c>
      <c r="E149" s="17">
        <v>-1813.25</v>
      </c>
      <c r="F149" s="62">
        <v>-4.7039999999999998E-3</v>
      </c>
    </row>
    <row r="150" spans="1:6" x14ac:dyDescent="0.25">
      <c r="A150" s="38" t="s">
        <v>349</v>
      </c>
      <c r="B150" s="60"/>
      <c r="C150" s="60"/>
      <c r="D150" s="16">
        <v>-1408000</v>
      </c>
      <c r="E150" s="17">
        <v>-2062.02</v>
      </c>
      <c r="F150" s="62">
        <v>-5.3489999999999996E-3</v>
      </c>
    </row>
    <row r="151" spans="1:6" x14ac:dyDescent="0.25">
      <c r="A151" s="38" t="s">
        <v>350</v>
      </c>
      <c r="B151" s="60"/>
      <c r="C151" s="60"/>
      <c r="D151" s="16">
        <v>-982000</v>
      </c>
      <c r="E151" s="17">
        <v>-2264.98</v>
      </c>
      <c r="F151" s="62">
        <v>-5.8760000000000001E-3</v>
      </c>
    </row>
    <row r="152" spans="1:6" x14ac:dyDescent="0.25">
      <c r="A152" s="38" t="s">
        <v>351</v>
      </c>
      <c r="B152" s="60"/>
      <c r="C152" s="60"/>
      <c r="D152" s="16">
        <v>-4815000</v>
      </c>
      <c r="E152" s="17">
        <v>-2337.6799999999998</v>
      </c>
      <c r="F152" s="62">
        <v>-6.0639999999999999E-3</v>
      </c>
    </row>
    <row r="153" spans="1:6" x14ac:dyDescent="0.25">
      <c r="A153" s="38" t="s">
        <v>352</v>
      </c>
      <c r="B153" s="60"/>
      <c r="C153" s="60"/>
      <c r="D153" s="16">
        <v>-94200</v>
      </c>
      <c r="E153" s="17">
        <v>-2565.3000000000002</v>
      </c>
      <c r="F153" s="62">
        <v>-6.6550000000000003E-3</v>
      </c>
    </row>
    <row r="154" spans="1:6" x14ac:dyDescent="0.25">
      <c r="A154" s="38" t="s">
        <v>353</v>
      </c>
      <c r="B154" s="60"/>
      <c r="C154" s="60"/>
      <c r="D154" s="16">
        <v>-1056000</v>
      </c>
      <c r="E154" s="17">
        <v>-2759.33</v>
      </c>
      <c r="F154" s="62">
        <v>-7.1580000000000003E-3</v>
      </c>
    </row>
    <row r="155" spans="1:6" x14ac:dyDescent="0.25">
      <c r="A155" s="38" t="s">
        <v>354</v>
      </c>
      <c r="B155" s="60"/>
      <c r="C155" s="60"/>
      <c r="D155" s="16">
        <v>-538000</v>
      </c>
      <c r="E155" s="17">
        <v>-2967.61</v>
      </c>
      <c r="F155" s="62">
        <v>-7.6990000000000001E-3</v>
      </c>
    </row>
    <row r="156" spans="1:6" x14ac:dyDescent="0.25">
      <c r="A156" s="38" t="s">
        <v>355</v>
      </c>
      <c r="B156" s="60"/>
      <c r="C156" s="60"/>
      <c r="D156" s="16">
        <v>-499500</v>
      </c>
      <c r="E156" s="17">
        <v>-3026.97</v>
      </c>
      <c r="F156" s="62">
        <v>-7.8530000000000006E-3</v>
      </c>
    </row>
    <row r="157" spans="1:6" x14ac:dyDescent="0.25">
      <c r="A157" s="38" t="s">
        <v>356</v>
      </c>
      <c r="B157" s="60"/>
      <c r="C157" s="60"/>
      <c r="D157" s="16">
        <v>-111500</v>
      </c>
      <c r="E157" s="17">
        <v>-3036.03</v>
      </c>
      <c r="F157" s="62">
        <v>-7.8759999999999993E-3</v>
      </c>
    </row>
    <row r="158" spans="1:6" x14ac:dyDescent="0.25">
      <c r="A158" s="38" t="s">
        <v>357</v>
      </c>
      <c r="B158" s="60"/>
      <c r="C158" s="60"/>
      <c r="D158" s="16">
        <v>-492000</v>
      </c>
      <c r="E158" s="17">
        <v>-3396.77</v>
      </c>
      <c r="F158" s="62">
        <v>-8.8120000000000004E-3</v>
      </c>
    </row>
    <row r="159" spans="1:6" x14ac:dyDescent="0.25">
      <c r="A159" s="38" t="s">
        <v>358</v>
      </c>
      <c r="B159" s="60"/>
      <c r="C159" s="60"/>
      <c r="D159" s="16">
        <v>-270000</v>
      </c>
      <c r="E159" s="17">
        <v>-3784.59</v>
      </c>
      <c r="F159" s="62">
        <v>-9.8180000000000003E-3</v>
      </c>
    </row>
    <row r="160" spans="1:6" x14ac:dyDescent="0.25">
      <c r="A160" s="38" t="s">
        <v>359</v>
      </c>
      <c r="B160" s="60"/>
      <c r="C160" s="60"/>
      <c r="D160" s="16">
        <v>-1093941</v>
      </c>
      <c r="E160" s="17">
        <v>-4043.75</v>
      </c>
      <c r="F160" s="62">
        <v>-1.0489999999999999E-2</v>
      </c>
    </row>
    <row r="161" spans="1:6" x14ac:dyDescent="0.25">
      <c r="A161" s="38" t="s">
        <v>360</v>
      </c>
      <c r="B161" s="60"/>
      <c r="C161" s="60"/>
      <c r="D161" s="16">
        <v>-578250</v>
      </c>
      <c r="E161" s="17">
        <v>-4256.79</v>
      </c>
      <c r="F161" s="62">
        <v>-1.1043000000000001E-2</v>
      </c>
    </row>
    <row r="162" spans="1:6" x14ac:dyDescent="0.25">
      <c r="A162" s="38" t="s">
        <v>361</v>
      </c>
      <c r="B162" s="60"/>
      <c r="C162" s="60"/>
      <c r="D162" s="16">
        <v>-314250</v>
      </c>
      <c r="E162" s="17">
        <v>-4647.4399999999996</v>
      </c>
      <c r="F162" s="62">
        <v>-1.2057E-2</v>
      </c>
    </row>
    <row r="163" spans="1:6" x14ac:dyDescent="0.25">
      <c r="A163" s="38" t="s">
        <v>362</v>
      </c>
      <c r="B163" s="60"/>
      <c r="C163" s="60"/>
      <c r="D163" s="16">
        <v>-7900000</v>
      </c>
      <c r="E163" s="17">
        <v>-5099.45</v>
      </c>
      <c r="F163" s="62">
        <v>-1.3228999999999999E-2</v>
      </c>
    </row>
    <row r="164" spans="1:6" x14ac:dyDescent="0.25">
      <c r="A164" s="38" t="s">
        <v>363</v>
      </c>
      <c r="B164" s="60"/>
      <c r="C164" s="60"/>
      <c r="D164" s="16">
        <v>-490700</v>
      </c>
      <c r="E164" s="17">
        <v>-5317.72</v>
      </c>
      <c r="F164" s="62">
        <v>-1.3795999999999999E-2</v>
      </c>
    </row>
    <row r="165" spans="1:6" x14ac:dyDescent="0.25">
      <c r="A165" s="38" t="s">
        <v>364</v>
      </c>
      <c r="B165" s="60"/>
      <c r="C165" s="60"/>
      <c r="D165" s="16">
        <v>-2099500</v>
      </c>
      <c r="E165" s="17">
        <v>-5604.62</v>
      </c>
      <c r="F165" s="62">
        <v>-1.4540000000000001E-2</v>
      </c>
    </row>
    <row r="166" spans="1:6" x14ac:dyDescent="0.25">
      <c r="A166" s="38" t="s">
        <v>365</v>
      </c>
      <c r="B166" s="60"/>
      <c r="C166" s="60"/>
      <c r="D166" s="16">
        <v>-3894800</v>
      </c>
      <c r="E166" s="17">
        <v>-6087.57</v>
      </c>
      <c r="F166" s="62">
        <v>-1.5793000000000001E-2</v>
      </c>
    </row>
    <row r="167" spans="1:6" x14ac:dyDescent="0.25">
      <c r="A167" s="38" t="s">
        <v>366</v>
      </c>
      <c r="B167" s="60"/>
      <c r="C167" s="60"/>
      <c r="D167" s="16">
        <v>-406800</v>
      </c>
      <c r="E167" s="17">
        <v>-7204.83</v>
      </c>
      <c r="F167" s="62">
        <v>-1.8690999999999999E-2</v>
      </c>
    </row>
    <row r="168" spans="1:6" x14ac:dyDescent="0.25">
      <c r="A168" s="38" t="s">
        <v>367</v>
      </c>
      <c r="B168" s="60"/>
      <c r="C168" s="60"/>
      <c r="D168" s="16">
        <v>-714800</v>
      </c>
      <c r="E168" s="17">
        <v>-9959.31</v>
      </c>
      <c r="F168" s="62">
        <v>-2.5836999999999999E-2</v>
      </c>
    </row>
    <row r="169" spans="1:6" x14ac:dyDescent="0.25">
      <c r="A169" s="38" t="s">
        <v>368</v>
      </c>
      <c r="B169" s="60"/>
      <c r="C169" s="60"/>
      <c r="D169" s="16">
        <v>-2602600</v>
      </c>
      <c r="E169" s="17">
        <v>-10217.81</v>
      </c>
      <c r="F169" s="62">
        <v>-2.6508E-2</v>
      </c>
    </row>
    <row r="170" spans="1:6" x14ac:dyDescent="0.25">
      <c r="A170" s="38" t="s">
        <v>369</v>
      </c>
      <c r="B170" s="60"/>
      <c r="C170" s="60"/>
      <c r="D170" s="16">
        <v>-4298400</v>
      </c>
      <c r="E170" s="17">
        <v>-11190.88</v>
      </c>
      <c r="F170" s="62">
        <v>-2.9033E-2</v>
      </c>
    </row>
    <row r="171" spans="1:6" x14ac:dyDescent="0.25">
      <c r="A171" s="38" t="s">
        <v>370</v>
      </c>
      <c r="B171" s="60"/>
      <c r="C171" s="60"/>
      <c r="D171" s="16">
        <v>-1042000</v>
      </c>
      <c r="E171" s="17">
        <v>-12894.23</v>
      </c>
      <c r="F171" s="62">
        <v>-3.3452000000000003E-2</v>
      </c>
    </row>
    <row r="172" spans="1:6" x14ac:dyDescent="0.25">
      <c r="A172" s="38" t="s">
        <v>371</v>
      </c>
      <c r="B172" s="60"/>
      <c r="C172" s="60"/>
      <c r="D172" s="16">
        <v>-3199625</v>
      </c>
      <c r="E172" s="17">
        <v>-13987.16</v>
      </c>
      <c r="F172" s="62">
        <v>-3.6287E-2</v>
      </c>
    </row>
    <row r="173" spans="1:6" x14ac:dyDescent="0.25">
      <c r="A173" s="38" t="s">
        <v>372</v>
      </c>
      <c r="B173" s="60"/>
      <c r="C173" s="60"/>
      <c r="D173" s="16">
        <v>-709000</v>
      </c>
      <c r="E173" s="17">
        <v>-14907.08</v>
      </c>
      <c r="F173" s="62">
        <v>-3.8674E-2</v>
      </c>
    </row>
    <row r="174" spans="1:6" x14ac:dyDescent="0.25">
      <c r="A174" s="38" t="s">
        <v>373</v>
      </c>
      <c r="B174" s="60"/>
      <c r="C174" s="60"/>
      <c r="D174" s="16">
        <v>-2318400</v>
      </c>
      <c r="E174" s="17">
        <v>-18522.86</v>
      </c>
      <c r="F174" s="62">
        <v>-4.8053999999999999E-2</v>
      </c>
    </row>
    <row r="175" spans="1:6" x14ac:dyDescent="0.25">
      <c r="A175" s="38" t="s">
        <v>374</v>
      </c>
      <c r="B175" s="60"/>
      <c r="C175" s="60"/>
      <c r="D175" s="16">
        <v>-1659000</v>
      </c>
      <c r="E175" s="17">
        <v>-33077.14</v>
      </c>
      <c r="F175" s="62">
        <v>-8.5813E-2</v>
      </c>
    </row>
    <row r="176" spans="1:6" x14ac:dyDescent="0.25">
      <c r="A176" s="38" t="s">
        <v>375</v>
      </c>
      <c r="B176" s="60"/>
      <c r="C176" s="60"/>
      <c r="D176" s="16">
        <v>-2674500</v>
      </c>
      <c r="E176" s="17">
        <v>-35786.15</v>
      </c>
      <c r="F176" s="62">
        <v>-9.2841000000000007E-2</v>
      </c>
    </row>
    <row r="177" spans="1:6" x14ac:dyDescent="0.25">
      <c r="A177" s="32" t="s">
        <v>77</v>
      </c>
      <c r="B177" s="61"/>
      <c r="C177" s="61"/>
      <c r="D177" s="6"/>
      <c r="E177" s="18">
        <v>-261383.72</v>
      </c>
      <c r="F177" s="68">
        <v>-0.67808400000000002</v>
      </c>
    </row>
    <row r="178" spans="1:6" x14ac:dyDescent="0.25">
      <c r="A178" s="38"/>
      <c r="B178" s="60"/>
      <c r="C178" s="60"/>
      <c r="D178" s="4"/>
      <c r="E178" s="5"/>
      <c r="F178" s="48"/>
    </row>
    <row r="179" spans="1:6" x14ac:dyDescent="0.25">
      <c r="A179" s="38"/>
      <c r="B179" s="60"/>
      <c r="C179" s="60"/>
      <c r="D179" s="4"/>
      <c r="E179" s="5"/>
      <c r="F179" s="48"/>
    </row>
    <row r="180" spans="1:6" x14ac:dyDescent="0.25">
      <c r="A180" s="38"/>
      <c r="B180" s="60"/>
      <c r="C180" s="60"/>
      <c r="D180" s="4"/>
      <c r="E180" s="5"/>
      <c r="F180" s="48"/>
    </row>
    <row r="181" spans="1:6" x14ac:dyDescent="0.25">
      <c r="A181" s="52" t="s">
        <v>89</v>
      </c>
      <c r="B181" s="64"/>
      <c r="C181" s="64"/>
      <c r="D181" s="26"/>
      <c r="E181" s="18">
        <v>-261383.72</v>
      </c>
      <c r="F181" s="68">
        <v>-0.67808400000000002</v>
      </c>
    </row>
    <row r="182" spans="1:6" x14ac:dyDescent="0.25">
      <c r="A182" s="38"/>
      <c r="B182" s="60"/>
      <c r="C182" s="60"/>
      <c r="D182" s="4"/>
      <c r="E182" s="5"/>
      <c r="F182" s="48"/>
    </row>
    <row r="183" spans="1:6" x14ac:dyDescent="0.25">
      <c r="A183" s="32" t="s">
        <v>58</v>
      </c>
      <c r="B183" s="60"/>
      <c r="C183" s="60"/>
      <c r="D183" s="4"/>
      <c r="E183" s="5"/>
      <c r="F183" s="48"/>
    </row>
    <row r="184" spans="1:6" x14ac:dyDescent="0.25">
      <c r="A184" s="32" t="s">
        <v>59</v>
      </c>
      <c r="B184" s="60"/>
      <c r="C184" s="60"/>
      <c r="D184" s="4"/>
      <c r="E184" s="5"/>
      <c r="F184" s="48"/>
    </row>
    <row r="185" spans="1:6" x14ac:dyDescent="0.25">
      <c r="A185" s="38" t="s">
        <v>923</v>
      </c>
      <c r="B185" s="60" t="s">
        <v>126</v>
      </c>
      <c r="C185" s="60" t="s">
        <v>63</v>
      </c>
      <c r="D185" s="4">
        <v>1500000</v>
      </c>
      <c r="E185" s="5">
        <v>1497.12</v>
      </c>
      <c r="F185" s="48">
        <v>3.8999999999999998E-3</v>
      </c>
    </row>
    <row r="186" spans="1:6" x14ac:dyDescent="0.25">
      <c r="A186" s="32" t="s">
        <v>77</v>
      </c>
      <c r="B186" s="61"/>
      <c r="C186" s="61"/>
      <c r="D186" s="6"/>
      <c r="E186" s="14">
        <v>1497.12</v>
      </c>
      <c r="F186" s="49">
        <v>3.8999999999999998E-3</v>
      </c>
    </row>
    <row r="187" spans="1:6" x14ac:dyDescent="0.25">
      <c r="A187" s="38"/>
      <c r="B187" s="60"/>
      <c r="C187" s="60"/>
      <c r="D187" s="4"/>
      <c r="E187" s="5"/>
      <c r="F187" s="48"/>
    </row>
    <row r="188" spans="1:6" x14ac:dyDescent="0.25">
      <c r="A188" s="32" t="s">
        <v>85</v>
      </c>
      <c r="B188" s="60"/>
      <c r="C188" s="60"/>
      <c r="D188" s="4"/>
      <c r="E188" s="5"/>
      <c r="F188" s="48"/>
    </row>
    <row r="189" spans="1:6" x14ac:dyDescent="0.25">
      <c r="A189" s="32" t="s">
        <v>77</v>
      </c>
      <c r="B189" s="60"/>
      <c r="C189" s="60"/>
      <c r="D189" s="4"/>
      <c r="E189" s="15" t="s">
        <v>57</v>
      </c>
      <c r="F189" s="51" t="s">
        <v>57</v>
      </c>
    </row>
    <row r="190" spans="1:6" x14ac:dyDescent="0.25">
      <c r="A190" s="38"/>
      <c r="B190" s="60"/>
      <c r="C190" s="60"/>
      <c r="D190" s="4"/>
      <c r="E190" s="5"/>
      <c r="F190" s="48"/>
    </row>
    <row r="191" spans="1:6" x14ac:dyDescent="0.25">
      <c r="A191" s="32" t="s">
        <v>88</v>
      </c>
      <c r="B191" s="60"/>
      <c r="C191" s="60"/>
      <c r="D191" s="4"/>
      <c r="E191" s="5"/>
      <c r="F191" s="48"/>
    </row>
    <row r="192" spans="1:6" x14ac:dyDescent="0.25">
      <c r="A192" s="32" t="s">
        <v>77</v>
      </c>
      <c r="B192" s="60"/>
      <c r="C192" s="60"/>
      <c r="D192" s="4"/>
      <c r="E192" s="15" t="s">
        <v>57</v>
      </c>
      <c r="F192" s="51" t="s">
        <v>57</v>
      </c>
    </row>
    <row r="193" spans="1:6" x14ac:dyDescent="0.25">
      <c r="A193" s="38"/>
      <c r="B193" s="60"/>
      <c r="C193" s="60"/>
      <c r="D193" s="4"/>
      <c r="E193" s="5"/>
      <c r="F193" s="48"/>
    </row>
    <row r="194" spans="1:6" x14ac:dyDescent="0.25">
      <c r="A194" s="52" t="s">
        <v>89</v>
      </c>
      <c r="B194" s="64"/>
      <c r="C194" s="64"/>
      <c r="D194" s="26"/>
      <c r="E194" s="14">
        <v>1497.12</v>
      </c>
      <c r="F194" s="49">
        <v>3.8999999999999998E-3</v>
      </c>
    </row>
    <row r="195" spans="1:6" x14ac:dyDescent="0.25">
      <c r="A195" s="38"/>
      <c r="B195" s="60"/>
      <c r="C195" s="60"/>
      <c r="D195" s="4"/>
      <c r="E195" s="5"/>
      <c r="F195" s="48"/>
    </row>
    <row r="196" spans="1:6" x14ac:dyDescent="0.25">
      <c r="A196" s="32" t="s">
        <v>132</v>
      </c>
      <c r="B196" s="60"/>
      <c r="C196" s="60"/>
      <c r="D196" s="4"/>
      <c r="E196" s="5"/>
      <c r="F196" s="48"/>
    </row>
    <row r="197" spans="1:6" x14ac:dyDescent="0.25">
      <c r="A197" s="32" t="s">
        <v>133</v>
      </c>
      <c r="B197" s="60"/>
      <c r="C197" s="60"/>
      <c r="D197" s="4"/>
      <c r="E197" s="5"/>
      <c r="F197" s="48"/>
    </row>
    <row r="198" spans="1:6" x14ac:dyDescent="0.25">
      <c r="A198" s="38" t="s">
        <v>959</v>
      </c>
      <c r="B198" s="60" t="s">
        <v>376</v>
      </c>
      <c r="C198" s="60" t="s">
        <v>137</v>
      </c>
      <c r="D198" s="4">
        <v>10000000</v>
      </c>
      <c r="E198" s="5">
        <v>9758.41</v>
      </c>
      <c r="F198" s="48">
        <v>2.53E-2</v>
      </c>
    </row>
    <row r="199" spans="1:6" x14ac:dyDescent="0.25">
      <c r="A199" s="38" t="s">
        <v>929</v>
      </c>
      <c r="B199" s="60" t="s">
        <v>134</v>
      </c>
      <c r="C199" s="60" t="s">
        <v>135</v>
      </c>
      <c r="D199" s="4">
        <v>1500000</v>
      </c>
      <c r="E199" s="5">
        <v>1463.8</v>
      </c>
      <c r="F199" s="48">
        <v>3.8E-3</v>
      </c>
    </row>
    <row r="200" spans="1:6" x14ac:dyDescent="0.25">
      <c r="A200" s="38" t="s">
        <v>930</v>
      </c>
      <c r="B200" s="60" t="s">
        <v>136</v>
      </c>
      <c r="C200" s="60" t="s">
        <v>137</v>
      </c>
      <c r="D200" s="4">
        <v>1500000</v>
      </c>
      <c r="E200" s="5">
        <v>1463.34</v>
      </c>
      <c r="F200" s="48">
        <v>3.8E-3</v>
      </c>
    </row>
    <row r="201" spans="1:6" x14ac:dyDescent="0.25">
      <c r="A201" s="38"/>
      <c r="B201" s="60"/>
      <c r="C201" s="60"/>
      <c r="D201" s="4"/>
      <c r="E201" s="5"/>
      <c r="F201" s="48"/>
    </row>
    <row r="202" spans="1:6" x14ac:dyDescent="0.25">
      <c r="A202" s="32" t="s">
        <v>138</v>
      </c>
      <c r="B202" s="60"/>
      <c r="C202" s="60"/>
      <c r="D202" s="4"/>
      <c r="E202" s="5"/>
      <c r="F202" s="48"/>
    </row>
    <row r="203" spans="1:6" x14ac:dyDescent="0.25">
      <c r="A203" s="38" t="s">
        <v>960</v>
      </c>
      <c r="B203" s="60" t="s">
        <v>377</v>
      </c>
      <c r="C203" s="60" t="s">
        <v>137</v>
      </c>
      <c r="D203" s="4">
        <v>15000000</v>
      </c>
      <c r="E203" s="5">
        <v>15000</v>
      </c>
      <c r="F203" s="48">
        <v>3.8899999999999997E-2</v>
      </c>
    </row>
    <row r="204" spans="1:6" x14ac:dyDescent="0.25">
      <c r="A204" s="38" t="s">
        <v>961</v>
      </c>
      <c r="B204" s="60" t="s">
        <v>378</v>
      </c>
      <c r="C204" s="60" t="s">
        <v>137</v>
      </c>
      <c r="D204" s="4">
        <v>12500000</v>
      </c>
      <c r="E204" s="5">
        <v>11873.96</v>
      </c>
      <c r="F204" s="48">
        <v>3.0800000000000001E-2</v>
      </c>
    </row>
    <row r="205" spans="1:6" x14ac:dyDescent="0.25">
      <c r="A205" s="38" t="s">
        <v>1183</v>
      </c>
      <c r="B205" s="60" t="s">
        <v>379</v>
      </c>
      <c r="C205" s="60" t="s">
        <v>137</v>
      </c>
      <c r="D205" s="4">
        <v>10000000</v>
      </c>
      <c r="E205" s="5">
        <v>9457.56</v>
      </c>
      <c r="F205" s="48">
        <v>2.4500000000000001E-2</v>
      </c>
    </row>
    <row r="206" spans="1:6" x14ac:dyDescent="0.25">
      <c r="A206" s="38" t="s">
        <v>931</v>
      </c>
      <c r="B206" s="60" t="s">
        <v>139</v>
      </c>
      <c r="C206" s="60" t="s">
        <v>137</v>
      </c>
      <c r="D206" s="4">
        <v>6500000</v>
      </c>
      <c r="E206" s="5">
        <v>6330.06</v>
      </c>
      <c r="F206" s="48">
        <v>1.6400000000000001E-2</v>
      </c>
    </row>
    <row r="207" spans="1:6" x14ac:dyDescent="0.25">
      <c r="A207" s="38" t="s">
        <v>962</v>
      </c>
      <c r="B207" s="60" t="s">
        <v>380</v>
      </c>
      <c r="C207" s="60" t="s">
        <v>137</v>
      </c>
      <c r="D207" s="4">
        <v>5000000</v>
      </c>
      <c r="E207" s="5">
        <v>4957.6000000000004</v>
      </c>
      <c r="F207" s="48">
        <v>1.29E-2</v>
      </c>
    </row>
    <row r="208" spans="1:6" x14ac:dyDescent="0.25">
      <c r="A208" s="38"/>
      <c r="B208" s="60"/>
      <c r="C208" s="60"/>
      <c r="D208" s="4"/>
      <c r="E208" s="5"/>
      <c r="F208" s="48"/>
    </row>
    <row r="209" spans="1:6" x14ac:dyDescent="0.25">
      <c r="A209" s="52" t="s">
        <v>89</v>
      </c>
      <c r="B209" s="64"/>
      <c r="C209" s="64"/>
      <c r="D209" s="26"/>
      <c r="E209" s="14">
        <v>60304.73</v>
      </c>
      <c r="F209" s="49">
        <v>0.15640000000000001</v>
      </c>
    </row>
    <row r="210" spans="1:6" x14ac:dyDescent="0.25">
      <c r="A210" s="38"/>
      <c r="B210" s="60"/>
      <c r="C210" s="60"/>
      <c r="D210" s="4"/>
      <c r="E210" s="5"/>
      <c r="F210" s="48"/>
    </row>
    <row r="211" spans="1:6" x14ac:dyDescent="0.25">
      <c r="A211" s="32" t="s">
        <v>381</v>
      </c>
      <c r="B211" s="61"/>
      <c r="C211" s="61"/>
      <c r="D211" s="6"/>
      <c r="E211" s="7"/>
      <c r="F211" s="50"/>
    </row>
    <row r="212" spans="1:6" x14ac:dyDescent="0.25">
      <c r="A212" s="32" t="s">
        <v>382</v>
      </c>
      <c r="B212" s="61"/>
      <c r="C212" s="61" t="s">
        <v>1161</v>
      </c>
      <c r="D212" s="6"/>
      <c r="E212" s="7"/>
      <c r="F212" s="50"/>
    </row>
    <row r="213" spans="1:6" x14ac:dyDescent="0.25">
      <c r="A213" s="38" t="s">
        <v>965</v>
      </c>
      <c r="B213" s="60"/>
      <c r="C213" s="60" t="s">
        <v>383</v>
      </c>
      <c r="D213" s="4">
        <v>500000000</v>
      </c>
      <c r="E213" s="5">
        <v>5000</v>
      </c>
      <c r="F213" s="48">
        <v>1.2999999999999999E-2</v>
      </c>
    </row>
    <row r="214" spans="1:6" x14ac:dyDescent="0.25">
      <c r="A214" s="38" t="s">
        <v>964</v>
      </c>
      <c r="B214" s="60"/>
      <c r="C214" s="60" t="s">
        <v>384</v>
      </c>
      <c r="D214" s="4">
        <v>500000000</v>
      </c>
      <c r="E214" s="5">
        <v>5000</v>
      </c>
      <c r="F214" s="48">
        <v>1.2999999999999999E-2</v>
      </c>
    </row>
    <row r="215" spans="1:6" x14ac:dyDescent="0.25">
      <c r="A215" s="38" t="s">
        <v>1094</v>
      </c>
      <c r="B215" s="60"/>
      <c r="C215" s="60" t="s">
        <v>385</v>
      </c>
      <c r="D215" s="4">
        <v>260000000</v>
      </c>
      <c r="E215" s="5">
        <v>2600</v>
      </c>
      <c r="F215" s="48">
        <v>6.7000000000000002E-3</v>
      </c>
    </row>
    <row r="216" spans="1:6" x14ac:dyDescent="0.25">
      <c r="A216" s="38" t="s">
        <v>1084</v>
      </c>
      <c r="B216" s="60"/>
      <c r="C216" s="60" t="s">
        <v>386</v>
      </c>
      <c r="D216" s="4">
        <v>260000000</v>
      </c>
      <c r="E216" s="5">
        <v>2600</v>
      </c>
      <c r="F216" s="48">
        <v>6.7000000000000002E-3</v>
      </c>
    </row>
    <row r="217" spans="1:6" x14ac:dyDescent="0.25">
      <c r="A217" s="38" t="s">
        <v>1095</v>
      </c>
      <c r="B217" s="60"/>
      <c r="C217" s="60" t="s">
        <v>386</v>
      </c>
      <c r="D217" s="4">
        <v>250000000</v>
      </c>
      <c r="E217" s="5">
        <v>2500</v>
      </c>
      <c r="F217" s="48">
        <v>6.4999999999999997E-3</v>
      </c>
    </row>
    <row r="218" spans="1:6" x14ac:dyDescent="0.25">
      <c r="A218" s="38" t="s">
        <v>1006</v>
      </c>
      <c r="B218" s="60"/>
      <c r="C218" s="60" t="s">
        <v>383</v>
      </c>
      <c r="D218" s="4">
        <v>250000000</v>
      </c>
      <c r="E218" s="5">
        <v>2500</v>
      </c>
      <c r="F218" s="48">
        <v>6.4999999999999997E-3</v>
      </c>
    </row>
    <row r="219" spans="1:6" x14ac:dyDescent="0.25">
      <c r="A219" s="38" t="s">
        <v>1007</v>
      </c>
      <c r="B219" s="60"/>
      <c r="C219" s="60" t="s">
        <v>386</v>
      </c>
      <c r="D219" s="4">
        <v>250000000</v>
      </c>
      <c r="E219" s="5">
        <v>2500</v>
      </c>
      <c r="F219" s="48">
        <v>6.4999999999999997E-3</v>
      </c>
    </row>
    <row r="220" spans="1:6" x14ac:dyDescent="0.25">
      <c r="A220" s="38" t="s">
        <v>975</v>
      </c>
      <c r="B220" s="60"/>
      <c r="C220" s="60" t="s">
        <v>387</v>
      </c>
      <c r="D220" s="4">
        <v>250000000</v>
      </c>
      <c r="E220" s="5">
        <v>2500</v>
      </c>
      <c r="F220" s="48">
        <v>6.4999999999999997E-3</v>
      </c>
    </row>
    <row r="221" spans="1:6" x14ac:dyDescent="0.25">
      <c r="A221" s="38" t="s">
        <v>969</v>
      </c>
      <c r="B221" s="60"/>
      <c r="C221" s="60" t="s">
        <v>384</v>
      </c>
      <c r="D221" s="4">
        <v>250000000</v>
      </c>
      <c r="E221" s="5">
        <v>2500</v>
      </c>
      <c r="F221" s="48">
        <v>6.4999999999999997E-3</v>
      </c>
    </row>
    <row r="222" spans="1:6" x14ac:dyDescent="0.25">
      <c r="A222" s="38" t="s">
        <v>968</v>
      </c>
      <c r="B222" s="60"/>
      <c r="C222" s="60" t="s">
        <v>388</v>
      </c>
      <c r="D222" s="4">
        <v>250000000</v>
      </c>
      <c r="E222" s="5">
        <v>2500</v>
      </c>
      <c r="F222" s="48">
        <v>6.4999999999999997E-3</v>
      </c>
    </row>
    <row r="223" spans="1:6" x14ac:dyDescent="0.25">
      <c r="A223" s="38" t="s">
        <v>967</v>
      </c>
      <c r="B223" s="60"/>
      <c r="C223" s="60" t="s">
        <v>383</v>
      </c>
      <c r="D223" s="4">
        <v>250000000</v>
      </c>
      <c r="E223" s="5">
        <v>2500</v>
      </c>
      <c r="F223" s="48">
        <v>6.4999999999999997E-3</v>
      </c>
    </row>
    <row r="224" spans="1:6" x14ac:dyDescent="0.25">
      <c r="A224" s="38" t="s">
        <v>966</v>
      </c>
      <c r="B224" s="60"/>
      <c r="C224" s="60" t="s">
        <v>383</v>
      </c>
      <c r="D224" s="4">
        <v>250000000</v>
      </c>
      <c r="E224" s="5">
        <v>2500</v>
      </c>
      <c r="F224" s="48">
        <v>6.4999999999999997E-3</v>
      </c>
    </row>
    <row r="225" spans="1:6" x14ac:dyDescent="0.25">
      <c r="A225" s="38" t="s">
        <v>978</v>
      </c>
      <c r="B225" s="60"/>
      <c r="C225" s="60" t="s">
        <v>389</v>
      </c>
      <c r="D225" s="4">
        <v>240000000</v>
      </c>
      <c r="E225" s="5">
        <v>2400</v>
      </c>
      <c r="F225" s="48">
        <v>6.1999999999999998E-3</v>
      </c>
    </row>
    <row r="226" spans="1:6" x14ac:dyDescent="0.25">
      <c r="A226" s="38" t="s">
        <v>977</v>
      </c>
      <c r="B226" s="60"/>
      <c r="C226" s="60" t="s">
        <v>386</v>
      </c>
      <c r="D226" s="4">
        <v>240000000</v>
      </c>
      <c r="E226" s="5">
        <v>2400</v>
      </c>
      <c r="F226" s="48">
        <v>6.1999999999999998E-3</v>
      </c>
    </row>
    <row r="227" spans="1:6" x14ac:dyDescent="0.25">
      <c r="A227" s="38" t="s">
        <v>1096</v>
      </c>
      <c r="B227" s="60"/>
      <c r="C227" s="60" t="s">
        <v>390</v>
      </c>
      <c r="D227" s="4">
        <v>200000000</v>
      </c>
      <c r="E227" s="5">
        <v>2000</v>
      </c>
      <c r="F227" s="48">
        <v>5.1999999999999998E-3</v>
      </c>
    </row>
    <row r="228" spans="1:6" x14ac:dyDescent="0.25">
      <c r="A228" s="38" t="s">
        <v>1091</v>
      </c>
      <c r="B228" s="60"/>
      <c r="C228" s="60" t="s">
        <v>386</v>
      </c>
      <c r="D228" s="4">
        <v>171500000</v>
      </c>
      <c r="E228" s="5">
        <v>1715</v>
      </c>
      <c r="F228" s="48">
        <v>4.4000000000000003E-3</v>
      </c>
    </row>
    <row r="229" spans="1:6" x14ac:dyDescent="0.25">
      <c r="A229" s="38" t="s">
        <v>1090</v>
      </c>
      <c r="B229" s="60"/>
      <c r="C229" s="60" t="s">
        <v>391</v>
      </c>
      <c r="D229" s="4">
        <v>150000000</v>
      </c>
      <c r="E229" s="5">
        <v>1500</v>
      </c>
      <c r="F229" s="48">
        <v>3.8999999999999998E-3</v>
      </c>
    </row>
    <row r="230" spans="1:6" x14ac:dyDescent="0.25">
      <c r="A230" s="38" t="s">
        <v>991</v>
      </c>
      <c r="B230" s="60"/>
      <c r="C230" s="60" t="s">
        <v>385</v>
      </c>
      <c r="D230" s="4">
        <v>150000000</v>
      </c>
      <c r="E230" s="5">
        <v>1500</v>
      </c>
      <c r="F230" s="48">
        <v>3.8999999999999998E-3</v>
      </c>
    </row>
    <row r="231" spans="1:6" x14ac:dyDescent="0.25">
      <c r="A231" s="38" t="s">
        <v>963</v>
      </c>
      <c r="B231" s="60"/>
      <c r="C231" s="60" t="s">
        <v>386</v>
      </c>
      <c r="D231" s="4">
        <v>150000000</v>
      </c>
      <c r="E231" s="5">
        <v>1500</v>
      </c>
      <c r="F231" s="48">
        <v>3.8999999999999998E-3</v>
      </c>
    </row>
    <row r="232" spans="1:6" x14ac:dyDescent="0.25">
      <c r="A232" s="38" t="s">
        <v>995</v>
      </c>
      <c r="B232" s="60"/>
      <c r="C232" s="60" t="s">
        <v>392</v>
      </c>
      <c r="D232" s="4">
        <v>100000000</v>
      </c>
      <c r="E232" s="5">
        <v>1000</v>
      </c>
      <c r="F232" s="48">
        <v>2.5999999999999999E-3</v>
      </c>
    </row>
    <row r="233" spans="1:6" x14ac:dyDescent="0.25">
      <c r="A233" s="38" t="s">
        <v>1078</v>
      </c>
      <c r="B233" s="60"/>
      <c r="C233" s="60" t="s">
        <v>386</v>
      </c>
      <c r="D233" s="4">
        <v>50000000</v>
      </c>
      <c r="E233" s="5">
        <v>500</v>
      </c>
      <c r="F233" s="48">
        <v>1.2999999999999999E-3</v>
      </c>
    </row>
    <row r="234" spans="1:6" x14ac:dyDescent="0.25">
      <c r="A234" s="38" t="s">
        <v>1092</v>
      </c>
      <c r="B234" s="60"/>
      <c r="C234" s="60" t="s">
        <v>393</v>
      </c>
      <c r="D234" s="4">
        <v>49900000</v>
      </c>
      <c r="E234" s="5">
        <v>499</v>
      </c>
      <c r="F234" s="48">
        <v>1.2999999999999999E-3</v>
      </c>
    </row>
    <row r="235" spans="1:6" x14ac:dyDescent="0.25">
      <c r="A235" s="38" t="s">
        <v>1093</v>
      </c>
      <c r="B235" s="60"/>
      <c r="C235" s="60" t="s">
        <v>385</v>
      </c>
      <c r="D235" s="4">
        <v>49900000</v>
      </c>
      <c r="E235" s="5">
        <v>499</v>
      </c>
      <c r="F235" s="48">
        <v>1.2999999999999999E-3</v>
      </c>
    </row>
    <row r="236" spans="1:6" x14ac:dyDescent="0.25">
      <c r="A236" s="38" t="s">
        <v>992</v>
      </c>
      <c r="B236" s="60"/>
      <c r="C236" s="60" t="s">
        <v>393</v>
      </c>
      <c r="D236" s="4">
        <v>49900000</v>
      </c>
      <c r="E236" s="5">
        <v>499</v>
      </c>
      <c r="F236" s="48">
        <v>1.2999999999999999E-3</v>
      </c>
    </row>
    <row r="237" spans="1:6" x14ac:dyDescent="0.25">
      <c r="A237" s="38" t="s">
        <v>993</v>
      </c>
      <c r="B237" s="60"/>
      <c r="C237" s="60" t="s">
        <v>387</v>
      </c>
      <c r="D237" s="4">
        <v>49900000</v>
      </c>
      <c r="E237" s="5">
        <v>499</v>
      </c>
      <c r="F237" s="48">
        <v>1.2999999999999999E-3</v>
      </c>
    </row>
    <row r="238" spans="1:6" x14ac:dyDescent="0.25">
      <c r="A238" s="38" t="s">
        <v>994</v>
      </c>
      <c r="B238" s="60"/>
      <c r="C238" s="60" t="s">
        <v>383</v>
      </c>
      <c r="D238" s="4">
        <v>49900000</v>
      </c>
      <c r="E238" s="5">
        <v>499</v>
      </c>
      <c r="F238" s="48">
        <v>1.2999999999999999E-3</v>
      </c>
    </row>
    <row r="239" spans="1:6" x14ac:dyDescent="0.25">
      <c r="A239" s="38" t="s">
        <v>988</v>
      </c>
      <c r="B239" s="60"/>
      <c r="C239" s="60" t="s">
        <v>386</v>
      </c>
      <c r="D239" s="4">
        <v>49900000</v>
      </c>
      <c r="E239" s="5">
        <v>499</v>
      </c>
      <c r="F239" s="48">
        <v>1.2999999999999999E-3</v>
      </c>
    </row>
    <row r="240" spans="1:6" x14ac:dyDescent="0.25">
      <c r="A240" s="38" t="s">
        <v>989</v>
      </c>
      <c r="B240" s="60"/>
      <c r="C240" s="60" t="s">
        <v>386</v>
      </c>
      <c r="D240" s="4">
        <v>49900000</v>
      </c>
      <c r="E240" s="5">
        <v>499</v>
      </c>
      <c r="F240" s="48">
        <v>1.2999999999999999E-3</v>
      </c>
    </row>
    <row r="241" spans="1:6" x14ac:dyDescent="0.25">
      <c r="A241" s="38" t="s">
        <v>990</v>
      </c>
      <c r="B241" s="60"/>
      <c r="C241" s="60" t="s">
        <v>386</v>
      </c>
      <c r="D241" s="4">
        <v>49900000</v>
      </c>
      <c r="E241" s="5">
        <v>499</v>
      </c>
      <c r="F241" s="48">
        <v>1.2999999999999999E-3</v>
      </c>
    </row>
    <row r="242" spans="1:6" x14ac:dyDescent="0.25">
      <c r="A242" s="38" t="s">
        <v>1079</v>
      </c>
      <c r="B242" s="60"/>
      <c r="C242" s="60" t="s">
        <v>390</v>
      </c>
      <c r="D242" s="4">
        <v>49500000</v>
      </c>
      <c r="E242" s="5">
        <v>495</v>
      </c>
      <c r="F242" s="48">
        <v>1.2999999999999999E-3</v>
      </c>
    </row>
    <row r="243" spans="1:6" x14ac:dyDescent="0.25">
      <c r="A243" s="38" t="s">
        <v>1080</v>
      </c>
      <c r="B243" s="60"/>
      <c r="C243" s="60" t="s">
        <v>393</v>
      </c>
      <c r="D243" s="4">
        <v>49500000</v>
      </c>
      <c r="E243" s="5">
        <v>495</v>
      </c>
      <c r="F243" s="48">
        <v>1.2999999999999999E-3</v>
      </c>
    </row>
    <row r="244" spans="1:6" x14ac:dyDescent="0.25">
      <c r="A244" s="38" t="s">
        <v>1081</v>
      </c>
      <c r="B244" s="60"/>
      <c r="C244" s="60" t="s">
        <v>385</v>
      </c>
      <c r="D244" s="4">
        <v>49500000</v>
      </c>
      <c r="E244" s="5">
        <v>495</v>
      </c>
      <c r="F244" s="48">
        <v>1.2999999999999999E-3</v>
      </c>
    </row>
    <row r="245" spans="1:6" x14ac:dyDescent="0.25">
      <c r="A245" s="38" t="s">
        <v>1082</v>
      </c>
      <c r="B245" s="60"/>
      <c r="C245" s="60" t="s">
        <v>386</v>
      </c>
      <c r="D245" s="4">
        <v>49500000</v>
      </c>
      <c r="E245" s="5">
        <v>495</v>
      </c>
      <c r="F245" s="48">
        <v>1.2999999999999999E-3</v>
      </c>
    </row>
    <row r="246" spans="1:6" x14ac:dyDescent="0.25">
      <c r="A246" s="38" t="s">
        <v>1083</v>
      </c>
      <c r="B246" s="60"/>
      <c r="C246" s="60" t="s">
        <v>394</v>
      </c>
      <c r="D246" s="4">
        <v>49500000</v>
      </c>
      <c r="E246" s="5">
        <v>495</v>
      </c>
      <c r="F246" s="48">
        <v>1.2999999999999999E-3</v>
      </c>
    </row>
    <row r="247" spans="1:6" x14ac:dyDescent="0.25">
      <c r="A247" s="38" t="s">
        <v>987</v>
      </c>
      <c r="B247" s="60"/>
      <c r="C247" s="60" t="s">
        <v>385</v>
      </c>
      <c r="D247" s="4">
        <v>49500000</v>
      </c>
      <c r="E247" s="5">
        <v>495</v>
      </c>
      <c r="F247" s="48">
        <v>1.2999999999999999E-3</v>
      </c>
    </row>
    <row r="248" spans="1:6" x14ac:dyDescent="0.25">
      <c r="A248" s="38" t="s">
        <v>986</v>
      </c>
      <c r="B248" s="60"/>
      <c r="C248" s="60" t="s">
        <v>386</v>
      </c>
      <c r="D248" s="4">
        <v>49500000</v>
      </c>
      <c r="E248" s="5">
        <v>495</v>
      </c>
      <c r="F248" s="48">
        <v>1.2999999999999999E-3</v>
      </c>
    </row>
    <row r="249" spans="1:6" x14ac:dyDescent="0.25">
      <c r="A249" s="38" t="s">
        <v>985</v>
      </c>
      <c r="B249" s="60"/>
      <c r="C249" s="60" t="s">
        <v>394</v>
      </c>
      <c r="D249" s="4">
        <v>49500000</v>
      </c>
      <c r="E249" s="5">
        <v>495</v>
      </c>
      <c r="F249" s="48">
        <v>1.2999999999999999E-3</v>
      </c>
    </row>
    <row r="250" spans="1:6" x14ac:dyDescent="0.25">
      <c r="A250" s="38" t="s">
        <v>984</v>
      </c>
      <c r="B250" s="60"/>
      <c r="C250" s="60" t="s">
        <v>395</v>
      </c>
      <c r="D250" s="4">
        <v>49500000</v>
      </c>
      <c r="E250" s="5">
        <v>495</v>
      </c>
      <c r="F250" s="48">
        <v>1.2999999999999999E-3</v>
      </c>
    </row>
    <row r="251" spans="1:6" x14ac:dyDescent="0.25">
      <c r="A251" s="38" t="s">
        <v>983</v>
      </c>
      <c r="B251" s="60"/>
      <c r="C251" s="60" t="s">
        <v>396</v>
      </c>
      <c r="D251" s="4">
        <v>49500000</v>
      </c>
      <c r="E251" s="5">
        <v>495</v>
      </c>
      <c r="F251" s="48">
        <v>1.2999999999999999E-3</v>
      </c>
    </row>
    <row r="252" spans="1:6" x14ac:dyDescent="0.25">
      <c r="A252" s="38" t="s">
        <v>982</v>
      </c>
      <c r="B252" s="60"/>
      <c r="C252" s="60" t="s">
        <v>397</v>
      </c>
      <c r="D252" s="4">
        <v>49500000</v>
      </c>
      <c r="E252" s="5">
        <v>495</v>
      </c>
      <c r="F252" s="48">
        <v>1.2999999999999999E-3</v>
      </c>
    </row>
    <row r="253" spans="1:6" x14ac:dyDescent="0.25">
      <c r="A253" s="38" t="s">
        <v>981</v>
      </c>
      <c r="B253" s="60"/>
      <c r="C253" s="60" t="s">
        <v>398</v>
      </c>
      <c r="D253" s="4">
        <v>49500000</v>
      </c>
      <c r="E253" s="5">
        <v>495</v>
      </c>
      <c r="F253" s="48">
        <v>1.2999999999999999E-3</v>
      </c>
    </row>
    <row r="254" spans="1:6" x14ac:dyDescent="0.25">
      <c r="A254" s="38" t="s">
        <v>980</v>
      </c>
      <c r="B254" s="60"/>
      <c r="C254" s="60" t="s">
        <v>390</v>
      </c>
      <c r="D254" s="4">
        <v>49500000</v>
      </c>
      <c r="E254" s="5">
        <v>495</v>
      </c>
      <c r="F254" s="48">
        <v>1.2999999999999999E-3</v>
      </c>
    </row>
    <row r="255" spans="1:6" x14ac:dyDescent="0.25">
      <c r="A255" s="38" t="s">
        <v>979</v>
      </c>
      <c r="B255" s="60"/>
      <c r="C255" s="60" t="s">
        <v>383</v>
      </c>
      <c r="D255" s="4">
        <v>49500000</v>
      </c>
      <c r="E255" s="5">
        <v>495</v>
      </c>
      <c r="F255" s="48">
        <v>1.2999999999999999E-3</v>
      </c>
    </row>
    <row r="256" spans="1:6" x14ac:dyDescent="0.25">
      <c r="A256" s="38" t="s">
        <v>981</v>
      </c>
      <c r="B256" s="60"/>
      <c r="C256" s="60" t="s">
        <v>387</v>
      </c>
      <c r="D256" s="4">
        <v>49500000</v>
      </c>
      <c r="E256" s="5">
        <v>495</v>
      </c>
      <c r="F256" s="48">
        <v>1.2999999999999999E-3</v>
      </c>
    </row>
    <row r="257" spans="1:6" x14ac:dyDescent="0.25">
      <c r="A257" s="38" t="s">
        <v>980</v>
      </c>
      <c r="B257" s="60"/>
      <c r="C257" s="60" t="s">
        <v>383</v>
      </c>
      <c r="D257" s="4">
        <v>49500000</v>
      </c>
      <c r="E257" s="5">
        <v>495</v>
      </c>
      <c r="F257" s="48">
        <v>1.2999999999999999E-3</v>
      </c>
    </row>
    <row r="258" spans="1:6" x14ac:dyDescent="0.25">
      <c r="A258" s="38" t="s">
        <v>979</v>
      </c>
      <c r="B258" s="60"/>
      <c r="C258" s="60" t="s">
        <v>394</v>
      </c>
      <c r="D258" s="4">
        <v>49500000</v>
      </c>
      <c r="E258" s="5">
        <v>495</v>
      </c>
      <c r="F258" s="48">
        <v>1.2999999999999999E-3</v>
      </c>
    </row>
    <row r="259" spans="1:6" x14ac:dyDescent="0.25">
      <c r="A259" s="38" t="s">
        <v>973</v>
      </c>
      <c r="B259" s="60"/>
      <c r="C259" s="60" t="s">
        <v>386</v>
      </c>
      <c r="D259" s="4">
        <v>49500000</v>
      </c>
      <c r="E259" s="5">
        <v>495</v>
      </c>
      <c r="F259" s="48">
        <v>1.2999999999999999E-3</v>
      </c>
    </row>
    <row r="260" spans="1:6" x14ac:dyDescent="0.25">
      <c r="A260" s="38" t="s">
        <v>972</v>
      </c>
      <c r="B260" s="60"/>
      <c r="C260" s="60" t="s">
        <v>386</v>
      </c>
      <c r="D260" s="4">
        <v>49500000</v>
      </c>
      <c r="E260" s="5">
        <v>495</v>
      </c>
      <c r="F260" s="48">
        <v>1.2999999999999999E-3</v>
      </c>
    </row>
    <row r="261" spans="1:6" x14ac:dyDescent="0.25">
      <c r="A261" s="38" t="s">
        <v>971</v>
      </c>
      <c r="B261" s="60"/>
      <c r="C261" s="60" t="s">
        <v>385</v>
      </c>
      <c r="D261" s="4">
        <v>49500000</v>
      </c>
      <c r="E261" s="5">
        <v>495</v>
      </c>
      <c r="F261" s="48">
        <v>1.2999999999999999E-3</v>
      </c>
    </row>
    <row r="262" spans="1:6" x14ac:dyDescent="0.25">
      <c r="A262" s="38" t="s">
        <v>974</v>
      </c>
      <c r="B262" s="60"/>
      <c r="C262" s="60" t="s">
        <v>386</v>
      </c>
      <c r="D262" s="4">
        <v>49500000</v>
      </c>
      <c r="E262" s="5">
        <v>495</v>
      </c>
      <c r="F262" s="48">
        <v>1.2999999999999999E-3</v>
      </c>
    </row>
    <row r="263" spans="1:6" x14ac:dyDescent="0.25">
      <c r="A263" s="38" t="s">
        <v>970</v>
      </c>
      <c r="B263" s="60"/>
      <c r="C263" s="60" t="s">
        <v>383</v>
      </c>
      <c r="D263" s="4">
        <v>49500000</v>
      </c>
      <c r="E263" s="5">
        <v>495</v>
      </c>
      <c r="F263" s="48">
        <v>1.2999999999999999E-3</v>
      </c>
    </row>
    <row r="264" spans="1:6" x14ac:dyDescent="0.25">
      <c r="A264" s="38" t="s">
        <v>976</v>
      </c>
      <c r="B264" s="60"/>
      <c r="C264" s="60" t="s">
        <v>385</v>
      </c>
      <c r="D264" s="4">
        <v>49500000</v>
      </c>
      <c r="E264" s="5">
        <v>495</v>
      </c>
      <c r="F264" s="48">
        <v>1.2999999999999999E-3</v>
      </c>
    </row>
    <row r="265" spans="1:6" x14ac:dyDescent="0.25">
      <c r="A265" s="38" t="s">
        <v>976</v>
      </c>
      <c r="B265" s="60"/>
      <c r="C265" s="60" t="s">
        <v>385</v>
      </c>
      <c r="D265" s="4">
        <v>49500000</v>
      </c>
      <c r="E265" s="5">
        <v>495</v>
      </c>
      <c r="F265" s="48">
        <v>1.2999999999999999E-3</v>
      </c>
    </row>
    <row r="266" spans="1:6" x14ac:dyDescent="0.25">
      <c r="A266" s="38" t="s">
        <v>970</v>
      </c>
      <c r="B266" s="60"/>
      <c r="C266" s="60" t="s">
        <v>383</v>
      </c>
      <c r="D266" s="4">
        <v>49500000</v>
      </c>
      <c r="E266" s="5">
        <v>495</v>
      </c>
      <c r="F266" s="48">
        <v>1.2999999999999999E-3</v>
      </c>
    </row>
    <row r="267" spans="1:6" x14ac:dyDescent="0.25">
      <c r="A267" s="32" t="s">
        <v>77</v>
      </c>
      <c r="B267" s="61"/>
      <c r="C267" s="61"/>
      <c r="D267" s="6"/>
      <c r="E267" s="14">
        <v>66082</v>
      </c>
      <c r="F267" s="49">
        <v>0.1719</v>
      </c>
    </row>
    <row r="268" spans="1:6" x14ac:dyDescent="0.25">
      <c r="A268" s="52" t="s">
        <v>89</v>
      </c>
      <c r="B268" s="64"/>
      <c r="C268" s="64"/>
      <c r="D268" s="26"/>
      <c r="E268" s="9">
        <v>66082</v>
      </c>
      <c r="F268" s="54">
        <v>0.1719</v>
      </c>
    </row>
    <row r="269" spans="1:6" x14ac:dyDescent="0.25">
      <c r="A269" s="38"/>
      <c r="B269" s="60"/>
      <c r="C269" s="60"/>
      <c r="D269" s="4"/>
      <c r="E269" s="5"/>
      <c r="F269" s="48"/>
    </row>
    <row r="270" spans="1:6" x14ac:dyDescent="0.25">
      <c r="A270" s="38"/>
      <c r="B270" s="60"/>
      <c r="C270" s="60"/>
      <c r="D270" s="4"/>
      <c r="E270" s="5"/>
      <c r="F270" s="48"/>
    </row>
    <row r="271" spans="1:6" x14ac:dyDescent="0.25">
      <c r="A271" s="32" t="s">
        <v>90</v>
      </c>
      <c r="B271" s="60"/>
      <c r="C271" s="60"/>
      <c r="D271" s="4"/>
      <c r="E271" s="5"/>
      <c r="F271" s="48"/>
    </row>
    <row r="272" spans="1:6" x14ac:dyDescent="0.25">
      <c r="A272" s="38" t="s">
        <v>91</v>
      </c>
      <c r="B272" s="60"/>
      <c r="C272" s="60"/>
      <c r="D272" s="4"/>
      <c r="E272" s="5">
        <v>2434.64</v>
      </c>
      <c r="F272" s="48">
        <v>6.3E-3</v>
      </c>
    </row>
    <row r="273" spans="1:6" x14ac:dyDescent="0.25">
      <c r="A273" s="32" t="s">
        <v>77</v>
      </c>
      <c r="B273" s="61"/>
      <c r="C273" s="61"/>
      <c r="D273" s="6"/>
      <c r="E273" s="14">
        <v>2434.64</v>
      </c>
      <c r="F273" s="49">
        <v>6.3E-3</v>
      </c>
    </row>
    <row r="274" spans="1:6" x14ac:dyDescent="0.25">
      <c r="A274" s="38"/>
      <c r="B274" s="60"/>
      <c r="C274" s="60"/>
      <c r="D274" s="4"/>
      <c r="E274" s="5"/>
      <c r="F274" s="48"/>
    </row>
    <row r="275" spans="1:6" x14ac:dyDescent="0.25">
      <c r="A275" s="52" t="s">
        <v>89</v>
      </c>
      <c r="B275" s="64"/>
      <c r="C275" s="64"/>
      <c r="D275" s="26"/>
      <c r="E275" s="14">
        <v>2434.64</v>
      </c>
      <c r="F275" s="49">
        <v>6.3E-3</v>
      </c>
    </row>
    <row r="276" spans="1:6" x14ac:dyDescent="0.25">
      <c r="A276" s="38" t="s">
        <v>996</v>
      </c>
      <c r="B276" s="60"/>
      <c r="C276" s="60"/>
      <c r="D276" s="4"/>
      <c r="E276" s="17">
        <v>-5030.0200000000004</v>
      </c>
      <c r="F276" s="62">
        <v>-1.37E-2</v>
      </c>
    </row>
    <row r="277" spans="1:6" x14ac:dyDescent="0.25">
      <c r="A277" s="53" t="s">
        <v>92</v>
      </c>
      <c r="B277" s="65"/>
      <c r="C277" s="65"/>
      <c r="D277" s="8"/>
      <c r="E277" s="9">
        <v>385453.31</v>
      </c>
      <c r="F277" s="54">
        <v>1</v>
      </c>
    </row>
    <row r="278" spans="1:6" x14ac:dyDescent="0.25">
      <c r="A278" s="40"/>
      <c r="B278" s="21"/>
      <c r="C278" s="21"/>
      <c r="D278" s="21"/>
      <c r="E278" s="21"/>
      <c r="F278" s="39"/>
    </row>
    <row r="279" spans="1:6" x14ac:dyDescent="0.25">
      <c r="A279" s="55" t="s">
        <v>1008</v>
      </c>
      <c r="B279" s="21"/>
      <c r="C279" s="21"/>
      <c r="D279" s="21"/>
      <c r="E279" s="21"/>
      <c r="F279" s="39"/>
    </row>
    <row r="280" spans="1:6" x14ac:dyDescent="0.25">
      <c r="A280" s="55" t="s">
        <v>93</v>
      </c>
      <c r="B280" s="21"/>
      <c r="C280" s="21"/>
      <c r="D280" s="21"/>
      <c r="E280" s="21"/>
      <c r="F280" s="39"/>
    </row>
    <row r="281" spans="1:6" x14ac:dyDescent="0.25">
      <c r="A281" s="55" t="s">
        <v>1157</v>
      </c>
      <c r="B281" s="21"/>
      <c r="C281" s="21"/>
      <c r="D281" s="21"/>
      <c r="E281" s="21"/>
      <c r="F281" s="39"/>
    </row>
    <row r="282" spans="1:6" x14ac:dyDescent="0.25">
      <c r="A282" s="40"/>
      <c r="B282" s="21"/>
      <c r="C282" s="21"/>
      <c r="D282" s="21"/>
      <c r="E282" s="21"/>
      <c r="F282" s="39"/>
    </row>
    <row r="283" spans="1:6" x14ac:dyDescent="0.25">
      <c r="A283" s="55" t="s">
        <v>788</v>
      </c>
      <c r="B283" s="21"/>
      <c r="C283" s="21"/>
      <c r="D283" s="21"/>
      <c r="E283" s="21"/>
      <c r="F283" s="39"/>
    </row>
    <row r="284" spans="1:6" x14ac:dyDescent="0.25">
      <c r="A284" s="81" t="s">
        <v>1168</v>
      </c>
      <c r="B284" s="82" t="s">
        <v>57</v>
      </c>
      <c r="C284" s="21"/>
      <c r="D284" s="21"/>
      <c r="E284" s="21"/>
      <c r="F284" s="39"/>
    </row>
    <row r="285" spans="1:6" x14ac:dyDescent="0.25">
      <c r="A285" s="40" t="s">
        <v>1015</v>
      </c>
      <c r="B285" s="21"/>
      <c r="C285" s="21"/>
      <c r="D285" s="21"/>
      <c r="E285" s="21"/>
      <c r="F285" s="39"/>
    </row>
    <row r="286" spans="1:6" x14ac:dyDescent="0.25">
      <c r="A286" s="40" t="s">
        <v>789</v>
      </c>
      <c r="B286" s="27" t="s">
        <v>790</v>
      </c>
      <c r="C286" s="27" t="s">
        <v>790</v>
      </c>
      <c r="D286" s="21"/>
      <c r="E286" s="21"/>
      <c r="F286" s="39"/>
    </row>
    <row r="287" spans="1:6" x14ac:dyDescent="0.25">
      <c r="A287" s="40"/>
      <c r="B287" s="20">
        <v>43707</v>
      </c>
      <c r="C287" s="20">
        <v>43738</v>
      </c>
      <c r="D287" s="21"/>
      <c r="E287" s="21"/>
      <c r="F287" s="39"/>
    </row>
    <row r="288" spans="1:6" x14ac:dyDescent="0.25">
      <c r="A288" s="40" t="s">
        <v>794</v>
      </c>
      <c r="B288" s="21">
        <v>10.9076</v>
      </c>
      <c r="C288" s="42">
        <v>10.87</v>
      </c>
      <c r="D288" s="21"/>
      <c r="E288" s="21"/>
      <c r="F288" s="39"/>
    </row>
    <row r="289" spans="1:6" x14ac:dyDescent="0.25">
      <c r="A289" s="40" t="s">
        <v>795</v>
      </c>
      <c r="B289" s="21">
        <v>14.538500000000001</v>
      </c>
      <c r="C289" s="21">
        <v>14.5951</v>
      </c>
      <c r="D289" s="21"/>
      <c r="E289" s="21"/>
      <c r="F289" s="39"/>
    </row>
    <row r="290" spans="1:6" x14ac:dyDescent="0.25">
      <c r="A290" s="40" t="s">
        <v>803</v>
      </c>
      <c r="B290" s="21">
        <v>12.702500000000001</v>
      </c>
      <c r="C290" s="21">
        <v>12.691800000000001</v>
      </c>
      <c r="D290" s="21"/>
      <c r="E290" s="21"/>
      <c r="F290" s="39"/>
    </row>
    <row r="291" spans="1:6" x14ac:dyDescent="0.25">
      <c r="A291" s="40" t="s">
        <v>797</v>
      </c>
      <c r="B291" s="21">
        <v>14.1219</v>
      </c>
      <c r="C291" s="21">
        <v>14.1686</v>
      </c>
      <c r="D291" s="21"/>
      <c r="E291" s="21"/>
      <c r="F291" s="39"/>
    </row>
    <row r="292" spans="1:6" x14ac:dyDescent="0.25">
      <c r="A292" s="40" t="s">
        <v>805</v>
      </c>
      <c r="B292" s="21">
        <v>10.664099999999999</v>
      </c>
      <c r="C292" s="21">
        <v>10.6191</v>
      </c>
      <c r="D292" s="21"/>
      <c r="E292" s="21"/>
      <c r="F292" s="39"/>
    </row>
    <row r="293" spans="1:6" x14ac:dyDescent="0.25">
      <c r="A293" s="40" t="s">
        <v>807</v>
      </c>
      <c r="B293" s="21">
        <v>14.12</v>
      </c>
      <c r="C293" s="21">
        <v>14.166600000000001</v>
      </c>
      <c r="D293" s="21"/>
      <c r="E293" s="21"/>
      <c r="F293" s="39"/>
    </row>
    <row r="294" spans="1:6" x14ac:dyDescent="0.25">
      <c r="A294" s="40" t="s">
        <v>808</v>
      </c>
      <c r="B294" s="21">
        <v>12.2974</v>
      </c>
      <c r="C294" s="21">
        <v>12.277799999999999</v>
      </c>
      <c r="D294" s="21"/>
      <c r="E294" s="21"/>
      <c r="F294" s="39"/>
    </row>
    <row r="295" spans="1:6" x14ac:dyDescent="0.25">
      <c r="A295" s="40"/>
      <c r="B295" s="21"/>
      <c r="C295" s="21"/>
      <c r="D295" s="21"/>
      <c r="E295" s="21"/>
      <c r="F295" s="39"/>
    </row>
    <row r="296" spans="1:6" x14ac:dyDescent="0.25">
      <c r="A296" s="40" t="s">
        <v>1170</v>
      </c>
      <c r="B296" s="21"/>
      <c r="C296" s="21"/>
      <c r="D296" s="21"/>
      <c r="E296" s="21"/>
      <c r="F296" s="39"/>
    </row>
    <row r="297" spans="1:6" x14ac:dyDescent="0.25">
      <c r="A297" s="40"/>
      <c r="B297" s="21"/>
      <c r="C297" s="21"/>
      <c r="D297" s="21"/>
      <c r="E297" s="21"/>
      <c r="F297" s="39"/>
    </row>
    <row r="298" spans="1:6" x14ac:dyDescent="0.25">
      <c r="A298" s="29" t="s">
        <v>810</v>
      </c>
      <c r="B298" s="29" t="s">
        <v>811</v>
      </c>
      <c r="C298" s="29" t="s">
        <v>1113</v>
      </c>
      <c r="D298" s="29" t="s">
        <v>1114</v>
      </c>
      <c r="E298" s="21"/>
      <c r="F298" s="39"/>
    </row>
    <row r="299" spans="1:6" x14ac:dyDescent="0.25">
      <c r="A299" s="29" t="s">
        <v>794</v>
      </c>
      <c r="B299" s="29"/>
      <c r="C299" s="29">
        <v>7.0832699999999998E-2</v>
      </c>
      <c r="D299" s="29">
        <v>7.0832699999999998E-2</v>
      </c>
      <c r="E299" s="21"/>
      <c r="F299" s="39"/>
    </row>
    <row r="300" spans="1:6" x14ac:dyDescent="0.25">
      <c r="A300" s="29" t="s">
        <v>803</v>
      </c>
      <c r="B300" s="29"/>
      <c r="C300" s="29">
        <v>5.3124499999999998E-2</v>
      </c>
      <c r="D300" s="29">
        <v>5.3124499999999998E-2</v>
      </c>
      <c r="E300" s="21"/>
      <c r="F300" s="39"/>
    </row>
    <row r="301" spans="1:6" x14ac:dyDescent="0.25">
      <c r="A301" s="29" t="s">
        <v>808</v>
      </c>
      <c r="B301" s="29"/>
      <c r="C301" s="29">
        <v>5.3124499999999998E-2</v>
      </c>
      <c r="D301" s="29">
        <v>5.3124499999999998E-2</v>
      </c>
      <c r="E301" s="21"/>
      <c r="F301" s="39"/>
    </row>
    <row r="302" spans="1:6" x14ac:dyDescent="0.25">
      <c r="A302" s="29" t="s">
        <v>805</v>
      </c>
      <c r="B302" s="29"/>
      <c r="C302" s="29">
        <v>7.0832699999999998E-2</v>
      </c>
      <c r="D302" s="29">
        <v>7.0832699999999998E-2</v>
      </c>
      <c r="E302" s="21"/>
      <c r="F302" s="39"/>
    </row>
    <row r="303" spans="1:6" x14ac:dyDescent="0.25">
      <c r="A303" s="40"/>
      <c r="B303" s="21"/>
      <c r="C303" s="21"/>
      <c r="D303" s="21"/>
      <c r="E303" s="21"/>
      <c r="F303" s="39"/>
    </row>
    <row r="304" spans="1:6" x14ac:dyDescent="0.25">
      <c r="A304" s="40" t="s">
        <v>1171</v>
      </c>
      <c r="B304" s="27" t="s">
        <v>57</v>
      </c>
      <c r="C304" s="21"/>
      <c r="D304" s="21"/>
      <c r="E304" s="21"/>
      <c r="F304" s="39"/>
    </row>
    <row r="305" spans="1:6" ht="30" x14ac:dyDescent="0.25">
      <c r="A305" s="56" t="s">
        <v>1172</v>
      </c>
      <c r="B305" s="27" t="s">
        <v>57</v>
      </c>
      <c r="C305" s="21"/>
      <c r="D305" s="21"/>
      <c r="E305" s="21"/>
      <c r="F305" s="39"/>
    </row>
    <row r="306" spans="1:6" x14ac:dyDescent="0.25">
      <c r="A306" s="56" t="s">
        <v>1173</v>
      </c>
      <c r="B306" s="27" t="s">
        <v>57</v>
      </c>
      <c r="C306" s="21"/>
      <c r="D306" s="21"/>
      <c r="E306" s="21"/>
      <c r="F306" s="39"/>
    </row>
    <row r="307" spans="1:6" x14ac:dyDescent="0.25">
      <c r="A307" s="40" t="s">
        <v>885</v>
      </c>
      <c r="B307" s="28">
        <v>14.61</v>
      </c>
      <c r="C307" s="21"/>
      <c r="D307" s="21"/>
      <c r="E307" s="21"/>
      <c r="F307" s="39"/>
    </row>
    <row r="308" spans="1:6" ht="30" x14ac:dyDescent="0.25">
      <c r="A308" s="56" t="s">
        <v>1174</v>
      </c>
      <c r="B308" s="93">
        <f>E177</f>
        <v>-261383.72</v>
      </c>
      <c r="C308" s="21"/>
      <c r="D308" s="21"/>
      <c r="E308" s="21"/>
      <c r="F308" s="39"/>
    </row>
    <row r="309" spans="1:6" ht="30" x14ac:dyDescent="0.25">
      <c r="A309" s="56" t="s">
        <v>1158</v>
      </c>
      <c r="B309" s="27" t="s">
        <v>57</v>
      </c>
      <c r="C309" s="21"/>
      <c r="D309" s="21"/>
      <c r="E309" s="21"/>
      <c r="F309" s="39"/>
    </row>
    <row r="310" spans="1:6" ht="30" x14ac:dyDescent="0.25">
      <c r="A310" s="35" t="s">
        <v>1165</v>
      </c>
      <c r="B310" s="36" t="s">
        <v>57</v>
      </c>
      <c r="C310" s="21"/>
      <c r="D310" s="21"/>
      <c r="E310" s="21"/>
      <c r="F310" s="39"/>
    </row>
    <row r="311" spans="1:6" x14ac:dyDescent="0.25">
      <c r="A311" s="57"/>
      <c r="B311" s="58"/>
      <c r="C311" s="58"/>
      <c r="D311" s="58"/>
      <c r="E311" s="58"/>
      <c r="F311" s="59"/>
    </row>
  </sheetData>
  <customSheetViews>
    <customSheetView guid="{82FC9ADF-69D5-491E-B58A-B76D1862A59C}" showGridLines="0">
      <pane ySplit="6" topLeftCell="A284" activePane="bottomLeft" state="frozen"/>
      <selection pane="bottomLeft" activeCell="A287" sqref="A287:B287"/>
      <pageMargins left="0.7" right="0.7" top="0.75" bottom="0.75" header="0.3" footer="0.3"/>
      <pageSetup orientation="portrait" horizontalDpi="300" verticalDpi="300" r:id="rId1"/>
    </customSheetView>
    <customSheetView guid="{59975B6B-3403-4C81-9380-22E11DC9D70E}" showGridLines="0">
      <pane ySplit="6" topLeftCell="A293" activePane="bottomLeft" state="frozen"/>
      <selection pane="bottomLeft" activeCell="C299" sqref="C299:C302"/>
      <pageMargins left="0.7" right="0.7" top="0.75" bottom="0.75" header="0.3" footer="0.3"/>
      <pageSetup orientation="portrait" horizontalDpi="300" verticalDpi="300" r:id="rId2"/>
    </customSheetView>
  </customSheetViews>
  <mergeCells count="2">
    <mergeCell ref="A3:F3"/>
    <mergeCell ref="A4:F4"/>
  </mergeCell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</vt:i4>
      </vt:variant>
    </vt:vector>
  </HeadingPairs>
  <TitlesOfParts>
    <vt:vector size="33" baseType="lpstr">
      <vt:lpstr>Index</vt:lpstr>
      <vt:lpstr>EDACBF</vt:lpstr>
      <vt:lpstr>EDBPDF</vt:lpstr>
      <vt:lpstr>EDCDOF</vt:lpstr>
      <vt:lpstr>EDGSEC</vt:lpstr>
      <vt:lpstr>EDONTF</vt:lpstr>
      <vt:lpstr>EDSTIF</vt:lpstr>
      <vt:lpstr>EDTREF</vt:lpstr>
      <vt:lpstr>EEARBF</vt:lpstr>
      <vt:lpstr>EEARFD</vt:lpstr>
      <vt:lpstr>EEDGEF</vt:lpstr>
      <vt:lpstr>EEECRF</vt:lpstr>
      <vt:lpstr>EEELSS</vt:lpstr>
      <vt:lpstr>EEEQTF</vt:lpstr>
      <vt:lpstr>EEESCF</vt:lpstr>
      <vt:lpstr>EEESSF</vt:lpstr>
      <vt:lpstr>EEMOF1</vt:lpstr>
      <vt:lpstr>EENF50</vt:lpstr>
      <vt:lpstr>EENFBA</vt:lpstr>
      <vt:lpstr>EENQ30</vt:lpstr>
      <vt:lpstr>EEPRUA</vt:lpstr>
      <vt:lpstr>EESMCF</vt:lpstr>
      <vt:lpstr>EETAXF</vt:lpstr>
      <vt:lpstr>EFMS41</vt:lpstr>
      <vt:lpstr>EFMS49</vt:lpstr>
      <vt:lpstr>EFMS55</vt:lpstr>
      <vt:lpstr>ELLIQF</vt:lpstr>
      <vt:lpstr>EOASEF</vt:lpstr>
      <vt:lpstr>EOCHIF</vt:lpstr>
      <vt:lpstr>EOEDOF</vt:lpstr>
      <vt:lpstr>EOEMOP</vt:lpstr>
      <vt:lpstr>EOUSEF</vt:lpstr>
      <vt:lpstr>EEPRUA!JPM_Footer_disp12</vt:lpstr>
    </vt:vector>
  </TitlesOfParts>
  <Company>greysoft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g.greysoft.001</dc:creator>
  <cp:lastModifiedBy>Chandrashekhar Kadechkar - Public Markets</cp:lastModifiedBy>
  <dcterms:created xsi:type="dcterms:W3CDTF">2015-12-17T12:36:10Z</dcterms:created>
  <dcterms:modified xsi:type="dcterms:W3CDTF">2019-10-11T15:14:57Z</dcterms:modified>
</cp:coreProperties>
</file>