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5. May 2023/"/>
    </mc:Choice>
  </mc:AlternateContent>
  <xr:revisionPtr revIDLastSave="7" documentId="11_1BE33E44003A547795299467A482D47F3FA9FB79" xr6:coauthVersionLast="47" xr6:coauthVersionMax="47" xr10:uidLastSave="{09829360-438C-4561-ADCD-38005D76C18A}"/>
  <bookViews>
    <workbookView xWindow="-120" yWindow="-120" windowWidth="20730" windowHeight="1116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OF1" sheetId="36" r:id="rId36"/>
    <sheet name="EENFBA" sheetId="37" r:id="rId37"/>
    <sheet name="EENN50" sheetId="38" r:id="rId38"/>
    <sheet name="EEPRUA" sheetId="39" r:id="rId39"/>
    <sheet name="EES250" sheetId="40" r:id="rId40"/>
    <sheet name="EESMCF" sheetId="41" r:id="rId41"/>
    <sheet name="EGSFOF" sheetId="42" r:id="rId42"/>
    <sheet name="ELLIQF" sheetId="43" r:id="rId43"/>
    <sheet name="EOASEF" sheetId="44" r:id="rId44"/>
    <sheet name="EOCHIF" sheetId="45" r:id="rId45"/>
    <sheet name="EODWHF" sheetId="46" r:id="rId46"/>
    <sheet name="EOEDOF" sheetId="47" r:id="rId47"/>
    <sheet name="EOEMOP" sheetId="48" r:id="rId48"/>
    <sheet name="EOUSEF" sheetId="49" r:id="rId49"/>
    <sheet name="EOUSTF" sheetId="50" r:id="rId50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EEMOF1!#REF!</definedName>
    <definedName name="Hedging_Positions_through_Futures_AS_ON_MMMM_DD__YYYY___NIL" localSheetId="36">EENFBA!#REF!</definedName>
    <definedName name="Hedging_Positions_through_Futures_AS_ON_MMMM_DD__YYYY___NIL" localSheetId="37">EENN50!#REF!</definedName>
    <definedName name="Hedging_Positions_through_Futures_AS_ON_MMMM_DD__YYYY___NIL" localSheetId="38">EEPRUA!#REF!</definedName>
    <definedName name="Hedging_Positions_through_Futures_AS_ON_MMMM_DD__YYYY___NIL" localSheetId="39">'EES250'!#REF!</definedName>
    <definedName name="Hedging_Positions_through_Futures_AS_ON_MMMM_DD__YYYY___NIL" localSheetId="40">EESMCF!#REF!</definedName>
    <definedName name="Hedging_Positions_through_Futures_AS_ON_MMMM_DD__YYYY___NIL" localSheetId="41">EGSFOF!#REF!</definedName>
    <definedName name="Hedging_Positions_through_Futures_AS_ON_MMMM_DD__YYYY___NIL" localSheetId="42">ELLIQF!#REF!</definedName>
    <definedName name="Hedging_Positions_through_Futures_AS_ON_MMMM_DD__YYYY___NIL" localSheetId="43">EOASEF!#REF!</definedName>
    <definedName name="Hedging_Positions_through_Futures_AS_ON_MMMM_DD__YYYY___NIL" localSheetId="44">EOCHIF!#REF!</definedName>
    <definedName name="Hedging_Positions_through_Futures_AS_ON_MMMM_DD__YYYY___NIL" localSheetId="45">EODWHF!#REF!</definedName>
    <definedName name="Hedging_Positions_through_Futures_AS_ON_MMMM_DD__YYYY___NIL" localSheetId="46">EOEDOF!#REF!</definedName>
    <definedName name="Hedging_Positions_through_Futures_AS_ON_MMMM_DD__YYYY___NIL" localSheetId="47">EOEMOP!#REF!</definedName>
    <definedName name="Hedging_Positions_through_Futures_AS_ON_MMMM_DD__YYYY___NIL" localSheetId="48">EOUSEF!#REF!</definedName>
    <definedName name="Hedging_Positions_through_Futures_AS_ON_MMMM_DD__YYYY___NIL" localSheetId="49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EEMOF1!#REF!</definedName>
    <definedName name="JPM_Footer_disp" localSheetId="36">EENFBA!#REF!</definedName>
    <definedName name="JPM_Footer_disp" localSheetId="37">EENN50!#REF!</definedName>
    <definedName name="JPM_Footer_disp" localSheetId="38">EEPRUA!#REF!</definedName>
    <definedName name="JPM_Footer_disp" localSheetId="39">'EES250'!#REF!</definedName>
    <definedName name="JPM_Footer_disp" localSheetId="40">EESMCF!#REF!</definedName>
    <definedName name="JPM_Footer_disp" localSheetId="41">EGSFOF!#REF!</definedName>
    <definedName name="JPM_Footer_disp" localSheetId="42">ELLIQF!#REF!</definedName>
    <definedName name="JPM_Footer_disp" localSheetId="43">EOASEF!#REF!</definedName>
    <definedName name="JPM_Footer_disp" localSheetId="44">EOCHIF!#REF!</definedName>
    <definedName name="JPM_Footer_disp" localSheetId="45">EODWHF!#REF!</definedName>
    <definedName name="JPM_Footer_disp" localSheetId="46">EOEDOF!#REF!</definedName>
    <definedName name="JPM_Footer_disp" localSheetId="47">EOEMOP!#REF!</definedName>
    <definedName name="JPM_Footer_disp" localSheetId="48">EOUSEF!#REF!</definedName>
    <definedName name="JPM_Footer_disp" localSheetId="49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EEMOF1!#REF!</definedName>
    <definedName name="JPM_Footer_disp12" localSheetId="36">EENFBA!#REF!</definedName>
    <definedName name="JPM_Footer_disp12" localSheetId="37">EENN50!#REF!</definedName>
    <definedName name="JPM_Footer_disp12" localSheetId="38">EEPRUA!#REF!</definedName>
    <definedName name="JPM_Footer_disp12" localSheetId="39">'EES250'!#REF!</definedName>
    <definedName name="JPM_Footer_disp12" localSheetId="40">EESMCF!#REF!</definedName>
    <definedName name="JPM_Footer_disp12" localSheetId="41">EGSFOF!#REF!</definedName>
    <definedName name="JPM_Footer_disp12" localSheetId="42">ELLIQF!#REF!</definedName>
    <definedName name="JPM_Footer_disp12" localSheetId="43">EOASEF!#REF!</definedName>
    <definedName name="JPM_Footer_disp12" localSheetId="44">EOCHIF!#REF!</definedName>
    <definedName name="JPM_Footer_disp12" localSheetId="45">EODWHF!#REF!</definedName>
    <definedName name="JPM_Footer_disp12" localSheetId="46">EOEDOF!#REF!</definedName>
    <definedName name="JPM_Footer_disp12" localSheetId="47">EOEMOP!#REF!</definedName>
    <definedName name="JPM_Footer_disp12" localSheetId="48">EOUSEF!#REF!</definedName>
    <definedName name="JPM_Footer_disp12" localSheetId="49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0" l="1"/>
  <c r="H1" i="49"/>
  <c r="H1" i="48"/>
  <c r="H1" i="47"/>
  <c r="H1" i="46"/>
  <c r="H1" i="45"/>
  <c r="H1" i="44"/>
  <c r="B122" i="43"/>
  <c r="H1" i="43"/>
  <c r="H1" i="42"/>
  <c r="H1" i="41"/>
  <c r="H1" i="40"/>
  <c r="H1" i="39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B59" i="22"/>
  <c r="H1" i="22"/>
  <c r="B133" i="21"/>
  <c r="H1" i="21"/>
  <c r="B102" i="20"/>
  <c r="H1" i="20"/>
  <c r="B76" i="19"/>
  <c r="H1" i="19"/>
  <c r="B58" i="18"/>
  <c r="H1" i="18"/>
  <c r="B42" i="17"/>
  <c r="H1" i="17"/>
  <c r="B58" i="16"/>
  <c r="H1" i="16"/>
  <c r="B42" i="15"/>
  <c r="H1" i="15"/>
  <c r="B42" i="14"/>
  <c r="H1" i="14"/>
  <c r="B58" i="13"/>
  <c r="H1" i="13"/>
  <c r="B82" i="12"/>
  <c r="H1" i="12"/>
  <c r="B64" i="11"/>
  <c r="H1" i="11"/>
  <c r="B62" i="10"/>
  <c r="H1" i="10"/>
  <c r="B61" i="9"/>
  <c r="H1" i="9"/>
  <c r="B92" i="8"/>
  <c r="H1" i="8"/>
  <c r="B66" i="7"/>
  <c r="H1" i="7"/>
  <c r="B70" i="6"/>
  <c r="H1" i="6"/>
  <c r="B84" i="5"/>
  <c r="H1" i="5"/>
  <c r="B116" i="4"/>
  <c r="H1" i="4"/>
  <c r="B101" i="3"/>
  <c r="H1" i="3"/>
  <c r="B71" i="2"/>
  <c r="H1" i="2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<sst xmlns="http://schemas.openxmlformats.org/spreadsheetml/2006/main" count="10614" uniqueCount="2711">
  <si>
    <t>EDELWEISS MUTUAL FUND</t>
  </si>
  <si>
    <t>PORTFOLIO STATEMENT as on 31 May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</si>
  <si>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</si>
  <si>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</si>
  <si>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</si>
  <si>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</si>
  <si>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</si>
  <si>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</si>
  <si>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</si>
  <si>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</si>
  <si>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</si>
  <si>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</si>
  <si>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</si>
  <si>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</si>
  <si>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</si>
  <si>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</si>
  <si>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</si>
  <si>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</si>
  <si>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</si>
  <si>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</si>
  <si>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</si>
  <si>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</si>
  <si>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</si>
  <si>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</si>
  <si>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</si>
  <si>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</si>
  <si>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</si>
  <si>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</si>
  <si>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</si>
  <si>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</si>
  <si>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</si>
  <si>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</si>
  <si>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</si>
  <si>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</si>
  <si>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</si>
  <si>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</si>
  <si>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</si>
  <si>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</si>
  <si>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</si>
  <si>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</si>
  <si>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</si>
  <si>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</si>
  <si>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</si>
  <si>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</si>
  <si>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</si>
  <si>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</si>
  <si>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</si>
  <si>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</si>
  <si>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</si>
  <si>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</si>
  <si>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</si>
  <si>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</si>
  <si>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</si>
  <si>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</si>
  <si>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</si>
  <si>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</si>
  <si>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</si>
  <si>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</si>
  <si>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</si>
  <si>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</si>
  <si>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</si>
  <si>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</si>
  <si>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</si>
  <si>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</si>
  <si>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</si>
  <si>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</si>
  <si>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</si>
  <si>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</si>
  <si>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</si>
  <si>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</si>
  <si>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</si>
  <si>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EEMOF1</t>
  </si>
  <si>
    <t>India Recent 100 IPO TRI</t>
  </si>
  <si>
    <t>EENFBA</t>
  </si>
  <si>
    <t>NIFTY BANK -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</si>
  <si>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</si>
  <si>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</si>
  <si>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</si>
  <si>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</si>
  <si>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</si>
  <si>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</si>
  <si>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</si>
  <si>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</si>
  <si>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</si>
  <si>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</si>
  <si>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</si>
  <si>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</si>
  <si>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</si>
  <si>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</si>
  <si>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</si>
  <si>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</si>
  <si>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</si>
  <si>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</si>
  <si>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</si>
  <si>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</si>
  <si>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</si>
  <si>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</si>
  <si>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</si>
  <si>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</si>
  <si>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</si>
  <si>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</si>
  <si>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</si>
  <si>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MAY 31,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</si>
  <si>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</si>
  <si>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</si>
  <si>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</si>
  <si>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</si>
  <si>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</si>
  <si>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</si>
  <si>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</si>
  <si>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</si>
  <si>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</si>
  <si>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</si>
  <si>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</si>
  <si>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</si>
  <si>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20-07-2023</t>
  </si>
  <si>
    <t>IN002022Z168</t>
  </si>
  <si>
    <t>SOVEREIGN</t>
  </si>
  <si>
    <t>364 DAYS TBILL RED 07-12-2023</t>
  </si>
  <si>
    <t>IN002022Z366</t>
  </si>
  <si>
    <t>Sub Total</t>
  </si>
  <si>
    <t>Certificate of Deposit</t>
  </si>
  <si>
    <t>KOTAK MAHINDRA BANK CD RED 17-08-2023#**</t>
  </si>
  <si>
    <t>INE237A169P8</t>
  </si>
  <si>
    <t>CRISIL A1+</t>
  </si>
  <si>
    <t>CANARA BANK CD RED 18-08-2023#</t>
  </si>
  <si>
    <t>INE476A16TV8</t>
  </si>
  <si>
    <t>IDFC FIRST BANK LTD. CD RED 24-08-2023#**</t>
  </si>
  <si>
    <t>INE092T16SS1</t>
  </si>
  <si>
    <t>STATE BK OF INDIA CD 12-09-23#**</t>
  </si>
  <si>
    <t>INE062A16465</t>
  </si>
  <si>
    <t>ICRA A1+</t>
  </si>
  <si>
    <t>HDFC BANK CD RED 12-09-2023#**</t>
  </si>
  <si>
    <t>INE040A16DK9</t>
  </si>
  <si>
    <t>CARE A1+</t>
  </si>
  <si>
    <t>FEDERAL BANK LTD CD 13-11-2023#**</t>
  </si>
  <si>
    <t>INE171A16KJ9</t>
  </si>
  <si>
    <t>AXIS BANK LTD CD RED 17-05-2024#**</t>
  </si>
  <si>
    <t>INE238AD6413</t>
  </si>
  <si>
    <t>SIDBI CD RED 29-05-2024#</t>
  </si>
  <si>
    <t>INE556F16AJ1</t>
  </si>
  <si>
    <t>Commercial Paper</t>
  </si>
  <si>
    <t>HINDUSTAN ZINC LTD. CP RED 04-09-2023**</t>
  </si>
  <si>
    <t>INE267A14556</t>
  </si>
  <si>
    <t>RELIANCE JIO INFO LTD CP 29-09-23**</t>
  </si>
  <si>
    <t>INE110L14RD7</t>
  </si>
  <si>
    <t>CHOLAMANDALAM INV &amp; FI CP RED 11-10-2023**</t>
  </si>
  <si>
    <t>INE121A14VD9</t>
  </si>
  <si>
    <t>LIC HSG FIN CP RED 21-12-2023**</t>
  </si>
  <si>
    <t>INE115A14EC9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</si>
  <si>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</si>
  <si>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</si>
  <si>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</si>
  <si>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</si>
  <si>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</si>
  <si>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</si>
  <si>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</si>
  <si>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</si>
  <si>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</si>
  <si>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</si>
  <si>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</si>
  <si>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</si>
  <si>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</si>
  <si>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</si>
  <si>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</si>
  <si>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</si>
  <si>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</si>
  <si>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</si>
  <si>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</si>
  <si>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</si>
  <si>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</si>
  <si>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</si>
  <si>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</si>
  <si>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</si>
  <si>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</si>
  <si>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</si>
  <si>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</si>
  <si>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</si>
  <si>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</si>
  <si>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May 31,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</si>
  <si>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</si>
  <si>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</si>
  <si>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</si>
  <si>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</si>
  <si>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</si>
  <si>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</si>
  <si>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</si>
  <si>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</si>
  <si>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</si>
  <si>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</si>
  <si>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</si>
  <si>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</si>
  <si>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</si>
  <si>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</si>
  <si>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</si>
  <si>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</si>
  <si>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</si>
  <si>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</si>
  <si>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MAY 31,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</si>
  <si>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</si>
  <si>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</si>
  <si>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</si>
  <si>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</si>
  <si>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</si>
  <si>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</si>
  <si>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</si>
  <si>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</si>
  <si>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</si>
  <si>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</si>
  <si>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</si>
  <si>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</si>
  <si>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</si>
  <si>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</si>
  <si>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</si>
  <si>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5.47% NABARD NCD RED 11-04-2025**</t>
  </si>
  <si>
    <t>INE261F08CI3</t>
  </si>
  <si>
    <t>ICRA AAA</t>
  </si>
  <si>
    <t>5.77% PFC LTD NCD RED 11-04-2025**</t>
  </si>
  <si>
    <t>INE134E08KX7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</si>
  <si>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</si>
  <si>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</si>
  <si>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</si>
  <si>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</si>
  <si>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</si>
  <si>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</si>
  <si>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</si>
  <si>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</si>
  <si>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6.88% REC LTD. NCD RED 20-03-2025</t>
  </si>
  <si>
    <t>INE020B08CK8</t>
  </si>
  <si>
    <t>5.34% NLC INDIA LTD. NCD 11-04-25**</t>
  </si>
  <si>
    <t>INE589A08027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</si>
  <si>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</si>
  <si>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</si>
  <si>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</si>
  <si>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</si>
  <si>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</si>
  <si>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</si>
  <si>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</si>
  <si>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</si>
  <si>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</si>
  <si>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</si>
  <si>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</si>
  <si>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</si>
  <si>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9.18% NUCLEAR POWER CORP NCD RD 23-01-25**</t>
  </si>
  <si>
    <t>INE206D08170</t>
  </si>
  <si>
    <t>8.98% PFC SR 120 B NCD RED 08-10-2024**</t>
  </si>
  <si>
    <t>INE134E08GL0</t>
  </si>
  <si>
    <t>8.48% POWER FIN CORP NCD RED 09-12-2024**</t>
  </si>
  <si>
    <t>INE134E08GU1</t>
  </si>
  <si>
    <t>8.65% POWER FINANCE NCD RED 28-12-2024</t>
  </si>
  <si>
    <t>INE134E08GV9</t>
  </si>
  <si>
    <t>8.30% REC LTD NCD RED 10-04-2025**</t>
  </si>
  <si>
    <t>INE020B08930</t>
  </si>
  <si>
    <t>5.96% NABARD NCD SR 22F RED 06-02-2025**</t>
  </si>
  <si>
    <t>INE261F08DM3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</si>
  <si>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</si>
  <si>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</si>
  <si>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</si>
  <si>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</si>
  <si>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</si>
  <si>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</si>
  <si>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5.23% NABARD NCD RED 31-01-2025**</t>
  </si>
  <si>
    <t>INE261F08DI1</t>
  </si>
  <si>
    <t>8.98% PFC SR 120 A NCD RED 08-10-2024**</t>
  </si>
  <si>
    <t>INE134E08GK2</t>
  </si>
  <si>
    <t>8.60% POWER FINANCE NCD 07-08-2024**</t>
  </si>
  <si>
    <t>INE134E08BP2</t>
  </si>
  <si>
    <t>8.20% POWER GRID CORP NCD RED 23-01-2025**</t>
  </si>
  <si>
    <t>INE752E07MG9</t>
  </si>
  <si>
    <t>5.84% IOC NCD RED 19-04-2024**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</si>
  <si>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</si>
  <si>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</si>
  <si>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</si>
  <si>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</si>
  <si>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</si>
  <si>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</si>
  <si>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</si>
  <si>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</si>
  <si>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</si>
  <si>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</si>
  <si>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</si>
  <si>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</si>
  <si>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</si>
  <si>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</si>
  <si>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</si>
  <si>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</si>
  <si>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</si>
  <si>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7.40% REC LTD. NCD RED 26-11-2024**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</si>
  <si>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</si>
  <si>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</si>
  <si>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</si>
  <si>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</si>
  <si>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</si>
  <si>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</si>
  <si>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</si>
  <si>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</si>
  <si>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</si>
  <si>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</si>
  <si>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</si>
  <si>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</si>
  <si>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</si>
  <si>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</si>
  <si>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</si>
  <si>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</si>
  <si>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</si>
  <si>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</si>
  <si>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MAY 31,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</si>
  <si>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</si>
  <si>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</si>
  <si>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</si>
  <si>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</si>
  <si>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</si>
  <si>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</si>
  <si>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</si>
  <si>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</si>
  <si>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</si>
  <si>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</si>
  <si>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</si>
  <si>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7.86% PFC LTD NCD RED 12-04-2030**</t>
  </si>
  <si>
    <t>INE134E08KK4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</si>
  <si>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</si>
  <si>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</si>
  <si>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</si>
  <si>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</si>
  <si>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</si>
  <si>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</si>
  <si>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</si>
  <si>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</si>
  <si>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</si>
  <si>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</si>
  <si>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</si>
  <si>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</si>
  <si>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</si>
  <si>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</si>
  <si>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</si>
  <si>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</si>
  <si>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</si>
  <si>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</si>
  <si>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</si>
  <si>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</si>
  <si>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</si>
  <si>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</si>
  <si>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</si>
  <si>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</si>
  <si>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</si>
  <si>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</si>
  <si>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</si>
  <si>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8.12% NHPC NCD GOI SERVICED 22-03-2029**</t>
  </si>
  <si>
    <t>INE848E08136</t>
  </si>
  <si>
    <t>7.5% IRFC NCD RED 07-09-2029</t>
  </si>
  <si>
    <t>INE053F07BW9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</si>
  <si>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</si>
  <si>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</si>
  <si>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</si>
  <si>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</si>
  <si>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</si>
  <si>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</si>
  <si>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</si>
  <si>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</si>
  <si>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</si>
  <si>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</si>
  <si>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</si>
  <si>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</si>
  <si>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</si>
  <si>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</si>
  <si>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</si>
  <si>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</si>
  <si>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</si>
  <si>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</si>
  <si>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</si>
  <si>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</si>
  <si>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</si>
  <si>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</si>
  <si>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</si>
  <si>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8.23% IRFC NCD RED 29-03-2029</t>
  </si>
  <si>
    <t>INE053F07BE7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</si>
  <si>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</si>
  <si>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</si>
  <si>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</si>
  <si>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</si>
  <si>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</si>
  <si>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</si>
  <si>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</si>
  <si>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</si>
  <si>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7.27% NABARD NCD RED 14-02-2030**</t>
  </si>
  <si>
    <t>INE261F08BZ9</t>
  </si>
  <si>
    <t>8.80% RECL NCD RED 14-05-2029**</t>
  </si>
  <si>
    <t>INE020B08BS3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</si>
  <si>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</si>
  <si>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</si>
  <si>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</si>
  <si>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</si>
  <si>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</si>
  <si>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</si>
  <si>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</si>
  <si>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</si>
  <si>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</si>
  <si>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</si>
  <si>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</si>
  <si>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</si>
  <si>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7.38% NHPC LTD NCD 03-01-2030**</t>
  </si>
  <si>
    <t>INE848E07AX5</t>
  </si>
  <si>
    <t>8.4% POWER GRID NCD RED 26-05-2029**</t>
  </si>
  <si>
    <t>INE752E07MV8</t>
  </si>
  <si>
    <t>8.15% POWER GRID CORP NCD RED 09-03-2030**</t>
  </si>
  <si>
    <t>INE752E07MK1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</si>
  <si>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</si>
  <si>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</si>
  <si>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</si>
  <si>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</si>
  <si>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</si>
  <si>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</si>
  <si>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9.3% POWER GRID CORP NCD RED 04-09-2029**</t>
  </si>
  <si>
    <t>INE752E07LR8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</si>
  <si>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</si>
  <si>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</si>
  <si>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</si>
  <si>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</si>
  <si>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</si>
  <si>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</si>
  <si>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</si>
  <si>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</si>
  <si>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</si>
  <si>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</si>
  <si>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</si>
  <si>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</si>
  <si>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</si>
  <si>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</si>
  <si>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</si>
  <si>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</si>
  <si>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8.27% NHAI NCD RED 28-03-2029**</t>
  </si>
  <si>
    <t>INE906B07GP0</t>
  </si>
  <si>
    <t>8.20% PGCIL NCD 23-01-2030 STRPPS D**</t>
  </si>
  <si>
    <t>INE752E07MH7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</si>
  <si>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</si>
  <si>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</si>
  <si>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</si>
  <si>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</si>
  <si>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</si>
  <si>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</si>
  <si>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7.88% GOVT OF INDIA RED 19-03-2030</t>
  </si>
  <si>
    <t>IN0020150028</t>
  </si>
  <si>
    <t>6.79% GOVT OF INDIA RED 26-12-2029</t>
  </si>
  <si>
    <t>IN0020160118</t>
  </si>
  <si>
    <t>6.45% GOVT OF INDIA RED 07-10-2029</t>
  </si>
  <si>
    <t>IN0020190362</t>
  </si>
  <si>
    <t>BHARAT Bond ETF - April 2030</t>
  </si>
  <si>
    <t>PORTFOLIO STATEMENT OF BHARAT BOND ETF – APRIL 2031 AS ON MAY 31,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</si>
  <si>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</si>
  <si>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</si>
  <si>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</si>
  <si>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</si>
  <si>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</si>
  <si>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</si>
  <si>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</si>
  <si>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</si>
  <si>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</si>
  <si>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</si>
  <si>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</si>
  <si>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</si>
  <si>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</si>
  <si>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</si>
  <si>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</si>
  <si>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</si>
  <si>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</si>
  <si>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</si>
  <si>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</si>
  <si>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</si>
  <si>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</si>
  <si>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</si>
  <si>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</si>
  <si>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</si>
  <si>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</si>
  <si>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</si>
  <si>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</si>
  <si>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</si>
  <si>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</si>
  <si>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</si>
  <si>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</si>
  <si>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</si>
  <si>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6.90% REC LTD. NCD RED 31-01-2031**</t>
  </si>
  <si>
    <t>INE020B08DG4</t>
  </si>
  <si>
    <t>7.04% PFC LTD NCD RED 16-12-2030**</t>
  </si>
  <si>
    <t>INE134E08LC9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</si>
  <si>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</si>
  <si>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</si>
  <si>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</si>
  <si>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</si>
  <si>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</si>
  <si>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</si>
  <si>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</si>
  <si>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</si>
  <si>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</si>
  <si>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</si>
  <si>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</si>
  <si>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</si>
  <si>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</si>
  <si>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</si>
  <si>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</si>
  <si>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</si>
  <si>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8.4% POWER GRID CORP NCD RED 27-05-2030**</t>
  </si>
  <si>
    <t>INE752E07MW6</t>
  </si>
  <si>
    <t>7.35% NHAI NCD RED 26-04-2030**</t>
  </si>
  <si>
    <t>INE906B07HP8</t>
  </si>
  <si>
    <t>7.25% NPCIL NCD RED 15-12-2030 XXXIII D**</t>
  </si>
  <si>
    <t>INE206D08444</t>
  </si>
  <si>
    <t>7.40% POWER FIN CORP NCD RED 08-05-2030**</t>
  </si>
  <si>
    <t>INE134E08KQ1</t>
  </si>
  <si>
    <t>7% POWER FIN CORP NCD RED 22-01-2031</t>
  </si>
  <si>
    <t>INE134E07AN1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</si>
  <si>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</si>
  <si>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</si>
  <si>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</si>
  <si>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</si>
  <si>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</si>
  <si>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</si>
  <si>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</si>
  <si>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</si>
  <si>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</si>
  <si>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MAY 31,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</si>
  <si>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</si>
  <si>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</si>
  <si>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</si>
  <si>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7.48% MANGALORE REF&amp;PET 14-04-2032**</t>
  </si>
  <si>
    <t>INE103A08050</t>
  </si>
  <si>
    <t>6.74% NTPC LTD RED 14-04-2032**</t>
  </si>
  <si>
    <t>INE733E08205</t>
  </si>
  <si>
    <t>6.87% NHAI NCD RED 14-04-2032**</t>
  </si>
  <si>
    <t>INE906B07JA6</t>
  </si>
  <si>
    <t>6.92% POWER FINANCE NCD 14-04-32**</t>
  </si>
  <si>
    <t>INE134E08LN6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</si>
  <si>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</si>
  <si>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</si>
  <si>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</si>
  <si>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</si>
  <si>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</si>
  <si>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</si>
  <si>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</si>
  <si>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</si>
  <si>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</si>
  <si>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</si>
  <si>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</si>
  <si>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</si>
  <si>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</si>
  <si>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</si>
  <si>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</si>
  <si>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</si>
  <si>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6.92% POWER FINANCE NCD 14-04-32 VD 0106**</t>
  </si>
  <si>
    <t>IN30E23DUM01</t>
  </si>
  <si>
    <t>7.38% NABARD NCD RED 20-10-2031**</t>
  </si>
  <si>
    <t>INE261F08683</t>
  </si>
  <si>
    <t>6.69% NTPC LTD NCD RED 12-09-2031**</t>
  </si>
  <si>
    <t>INE733E08197</t>
  </si>
  <si>
    <t>8.1% NTPC NCD RED 27-05-2031**</t>
  </si>
  <si>
    <t>INE733E07KD0</t>
  </si>
  <si>
    <t>7.30% NABARD NCD RED 26-12-2031**</t>
  </si>
  <si>
    <t>INE261F08717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</si>
  <si>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</si>
  <si>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</si>
  <si>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</si>
  <si>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</si>
  <si>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</si>
  <si>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</si>
  <si>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</si>
  <si>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</si>
  <si>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</si>
  <si>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MAY 31,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</si>
  <si>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</si>
  <si>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</si>
  <si>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</si>
  <si>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</si>
  <si>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</si>
  <si>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</si>
  <si>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</si>
  <si>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</si>
  <si>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</si>
  <si>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</si>
  <si>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</si>
  <si>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7.53% RECL SR 217 NCD RED 31-03-2033**</t>
  </si>
  <si>
    <t>INE020B08EC1</t>
  </si>
  <si>
    <t>7.44% NTPC LTD. SR 79 NCD RED 15-04-2033**</t>
  </si>
  <si>
    <t>INE733E08239</t>
  </si>
  <si>
    <t>7.52% HUDCO SERIES B NCD RED 15-04-2033**</t>
  </si>
  <si>
    <t>INE031A08863</t>
  </si>
  <si>
    <t>7.75% IRFC NCD RED 15-04-2033**</t>
  </si>
  <si>
    <t>INE053F08270</t>
  </si>
  <si>
    <t>7.70% PFC SR BS226 B NCD RED 15-04-2033</t>
  </si>
  <si>
    <t>INE134E08MI4</t>
  </si>
  <si>
    <t>7.69% RECL SR 218 NCD RED 31-01-2033**</t>
  </si>
  <si>
    <t>INE020B08EE7</t>
  </si>
  <si>
    <t>7.65% IRFC NCD SR167 RED 30-12-2032**</t>
  </si>
  <si>
    <t>INE053F08221</t>
  </si>
  <si>
    <t>7.82% PFC SR BS225 NCD RED 11-03-2033**</t>
  </si>
  <si>
    <t>INE134E08MD5</t>
  </si>
  <si>
    <t>7.44% NTPC LTD. SR 78 NCD RED 25-08-2032**</t>
  </si>
  <si>
    <t>INE733E08221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</si>
  <si>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</si>
  <si>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</si>
  <si>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</si>
  <si>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</si>
  <si>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</si>
  <si>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</si>
  <si>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</si>
  <si>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</si>
  <si>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MAY 31,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</si>
  <si>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</si>
  <si>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</si>
  <si>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</si>
  <si>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8.13% NUCLEAR POWER CORP NCD 28-03-2029**</t>
  </si>
  <si>
    <t>INE206D08386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</si>
  <si>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</si>
  <si>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</si>
  <si>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</si>
  <si>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</si>
  <si>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</si>
  <si>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</si>
  <si>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</si>
  <si>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</si>
  <si>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</si>
  <si>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</si>
  <si>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</si>
  <si>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</si>
  <si>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</si>
  <si>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</si>
  <si>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</si>
  <si>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</si>
  <si>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</si>
  <si>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</si>
  <si>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</si>
  <si>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</si>
  <si>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</si>
  <si>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</si>
  <si>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</si>
  <si>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</si>
  <si>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</si>
  <si>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</si>
  <si>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</si>
  <si>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</si>
  <si>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</si>
  <si>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</si>
  <si>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</si>
  <si>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</si>
  <si>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</si>
  <si>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</si>
  <si>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MAY 31,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</si>
  <si>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</si>
  <si>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</si>
  <si>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</si>
  <si>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</si>
  <si>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</si>
  <si>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</si>
  <si>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</si>
  <si>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</si>
  <si>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</si>
  <si>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7.52% TAMIL NADU SDL RED 24-05-2027</t>
  </si>
  <si>
    <t>IN3120170037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</si>
  <si>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</si>
  <si>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</si>
  <si>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</si>
  <si>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</si>
  <si>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</si>
  <si>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</si>
  <si>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</si>
  <si>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</si>
  <si>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</si>
  <si>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MAY 31, 2023</t>
  </si>
  <si>
    <t>(An open-ended target maturity Index Fund investing in the constituents of CRISIL IBX 50:50 Gilt Plus SDL Index – Sep 2028. A relatively high interest)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</si>
  <si>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</si>
  <si>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</si>
  <si>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</si>
  <si>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</si>
  <si>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</si>
  <si>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</si>
  <si>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</si>
  <si>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</si>
  <si>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</si>
  <si>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</si>
  <si>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</si>
  <si>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</si>
  <si>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</si>
  <si>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</si>
  <si>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</si>
  <si>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</si>
  <si>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</si>
  <si>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MAY 31,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</si>
  <si>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</si>
  <si>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</si>
  <si>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</si>
  <si>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</si>
  <si>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</si>
  <si>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</si>
  <si>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</si>
  <si>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</si>
  <si>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</si>
  <si>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</si>
  <si>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</si>
  <si>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</si>
  <si>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</si>
  <si>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</si>
  <si>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</si>
  <si>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</si>
  <si>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</si>
  <si>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</si>
  <si>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</si>
  <si>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</si>
  <si>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</si>
  <si>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</si>
  <si>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</si>
  <si>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</si>
  <si>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MAY 31,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</si>
  <si>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</si>
  <si>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</si>
  <si>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</si>
  <si>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</si>
  <si>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</si>
  <si>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8.11% REC LTD NCD 07-10-2025 SR136**</t>
  </si>
  <si>
    <t>INE020B08963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</si>
  <si>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</si>
  <si>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</si>
  <si>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</si>
  <si>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</si>
  <si>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</si>
  <si>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</si>
  <si>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</si>
  <si>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</si>
  <si>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</si>
  <si>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</si>
  <si>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</si>
  <si>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</si>
  <si>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</si>
  <si>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</si>
  <si>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8.75% REC LTD NCD RED 12-07-2025**</t>
  </si>
  <si>
    <t>INE020B08443</t>
  </si>
  <si>
    <t>8.4% POWER GRID CORP NCD RED 27-05-2025**</t>
  </si>
  <si>
    <t>INE752E07MR6</t>
  </si>
  <si>
    <t>7.25% NABARD NCD RED 01-08-2025**</t>
  </si>
  <si>
    <t>INE261F08DQ4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</si>
  <si>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</si>
  <si>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</si>
  <si>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</si>
  <si>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</si>
  <si>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</si>
  <si>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</si>
  <si>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</si>
  <si>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</si>
  <si>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</si>
  <si>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</si>
  <si>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</si>
  <si>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</si>
  <si>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</si>
  <si>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</si>
  <si>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</si>
  <si>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</si>
  <si>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</si>
  <si>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</si>
  <si>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</si>
  <si>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</si>
  <si>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</si>
  <si>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</si>
  <si>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</si>
  <si>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</si>
  <si>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</si>
  <si>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</si>
  <si>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</si>
  <si>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</si>
  <si>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</si>
  <si>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</si>
  <si>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</si>
  <si>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</si>
  <si>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</si>
  <si>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</si>
  <si>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</si>
  <si>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</si>
  <si>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</si>
  <si>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</si>
  <si>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</si>
  <si>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MAY 31,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</si>
  <si>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</si>
  <si>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</si>
  <si>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</si>
  <si>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</si>
  <si>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</si>
  <si>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</si>
  <si>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</si>
  <si>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</si>
  <si>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MAY 31,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</si>
  <si>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</si>
  <si>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</si>
  <si>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</si>
  <si>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</si>
  <si>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</si>
  <si>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</si>
  <si>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MAY 31,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</si>
  <si>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</si>
  <si>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</si>
  <si>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</si>
  <si>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</si>
  <si>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MAY 31,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</si>
  <si>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</si>
  <si>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</si>
  <si>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</si>
  <si>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</si>
  <si>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MAY 31,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</si>
  <si>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</si>
  <si>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</si>
  <si>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</si>
  <si>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</si>
  <si>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</si>
  <si>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MAY 31,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</si>
  <si>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</si>
  <si>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</si>
  <si>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</si>
  <si>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</si>
  <si>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</si>
  <si>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MAY 31, 2023</t>
  </si>
  <si>
    <t>(An open ended debt scheme investing in government securities across maturity)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</si>
  <si>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</si>
  <si>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</si>
  <si>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</si>
  <si>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</si>
  <si>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MAY 31,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</si>
  <si>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</si>
  <si>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</si>
  <si>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</si>
  <si>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</si>
  <si>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</si>
  <si>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</si>
  <si>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</si>
  <si>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</si>
  <si>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</si>
  <si>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</si>
  <si>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</si>
  <si>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</si>
  <si>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</si>
  <si>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</si>
  <si>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</si>
  <si>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</si>
  <si>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</si>
  <si>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</si>
  <si>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</si>
  <si>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</si>
  <si>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</si>
  <si>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</si>
  <si>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</si>
  <si>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</si>
  <si>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</si>
  <si>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</si>
  <si>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</si>
  <si>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7.5% NHPC NCD RED 07-10-2026**</t>
  </si>
  <si>
    <t>INE848E07AP1</t>
  </si>
  <si>
    <t>9.25% POWER GRID CORP NCD  RED 09-03-27**</t>
  </si>
  <si>
    <t>INE752E07JN1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</si>
  <si>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</si>
  <si>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</si>
  <si>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</si>
  <si>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</si>
  <si>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</si>
  <si>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</si>
  <si>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</si>
  <si>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</si>
  <si>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</si>
  <si>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</si>
  <si>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</si>
  <si>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</si>
  <si>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</si>
  <si>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</si>
  <si>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</si>
  <si>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</si>
  <si>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</si>
  <si>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</si>
  <si>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</si>
  <si>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</si>
  <si>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</si>
  <si>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</si>
  <si>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</si>
  <si>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</si>
  <si>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</si>
  <si>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</si>
  <si>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</si>
  <si>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</si>
  <si>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</si>
  <si>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</si>
  <si>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</si>
  <si>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</si>
  <si>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</si>
  <si>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</si>
  <si>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7.57% GUJARAT SDL RED 09-11-2026</t>
  </si>
  <si>
    <t>IN1520220154</t>
  </si>
  <si>
    <t>7.59% HARYANA SDL RED 15-02-2027</t>
  </si>
  <si>
    <t>IN1620160268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</si>
  <si>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</si>
  <si>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</si>
  <si>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</si>
  <si>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</si>
  <si>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</si>
  <si>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</si>
  <si>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</si>
  <si>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</si>
  <si>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</si>
  <si>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</si>
  <si>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</si>
  <si>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</si>
  <si>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</si>
  <si>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</si>
  <si>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</si>
  <si>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</si>
  <si>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7.21% WEST BENGAL SDL 25-01-2027</t>
  </si>
  <si>
    <t>IN3420160142</t>
  </si>
  <si>
    <t>7.62% Tamil Nadu SDL RED 29-03-2027</t>
  </si>
  <si>
    <t>IN3120161424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</si>
  <si>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</si>
  <si>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</si>
  <si>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</si>
  <si>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</si>
  <si>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</si>
  <si>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</si>
  <si>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</si>
  <si>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MAY 31,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</si>
  <si>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</si>
  <si>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</si>
  <si>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</si>
  <si>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</si>
  <si>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</si>
  <si>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</si>
  <si>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</si>
  <si>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</si>
  <si>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</si>
  <si>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</si>
  <si>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</si>
  <si>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</si>
  <si>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</si>
  <si>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</si>
  <si>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</si>
  <si>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</si>
  <si>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</si>
  <si>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19-03-2026**</t>
  </si>
  <si>
    <t>INE261F08DW2</t>
  </si>
  <si>
    <t>5.85% REC LTD NCD RED 20-12-2025**</t>
  </si>
  <si>
    <t>INE020B08DF6</t>
  </si>
  <si>
    <t>7.50% NABARD NCD SR 23F RED 17-12-2025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</si>
  <si>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</si>
  <si>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</si>
  <si>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</si>
  <si>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</si>
  <si>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</si>
  <si>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</si>
  <si>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</si>
  <si>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</si>
  <si>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</si>
  <si>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</si>
  <si>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</si>
  <si>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</si>
  <si>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</si>
  <si>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</si>
  <si>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</si>
  <si>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</si>
  <si>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</si>
  <si>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</si>
  <si>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</si>
  <si>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</si>
  <si>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</si>
  <si>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</si>
  <si>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</si>
  <si>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</si>
  <si>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</si>
  <si>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</si>
  <si>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</si>
  <si>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</si>
  <si>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</si>
  <si>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</si>
  <si>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</si>
  <si>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</si>
  <si>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</si>
  <si>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</si>
  <si>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</si>
  <si>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</si>
  <si>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</si>
  <si>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</si>
  <si>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</si>
  <si>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</si>
  <si>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</si>
  <si>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</si>
  <si>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</si>
  <si>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</si>
  <si>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</si>
  <si>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</si>
  <si>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</si>
  <si>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</si>
  <si>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</si>
  <si>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</si>
  <si>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</si>
  <si>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</si>
  <si>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</si>
  <si>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</si>
  <si>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</si>
  <si>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</si>
  <si>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</si>
  <si>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</si>
  <si>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</si>
  <si>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</si>
  <si>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</si>
  <si>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</si>
  <si>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</si>
  <si>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</si>
  <si>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</si>
  <si>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</si>
  <si>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</si>
  <si>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</si>
  <si>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</si>
  <si>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</si>
  <si>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</si>
  <si>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</si>
  <si>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</si>
  <si>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</si>
  <si>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</si>
  <si>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</si>
  <si>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</si>
  <si>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</si>
  <si>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</si>
  <si>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</si>
  <si>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</si>
  <si>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</si>
  <si>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</si>
  <si>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</si>
  <si>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</si>
  <si>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</si>
  <si>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</si>
  <si>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</si>
  <si>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</si>
  <si>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</si>
  <si>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</si>
  <si>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</si>
  <si>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</si>
  <si>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</si>
  <si>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</si>
  <si>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</si>
  <si>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</si>
  <si>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</si>
  <si>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</si>
  <si>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</si>
  <si>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</si>
  <si>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8.40% WEST BENGAL SDL RED 27-01-2026</t>
  </si>
  <si>
    <t>IN3420150135</t>
  </si>
  <si>
    <t>8.36% MAHARASHTRA SDL RED 27-01-2026</t>
  </si>
  <si>
    <t>IN2220150170</t>
  </si>
  <si>
    <t>8.82% BIHAR SDL RED 24-02-2026</t>
  </si>
  <si>
    <t>IN1320150049</t>
  </si>
  <si>
    <t>8.69% TAMIL NADU SDL RED 24-02-2026</t>
  </si>
  <si>
    <t>IN3120150203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</si>
  <si>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</si>
  <si>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</si>
  <si>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</si>
  <si>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</si>
  <si>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</si>
  <si>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</si>
  <si>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8.15% MAHARASHTRA SDL RED 26-11-2025</t>
  </si>
  <si>
    <t>IN2220150139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</si>
  <si>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</si>
  <si>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</si>
  <si>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</si>
  <si>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</si>
  <si>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</si>
  <si>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</si>
  <si>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</si>
  <si>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</si>
  <si>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</si>
  <si>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</si>
  <si>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</si>
  <si>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</si>
  <si>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</si>
  <si>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</si>
  <si>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</si>
  <si>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</si>
  <si>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</si>
  <si>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</si>
  <si>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</si>
  <si>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</si>
  <si>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</si>
  <si>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</si>
  <si>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</si>
  <si>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MAY 31,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</si>
  <si>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</si>
  <si>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</si>
  <si>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</si>
  <si>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</si>
  <si>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</si>
  <si>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</si>
  <si>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</si>
  <si>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</si>
  <si>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</si>
  <si>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</si>
  <si>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</si>
  <si>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</si>
  <si>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</si>
  <si>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</si>
  <si>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</si>
  <si>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</si>
  <si>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</si>
  <si>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</si>
  <si>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MAY 31,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</si>
  <si>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</si>
  <si>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</si>
  <si>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</si>
  <si>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</si>
  <si>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</si>
  <si>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Housing Development Finance Corporation Ltd.</t>
  </si>
  <si>
    <t>INE001A01036</t>
  </si>
  <si>
    <t>Finance</t>
  </si>
  <si>
    <t>Tata Consultancy Services Ltd.</t>
  </si>
  <si>
    <t>INE467B01029</t>
  </si>
  <si>
    <t>IT - Software</t>
  </si>
  <si>
    <t>IDFC Ltd.</t>
  </si>
  <si>
    <t>INE043D01016</t>
  </si>
  <si>
    <t>State Bank of India</t>
  </si>
  <si>
    <t>INE062A01020</t>
  </si>
  <si>
    <t>Punjab National Bank</t>
  </si>
  <si>
    <t>INE160A01022</t>
  </si>
  <si>
    <t>Adani Enterprises Ltd.</t>
  </si>
  <si>
    <t>INE423A01024</t>
  </si>
  <si>
    <t>Metals &amp; Minerals Trading</t>
  </si>
  <si>
    <t>Sun Pharmaceutical Industries Ltd.</t>
  </si>
  <si>
    <t>INE044A01036</t>
  </si>
  <si>
    <t>Pharmaceuticals &amp; Biotechnology</t>
  </si>
  <si>
    <t>ITC Ltd.</t>
  </si>
  <si>
    <t>INE154A01025</t>
  </si>
  <si>
    <t>Diversified FMCG</t>
  </si>
  <si>
    <t>ICICI Bank Ltd.</t>
  </si>
  <si>
    <t>INE090A01021</t>
  </si>
  <si>
    <t>Reliance Industries Ltd.</t>
  </si>
  <si>
    <t>INE002A01018</t>
  </si>
  <si>
    <t>Petroleum Products</t>
  </si>
  <si>
    <t>Bank of Baroda</t>
  </si>
  <si>
    <t>INE028A01039</t>
  </si>
  <si>
    <t>Zee Entertainment Enterprises Ltd.</t>
  </si>
  <si>
    <t>INE256A01028</t>
  </si>
  <si>
    <t>Entertainment</t>
  </si>
  <si>
    <t>Power Finance Corporation Ltd.</t>
  </si>
  <si>
    <t>INE134E01011</t>
  </si>
  <si>
    <t>Infosys Ltd.</t>
  </si>
  <si>
    <t>INE009A01021</t>
  </si>
  <si>
    <t>Dr. Reddy's Laboratories Ltd.</t>
  </si>
  <si>
    <t>INE089A01023</t>
  </si>
  <si>
    <t>Power Grid Corporation of India Ltd.</t>
  </si>
  <si>
    <t>INE752E01010</t>
  </si>
  <si>
    <t>Power</t>
  </si>
  <si>
    <t>Larsen &amp; Toubro Ltd.</t>
  </si>
  <si>
    <t>INE018A01030</t>
  </si>
  <si>
    <t>Construction</t>
  </si>
  <si>
    <t>Hindalco Industries Ltd.</t>
  </si>
  <si>
    <t>INE038A01020</t>
  </si>
  <si>
    <t>Non - Ferrous Metals</t>
  </si>
  <si>
    <t>Grasim Industries Ltd.</t>
  </si>
  <si>
    <t>INE047A01021</t>
  </si>
  <si>
    <t>Cement &amp; Cement Products</t>
  </si>
  <si>
    <t>REC Ltd.</t>
  </si>
  <si>
    <t>INE020B01018</t>
  </si>
  <si>
    <t>NMDC Ltd.</t>
  </si>
  <si>
    <t>INE584A01023</t>
  </si>
  <si>
    <t>Minerals &amp; Mining</t>
  </si>
  <si>
    <t>Jindal Steel &amp; Power Ltd.</t>
  </si>
  <si>
    <t>INE749A01030</t>
  </si>
  <si>
    <t>Ferrous Metals</t>
  </si>
  <si>
    <t>Tata Motors Ltd.</t>
  </si>
  <si>
    <t>INE155A01022</t>
  </si>
  <si>
    <t>Automobiles</t>
  </si>
  <si>
    <t>L&amp;T Finance Holdings Ltd.</t>
  </si>
  <si>
    <t>INE498L01015</t>
  </si>
  <si>
    <t>Coforge Ltd.</t>
  </si>
  <si>
    <t>INE591G01017</t>
  </si>
  <si>
    <t>PVR Inox Ltd.</t>
  </si>
  <si>
    <t>INE191H01014</t>
  </si>
  <si>
    <t>JSW Steel Ltd.</t>
  </si>
  <si>
    <t>INE019A01038</t>
  </si>
  <si>
    <t>Polycab India Ltd.</t>
  </si>
  <si>
    <t>INE455K01017</t>
  </si>
  <si>
    <t>Industrial Products</t>
  </si>
  <si>
    <t>NTPC Ltd.</t>
  </si>
  <si>
    <t>INE733E01010</t>
  </si>
  <si>
    <t>Sun TV Network Ltd.</t>
  </si>
  <si>
    <t>INE424H01027</t>
  </si>
  <si>
    <t>Astral Ltd.</t>
  </si>
  <si>
    <t>INE006I01046</t>
  </si>
  <si>
    <t>Bharat Forge Ltd.</t>
  </si>
  <si>
    <t>INE465A01025</t>
  </si>
  <si>
    <t>Muthoot Finance Ltd.</t>
  </si>
  <si>
    <t>INE414G01012</t>
  </si>
  <si>
    <t>Voltas Ltd.</t>
  </si>
  <si>
    <t>INE226A01021</t>
  </si>
  <si>
    <t>Consumer Durables</t>
  </si>
  <si>
    <t>Ultratech Cement Ltd.</t>
  </si>
  <si>
    <t>INE481G01011</t>
  </si>
  <si>
    <t>Canara Bank</t>
  </si>
  <si>
    <t>INE476A01014</t>
  </si>
  <si>
    <t>UPL Ltd.</t>
  </si>
  <si>
    <t>INE628A01036</t>
  </si>
  <si>
    <t>Fertilizers &amp; Agrochemicals</t>
  </si>
  <si>
    <t>Oberoi Realty Ltd.</t>
  </si>
  <si>
    <t>INE093I01010</t>
  </si>
  <si>
    <t>Realty</t>
  </si>
  <si>
    <t>Tata Steel Ltd.</t>
  </si>
  <si>
    <t>INE081A01020</t>
  </si>
  <si>
    <t>ICICI Prudential Life Insurance Co Ltd.</t>
  </si>
  <si>
    <t>INE726G01019</t>
  </si>
  <si>
    <t>Insurance</t>
  </si>
  <si>
    <t>GMR Airports Infrastructure Ltd.</t>
  </si>
  <si>
    <t>INE776C01039</t>
  </si>
  <si>
    <t>Transport Infrastructure</t>
  </si>
  <si>
    <t>Bharat Heavy Electricals Ltd.</t>
  </si>
  <si>
    <t>INE257A01026</t>
  </si>
  <si>
    <t>Electrical Equipment</t>
  </si>
  <si>
    <t>Britannia Industries Ltd.</t>
  </si>
  <si>
    <t>INE216A01030</t>
  </si>
  <si>
    <t>Food Products</t>
  </si>
  <si>
    <t>Hero MotoCorp Ltd.</t>
  </si>
  <si>
    <t>INE158A01026</t>
  </si>
  <si>
    <t>Dalmia Bharat Ltd.</t>
  </si>
  <si>
    <t>INE00R701025</t>
  </si>
  <si>
    <t>Indian Railway Catering &amp;Tou. Corp. Ltd.</t>
  </si>
  <si>
    <t>INE335Y01020</t>
  </si>
  <si>
    <t>Leisure Services</t>
  </si>
  <si>
    <t>Hindustan Unilever Ltd.</t>
  </si>
  <si>
    <t>INE030A01027</t>
  </si>
  <si>
    <t>Bandhan Bank Ltd.</t>
  </si>
  <si>
    <t>INE545U01014</t>
  </si>
  <si>
    <t>Lupin Ltd.</t>
  </si>
  <si>
    <t>INE326A01037</t>
  </si>
  <si>
    <t>Laurus Labs Ltd.</t>
  </si>
  <si>
    <t>INE947Q01028</t>
  </si>
  <si>
    <t>Asian Paints Ltd.</t>
  </si>
  <si>
    <t>INE021A01026</t>
  </si>
  <si>
    <t>Siemens Ltd.</t>
  </si>
  <si>
    <t>INE003A01024</t>
  </si>
  <si>
    <t>Piramal Enterprises Ltd.</t>
  </si>
  <si>
    <t>INE140A01024</t>
  </si>
  <si>
    <t>Oil &amp; Natural Gas Corporation Ltd.</t>
  </si>
  <si>
    <t>INE213A01029</t>
  </si>
  <si>
    <t>Oil</t>
  </si>
  <si>
    <t>Cummins India Ltd.</t>
  </si>
  <si>
    <t>INE298A01020</t>
  </si>
  <si>
    <t>Container Corporation Of India Ltd.</t>
  </si>
  <si>
    <t>INE111A01025</t>
  </si>
  <si>
    <t>Transport Services</t>
  </si>
  <si>
    <t>Biocon Ltd.</t>
  </si>
  <si>
    <t>INE376G01013</t>
  </si>
  <si>
    <t>Gujarat Narmada Valley Fert &amp; Chem Ltd.</t>
  </si>
  <si>
    <t>INE113A01013</t>
  </si>
  <si>
    <t>Chemicals &amp; Petrochemicals</t>
  </si>
  <si>
    <t>HCL Technologies Ltd.</t>
  </si>
  <si>
    <t>INE860A01027</t>
  </si>
  <si>
    <t>LTIMindtree Ltd.</t>
  </si>
  <si>
    <t>INE214T01019</t>
  </si>
  <si>
    <t>Shree Cement Ltd.</t>
  </si>
  <si>
    <t>INE070A01015</t>
  </si>
  <si>
    <t>The Federal Bank Ltd.</t>
  </si>
  <si>
    <t>INE171A01029</t>
  </si>
  <si>
    <t>IndusInd Bank Ltd.</t>
  </si>
  <si>
    <t>INE095A01012</t>
  </si>
  <si>
    <t>Vodafone Idea Ltd.</t>
  </si>
  <si>
    <t>INE669E01016</t>
  </si>
  <si>
    <t>Telecom - Services</t>
  </si>
  <si>
    <t>Indian Energy Exchange Ltd.</t>
  </si>
  <si>
    <t>INE022Q01020</t>
  </si>
  <si>
    <t>Capital Markets</t>
  </si>
  <si>
    <t>IPCA Laboratories Ltd.</t>
  </si>
  <si>
    <t>INE571A01038</t>
  </si>
  <si>
    <t>National Aluminium Company Ltd.</t>
  </si>
  <si>
    <t>INE139A01034</t>
  </si>
  <si>
    <t>Dixon Technologies (India) Ltd.</t>
  </si>
  <si>
    <t>INE935N01020</t>
  </si>
  <si>
    <t>Indiabulls Housing Finance Ltd.</t>
  </si>
  <si>
    <t>INE148I01020</t>
  </si>
  <si>
    <t>Dr. Lal Path Labs Ltd.</t>
  </si>
  <si>
    <t>INE600L01024</t>
  </si>
  <si>
    <t>Healthcare Services</t>
  </si>
  <si>
    <t>Info Edge (India) Ltd.</t>
  </si>
  <si>
    <t>INE663F01024</t>
  </si>
  <si>
    <t>Retailing</t>
  </si>
  <si>
    <t>Shriram Finance Ltd.</t>
  </si>
  <si>
    <t>INE721A01013</t>
  </si>
  <si>
    <t>Glenmark Pharmaceuticals Ltd.</t>
  </si>
  <si>
    <t>INE935A01035</t>
  </si>
  <si>
    <t>Can Fin Homes Ltd.</t>
  </si>
  <si>
    <t>INE477A01020</t>
  </si>
  <si>
    <t>Intellect Design Arena Ltd.</t>
  </si>
  <si>
    <t>INE306R01017</t>
  </si>
  <si>
    <t>Ashok Leyland Ltd.</t>
  </si>
  <si>
    <t>INE208A01029</t>
  </si>
  <si>
    <t>Agricultural, Commercial &amp; Construction Vehicles</t>
  </si>
  <si>
    <t>JK Cement Ltd.</t>
  </si>
  <si>
    <t>INE823G01014</t>
  </si>
  <si>
    <t>Gujarat Gas Ltd.</t>
  </si>
  <si>
    <t>INE844O01030</t>
  </si>
  <si>
    <t>Gas</t>
  </si>
  <si>
    <t>Metropolis Healthcare Ltd.</t>
  </si>
  <si>
    <t>INE112L01020</t>
  </si>
  <si>
    <t>LIC Housing Finance Ltd.</t>
  </si>
  <si>
    <t>INE115A01026</t>
  </si>
  <si>
    <t>Cholamandalam Investment &amp; Finance Company Ltd.</t>
  </si>
  <si>
    <t>INE121A01024</t>
  </si>
  <si>
    <t>InterGlobe Aviation Ltd.</t>
  </si>
  <si>
    <t>INE646L01027</t>
  </si>
  <si>
    <t>Titan Company Ltd.</t>
  </si>
  <si>
    <t>INE280A01028</t>
  </si>
  <si>
    <t>Samvardhana Motherson International Ltd.</t>
  </si>
  <si>
    <t>INE775A01035</t>
  </si>
  <si>
    <t>Auto Components</t>
  </si>
  <si>
    <t>Axis Bank Ltd.</t>
  </si>
  <si>
    <t>INE238A01034</t>
  </si>
  <si>
    <t>Hindustan Petroleum Corporation Ltd.</t>
  </si>
  <si>
    <t>INE094A01015</t>
  </si>
  <si>
    <t>Godrej Properties Ltd.</t>
  </si>
  <si>
    <t>INE484J01027</t>
  </si>
  <si>
    <t>RBL Bank Ltd.</t>
  </si>
  <si>
    <t>INE976G01028</t>
  </si>
  <si>
    <t>Crompton Greaves Cons Electrical Ltd.</t>
  </si>
  <si>
    <t>INE299U01018</t>
  </si>
  <si>
    <t>SRF Ltd.</t>
  </si>
  <si>
    <t>INE647A01010</t>
  </si>
  <si>
    <t>Tech Mahindra Ltd.</t>
  </si>
  <si>
    <t>INE669C01036</t>
  </si>
  <si>
    <t>Havells India Ltd.</t>
  </si>
  <si>
    <t>INE176B01034</t>
  </si>
  <si>
    <t>Alkem Laboratories Ltd.</t>
  </si>
  <si>
    <t>INE540L01014</t>
  </si>
  <si>
    <t>Steel Authority of India Ltd.</t>
  </si>
  <si>
    <t>INE114A01011</t>
  </si>
  <si>
    <t>Tata Power Company Ltd.</t>
  </si>
  <si>
    <t>INE245A01021</t>
  </si>
  <si>
    <t>Syngene International Ltd.</t>
  </si>
  <si>
    <t>INE398R01022</t>
  </si>
  <si>
    <t>Max Financial Services Ltd.</t>
  </si>
  <si>
    <t>INE180A01020</t>
  </si>
  <si>
    <t>Indian Oil Corporation Ltd.</t>
  </si>
  <si>
    <t>INE242A01010</t>
  </si>
  <si>
    <t>Zydus Lifesciences Ltd.</t>
  </si>
  <si>
    <t>INE010B01027</t>
  </si>
  <si>
    <t>MRF Ltd.</t>
  </si>
  <si>
    <t>INE883A01011</t>
  </si>
  <si>
    <t>Tata Consumer Products Ltd.</t>
  </si>
  <si>
    <t>INE192A01025</t>
  </si>
  <si>
    <t>Agricultural Food &amp; other Products</t>
  </si>
  <si>
    <t>Aarti Industries Ltd.</t>
  </si>
  <si>
    <t>INE769A01020</t>
  </si>
  <si>
    <t>Aditya Birla Capital Ltd.</t>
  </si>
  <si>
    <t>INE674K01013</t>
  </si>
  <si>
    <t>The India Cements Ltd.</t>
  </si>
  <si>
    <t>INE383A01012</t>
  </si>
  <si>
    <t>The Indian Hotels Company Ltd.</t>
  </si>
  <si>
    <t>INE053A01029</t>
  </si>
  <si>
    <t>Adani Ports &amp; Special Economic Zone Ltd.</t>
  </si>
  <si>
    <t>INE742F01042</t>
  </si>
  <si>
    <t>Bosch Ltd.</t>
  </si>
  <si>
    <t>INE323A01026</t>
  </si>
  <si>
    <t>Delta Corp Ltd.</t>
  </si>
  <si>
    <t>INE124G01033</t>
  </si>
  <si>
    <t>HDFC Life Insurance Company Ltd.</t>
  </si>
  <si>
    <t>INE795G01014</t>
  </si>
  <si>
    <t>Apollo Hospitals Enterprise Ltd.</t>
  </si>
  <si>
    <t>INE437A01024</t>
  </si>
  <si>
    <t>Manappuram Finance Ltd.</t>
  </si>
  <si>
    <t>INE522D01027</t>
  </si>
  <si>
    <t>Bharat Petroleum Corporation Ltd.</t>
  </si>
  <si>
    <t>INE029A01011</t>
  </si>
  <si>
    <t>ACC Ltd.</t>
  </si>
  <si>
    <t>INE012A01025</t>
  </si>
  <si>
    <t>Aditya Birla Fashion and Retail Ltd.</t>
  </si>
  <si>
    <t>INE647O01011</t>
  </si>
  <si>
    <t>Mahanagar Gas Ltd.</t>
  </si>
  <si>
    <t>INE002S01010</t>
  </si>
  <si>
    <t>Ambuja Cements Ltd.</t>
  </si>
  <si>
    <t>INE079A01024</t>
  </si>
  <si>
    <t>Cipla Ltd.</t>
  </si>
  <si>
    <t>INE059A01026</t>
  </si>
  <si>
    <t>Pidilite Industries Ltd.</t>
  </si>
  <si>
    <t>INE318A01026</t>
  </si>
  <si>
    <t>Mahindra &amp; Mahindra Financial Services Ltd</t>
  </si>
  <si>
    <t>INE774D01024</t>
  </si>
  <si>
    <t>Exide Industries Ltd.</t>
  </si>
  <si>
    <t>INE302A01020</t>
  </si>
  <si>
    <t>Indus Towers Ltd.</t>
  </si>
  <si>
    <t>INE121J01017</t>
  </si>
  <si>
    <t>Colgate Palmolive (India) Ltd.</t>
  </si>
  <si>
    <t>INE259A01022</t>
  </si>
  <si>
    <t>Personal Products</t>
  </si>
  <si>
    <t>Eicher Motors Ltd.</t>
  </si>
  <si>
    <t>INE066A01021</t>
  </si>
  <si>
    <t>Aurobindo Pharma Ltd.</t>
  </si>
  <si>
    <t>INE406A01037</t>
  </si>
  <si>
    <t>Abbott India Ltd.</t>
  </si>
  <si>
    <t>INE358A01014</t>
  </si>
  <si>
    <t>Coromandel International Ltd.</t>
  </si>
  <si>
    <t>INE169A01031</t>
  </si>
  <si>
    <t>DLF Ltd.</t>
  </si>
  <si>
    <t>INE271C01023</t>
  </si>
  <si>
    <t>Navin Fluorine International Ltd.</t>
  </si>
  <si>
    <t>INE048G01026</t>
  </si>
  <si>
    <t>Bajaj Finance Ltd.</t>
  </si>
  <si>
    <t>INE296A01024</t>
  </si>
  <si>
    <t>Indiamart Intermesh Ltd.</t>
  </si>
  <si>
    <t>INE933S01016</t>
  </si>
  <si>
    <t>Oracle Financial Services Software Ltd.</t>
  </si>
  <si>
    <t>INE881D01027</t>
  </si>
  <si>
    <t>Dabur India Ltd.</t>
  </si>
  <si>
    <t>INE016A01026</t>
  </si>
  <si>
    <t>United Breweries Ltd.</t>
  </si>
  <si>
    <t>INE686F01025</t>
  </si>
  <si>
    <t>Beverages</t>
  </si>
  <si>
    <t>GAIL (India) Ltd.</t>
  </si>
  <si>
    <t>INE129A01019</t>
  </si>
  <si>
    <t>Birlasoft Ltd.</t>
  </si>
  <si>
    <t>INE836A01035</t>
  </si>
  <si>
    <t>Hindustan Copper Ltd.</t>
  </si>
  <si>
    <t>INE531E01026</t>
  </si>
  <si>
    <t>Bharat Electronics Ltd.</t>
  </si>
  <si>
    <t>INE263A01024</t>
  </si>
  <si>
    <t>Aerospace &amp; Defense</t>
  </si>
  <si>
    <t>Trent Ltd.</t>
  </si>
  <si>
    <t>INE849A01020</t>
  </si>
  <si>
    <t>Marico Ltd.</t>
  </si>
  <si>
    <t>INE196A01026</t>
  </si>
  <si>
    <t>Balkrishna Industries Ltd.</t>
  </si>
  <si>
    <t>INE787D01026</t>
  </si>
  <si>
    <t>Bata India Ltd.</t>
  </si>
  <si>
    <t>INE176A01028</t>
  </si>
  <si>
    <t>Tata Communications Ltd.</t>
  </si>
  <si>
    <t>INE151A01013</t>
  </si>
  <si>
    <t>Wipro Ltd.</t>
  </si>
  <si>
    <t>INE075A01022</t>
  </si>
  <si>
    <t>L&amp;T Technology Services Ltd.</t>
  </si>
  <si>
    <t>INE010V01017</t>
  </si>
  <si>
    <t>IT - Services</t>
  </si>
  <si>
    <t>SBI Life Insurance Company Ltd.</t>
  </si>
  <si>
    <t>INE123W01016</t>
  </si>
  <si>
    <t>Mahindra &amp; Mahindra Ltd.</t>
  </si>
  <si>
    <t>INE101A01026</t>
  </si>
  <si>
    <t>City Union Bank Ltd.</t>
  </si>
  <si>
    <t>INE491A01021</t>
  </si>
  <si>
    <t>Indraprastha Gas Ltd.</t>
  </si>
  <si>
    <t>INE203G01027</t>
  </si>
  <si>
    <t>Multi Commodity Exchange Of India Ltd.</t>
  </si>
  <si>
    <t>INE745G01035</t>
  </si>
  <si>
    <t>Chambal Fertilizers &amp; Chemicals Ltd.</t>
  </si>
  <si>
    <t>INE085A01013</t>
  </si>
  <si>
    <t>Bajaj Finserv Ltd.</t>
  </si>
  <si>
    <t>INE918I01026</t>
  </si>
  <si>
    <t>United Spirits Ltd.</t>
  </si>
  <si>
    <t>INE854D01024</t>
  </si>
  <si>
    <t>Escorts Kubota Ltd.</t>
  </si>
  <si>
    <t>INE042A01014</t>
  </si>
  <si>
    <t>Bharti Airtel Ltd.</t>
  </si>
  <si>
    <t>INE397D01024</t>
  </si>
  <si>
    <t>Balrampur Chini Mills Ltd.</t>
  </si>
  <si>
    <t>INE119A01028</t>
  </si>
  <si>
    <t>Coal India Ltd.</t>
  </si>
  <si>
    <t>INE522F01014</t>
  </si>
  <si>
    <t>Consumable Fuels</t>
  </si>
  <si>
    <t>P I INDUSTRIES LIMITED</t>
  </si>
  <si>
    <t>INE603J01030</t>
  </si>
  <si>
    <t>Nestle India Ltd.</t>
  </si>
  <si>
    <t>INE239A01016</t>
  </si>
  <si>
    <t>ABB India Ltd.</t>
  </si>
  <si>
    <t>INE117A01022</t>
  </si>
  <si>
    <t>Maruti Suzuki India Ltd.</t>
  </si>
  <si>
    <t>INE585B01010</t>
  </si>
  <si>
    <t>Granules India Ltd.</t>
  </si>
  <si>
    <t>INE101D01020</t>
  </si>
  <si>
    <t>(b) Unlisted</t>
  </si>
  <si>
    <t>Derivatives</t>
  </si>
  <si>
    <t>(a) Index/Stock Future</t>
  </si>
  <si>
    <t>Granules India Ltd.29/06/2023</t>
  </si>
  <si>
    <t>Maruti Suzuki India Ltd.29/06/2023</t>
  </si>
  <si>
    <t>ABB India Ltd.29/06/2023</t>
  </si>
  <si>
    <t>Nestle India Ltd.29/06/2023</t>
  </si>
  <si>
    <t>P I INDUSTRIES LIMITED29/06/2023</t>
  </si>
  <si>
    <t>Coal India Ltd.29/06/2023</t>
  </si>
  <si>
    <t>Balrampur Chini Mills Ltd.29/06/2023</t>
  </si>
  <si>
    <t>Bharti Airtel Ltd.29/06/2023</t>
  </si>
  <si>
    <t>Escorts Kubota Ltd.29/06/2023</t>
  </si>
  <si>
    <t>United Spirits Ltd.29/06/2023</t>
  </si>
  <si>
    <t>Bajaj Finserv Ltd.29/06/2023</t>
  </si>
  <si>
    <t>Chambal Fertilizers &amp; Chemicals Ltd.29/06/2023</t>
  </si>
  <si>
    <t>Multi Commodity Exchange Of India Ltd.29/06/2023</t>
  </si>
  <si>
    <t>Indraprastha Gas Ltd.29/06/2023</t>
  </si>
  <si>
    <t>City Union Bank Ltd.29/06/2023</t>
  </si>
  <si>
    <t>Mahindra &amp; Mahindra Ltd.29/06/2023</t>
  </si>
  <si>
    <t>SBI Life Insurance Company Ltd.29/06/2023</t>
  </si>
  <si>
    <t>L&amp;T Technology Services Ltd.29/06/2023</t>
  </si>
  <si>
    <t>Wipro Ltd.29/06/2023</t>
  </si>
  <si>
    <t>Tata Communications Ltd.29/06/2023</t>
  </si>
  <si>
    <t>Bata India Ltd.29/06/2023</t>
  </si>
  <si>
    <t>Balkrishna Industries Ltd.29/06/2023</t>
  </si>
  <si>
    <t>Marico Ltd.29/06/2023</t>
  </si>
  <si>
    <t>Trent Ltd.29/06/2023</t>
  </si>
  <si>
    <t>Bharat Electronics Ltd.29/06/2023</t>
  </si>
  <si>
    <t>Hindustan Copper Ltd.29/06/2023</t>
  </si>
  <si>
    <t>Birlasoft Ltd.29/06/2023</t>
  </si>
  <si>
    <t>GAIL (India) Ltd.29/06/2023</t>
  </si>
  <si>
    <t>United Breweries Ltd.29/06/2023</t>
  </si>
  <si>
    <t>Dabur India Ltd.29/06/2023</t>
  </si>
  <si>
    <t>Oracle Financial Services Software Ltd.29/06/2023</t>
  </si>
  <si>
    <t>Indiamart Intermesh Ltd.29/06/2023</t>
  </si>
  <si>
    <t>Bajaj Finance Ltd.29/06/2023</t>
  </si>
  <si>
    <t>Navin Fluorine International Ltd.29/06/2023</t>
  </si>
  <si>
    <t>DLF Ltd.29/06/2023</t>
  </si>
  <si>
    <t>Coromandel International Ltd.29/06/2023</t>
  </si>
  <si>
    <t>Abbott India Ltd.29/06/2023</t>
  </si>
  <si>
    <t>Aurobindo Pharma Ltd.29/06/2023</t>
  </si>
  <si>
    <t>Eicher Motors Ltd.29/06/2023</t>
  </si>
  <si>
    <t>Colgate Palmolive (India) Ltd.29/06/2023</t>
  </si>
  <si>
    <t>Indus Towers Ltd.29/06/2023</t>
  </si>
  <si>
    <t>IndusInd Bank Ltd.27/07/2023</t>
  </si>
  <si>
    <t>Exide Industries Ltd.29/06/2023</t>
  </si>
  <si>
    <t>Mahindra &amp; Mahindra Financial Services Ltd29/06/2023</t>
  </si>
  <si>
    <t>Pidilite Industries Ltd.29/06/2023</t>
  </si>
  <si>
    <t>Cipla Ltd.29/06/2023</t>
  </si>
  <si>
    <t>Ambuja Cements Ltd.29/06/2023</t>
  </si>
  <si>
    <t>Mahanagar Gas Ltd.29/06/2023</t>
  </si>
  <si>
    <t>Aditya Birla Fashion and Retail Ltd.29/06/2023</t>
  </si>
  <si>
    <t>ACC Ltd.29/06/2023</t>
  </si>
  <si>
    <t>Bharat Petroleum Corporation Ltd.29/06/2023</t>
  </si>
  <si>
    <t>Manappuram Finance Ltd.29/06/2023</t>
  </si>
  <si>
    <t>HDFC Life Insurance Company Ltd.29/06/2023</t>
  </si>
  <si>
    <t>Apollo Hospitals Enterprise Ltd.29/06/2023</t>
  </si>
  <si>
    <t>Delta Corp Ltd.29/06/2023</t>
  </si>
  <si>
    <t>Adani Ports &amp; Special Economic Zone Ltd.29/06/2023</t>
  </si>
  <si>
    <t>The Indian Hotels Company Ltd.29/06/2023</t>
  </si>
  <si>
    <t>Bosch Ltd.29/06/2023</t>
  </si>
  <si>
    <t>The India Cements Ltd.29/06/2023</t>
  </si>
  <si>
    <t>Aditya Birla Capital Ltd.29/06/2023</t>
  </si>
  <si>
    <t>Aarti Industries Ltd.29/06/2023</t>
  </si>
  <si>
    <t>Tata Consumer Products Ltd.29/06/2023</t>
  </si>
  <si>
    <t>MRF Ltd.29/06/2023</t>
  </si>
  <si>
    <t>Zydus Lifesciences Ltd.29/06/2023</t>
  </si>
  <si>
    <t>Indian Oil Corporation Ltd.29/06/2023</t>
  </si>
  <si>
    <t>Max Financial Services Ltd.29/06/2023</t>
  </si>
  <si>
    <t>Syngene International Ltd.29/06/2023</t>
  </si>
  <si>
    <t>Tata Power Company Ltd.29/06/2023</t>
  </si>
  <si>
    <t>Steel Authority of India Ltd.29/06/2023</t>
  </si>
  <si>
    <t>Alkem Laboratories Ltd.29/06/2023</t>
  </si>
  <si>
    <t>Havells India Ltd.29/06/2023</t>
  </si>
  <si>
    <t>Tech Mahindra Ltd.29/06/2023</t>
  </si>
  <si>
    <t>SRF Ltd.29/06/2023</t>
  </si>
  <si>
    <t>Crompton Greaves Cons Electrical Ltd.29/06/2023</t>
  </si>
  <si>
    <t>RBL Bank Ltd.29/06/2023</t>
  </si>
  <si>
    <t>Godrej Properties Ltd.29/06/2023</t>
  </si>
  <si>
    <t>IndusInd Bank Ltd.29/06/2023</t>
  </si>
  <si>
    <t>Hindustan Petroleum Corporation Ltd.29/06/2023</t>
  </si>
  <si>
    <t>Axis Bank Ltd.29/06/2023</t>
  </si>
  <si>
    <t>Samvardhana Motherson International Ltd.29/06/2023</t>
  </si>
  <si>
    <t>Titan Company Ltd.29/06/2023</t>
  </si>
  <si>
    <t>InterGlobe Aviation Ltd.29/06/2023</t>
  </si>
  <si>
    <t>Cholamandalam Investment &amp; Finance Company Ltd.29/06/2023</t>
  </si>
  <si>
    <t>LIC Housing Finance Ltd.29/06/2023</t>
  </si>
  <si>
    <t>Gujarat Gas Ltd.29/06/2023</t>
  </si>
  <si>
    <t>Metropolis Healthcare Ltd.29/06/2023</t>
  </si>
  <si>
    <t>JK Cement Ltd.29/06/2023</t>
  </si>
  <si>
    <t>Ashok Leyland Ltd.29/06/2023</t>
  </si>
  <si>
    <t>Intellect Design Arena Ltd.29/06/2023</t>
  </si>
  <si>
    <t>Can Fin Homes Ltd.29/06/2023</t>
  </si>
  <si>
    <t>Tata Consultancy Services Ltd.27/07/2023</t>
  </si>
  <si>
    <t>Shriram Finance Ltd.29/06/2023</t>
  </si>
  <si>
    <t>Glenmark Pharmaceuticals Ltd.29/06/2023</t>
  </si>
  <si>
    <t>Info Edge (India) Ltd.29/06/2023</t>
  </si>
  <si>
    <t>Dr. Lal Path Labs Ltd.29/06/2023</t>
  </si>
  <si>
    <t>Indiabulls Housing Finance Ltd.29/06/2023</t>
  </si>
  <si>
    <t>Dixon Technologies (India) Ltd.29/06/2023</t>
  </si>
  <si>
    <t>National Aluminium Company Ltd.29/06/2023</t>
  </si>
  <si>
    <t>IPCA Laboratories Ltd.29/06/2023</t>
  </si>
  <si>
    <t>Indian Energy Exchange Ltd.29/06/2023</t>
  </si>
  <si>
    <t>Vodafone Idea Ltd.29/06/2023</t>
  </si>
  <si>
    <t>The Federal Bank Ltd.29/06/2023</t>
  </si>
  <si>
    <t>Shree Cement Ltd.29/06/2023</t>
  </si>
  <si>
    <t>LTIMindtree Ltd.29/06/2023</t>
  </si>
  <si>
    <t>HCL Technologies Ltd.29/06/2023</t>
  </si>
  <si>
    <t>Gujarat Narmada Valley Fert &amp; Chem Ltd.29/06/2023</t>
  </si>
  <si>
    <t>Biocon Ltd.29/06/2023</t>
  </si>
  <si>
    <t>Container Corporation Of India Ltd.29/06/2023</t>
  </si>
  <si>
    <t>Cummins India Ltd.29/06/2023</t>
  </si>
  <si>
    <t>Oil &amp; Natural Gas Corporation Ltd.29/06/2023</t>
  </si>
  <si>
    <t>Piramal Enterprises Ltd.29/06/2023</t>
  </si>
  <si>
    <t>Siemens Ltd.29/06/2023</t>
  </si>
  <si>
    <t>Asian Paints Ltd.29/06/2023</t>
  </si>
  <si>
    <t>Laurus Labs Ltd.29/06/2023</t>
  </si>
  <si>
    <t>Lupin Ltd.29/06/2023</t>
  </si>
  <si>
    <t>Bandhan Bank Ltd.29/06/2023</t>
  </si>
  <si>
    <t>Hindustan Unilever Ltd.29/06/2023</t>
  </si>
  <si>
    <t>Indian Railway Catering &amp;Tou. Corp. Ltd.29/06/2023</t>
  </si>
  <si>
    <t>Dalmia Bharat Ltd.29/06/2023</t>
  </si>
  <si>
    <t>Hero MotoCorp Ltd.29/06/2023</t>
  </si>
  <si>
    <t>Britannia Industries Ltd.29/06/2023</t>
  </si>
  <si>
    <t>Bharat Heavy Electricals Ltd.29/06/2023</t>
  </si>
  <si>
    <t>GMR Airports Infrastructure Ltd.29/06/2023</t>
  </si>
  <si>
    <t>ICICI Prudential Life Insurance Co Ltd.29/06/2023</t>
  </si>
  <si>
    <t>Oberoi Realty Ltd.29/06/2023</t>
  </si>
  <si>
    <t>Tata Steel Ltd.29/06/2023</t>
  </si>
  <si>
    <t>Canara Bank29/06/2023</t>
  </si>
  <si>
    <t>UPL Ltd.29/06/2023</t>
  </si>
  <si>
    <t>Ultratech Cement Ltd.29/06/2023</t>
  </si>
  <si>
    <t>Voltas Ltd.29/06/2023</t>
  </si>
  <si>
    <t>Muthoot Finance Ltd.29/06/2023</t>
  </si>
  <si>
    <t>Bharat Forge Ltd.29/06/2023</t>
  </si>
  <si>
    <t>Astral Ltd.29/06/2023</t>
  </si>
  <si>
    <t>Sun TV Network Ltd.29/06/2023</t>
  </si>
  <si>
    <t>NTPC Ltd.29/06/2023</t>
  </si>
  <si>
    <t>Polycab India Ltd.29/06/2023</t>
  </si>
  <si>
    <t>JSW Steel Ltd.29/06/2023</t>
  </si>
  <si>
    <t>PVR Inox Ltd.29/06/2023</t>
  </si>
  <si>
    <t>Coforge Ltd.29/06/2023</t>
  </si>
  <si>
    <t>L&amp;T Finance Holdings Ltd.29/06/2023</t>
  </si>
  <si>
    <t>Tata Motors Ltd.29/06/2023</t>
  </si>
  <si>
    <t>Jindal Steel &amp; Power Ltd.29/06/2023</t>
  </si>
  <si>
    <t>NMDC Ltd.29/06/2023</t>
  </si>
  <si>
    <t>REC Ltd.29/06/2023</t>
  </si>
  <si>
    <t>Grasim Industries Ltd.29/06/2023</t>
  </si>
  <si>
    <t>Hindalco Industries Ltd.29/06/2023</t>
  </si>
  <si>
    <t>Larsen &amp; Toubro Ltd.29/06/2023</t>
  </si>
  <si>
    <t>Power Grid Corporation of India Ltd.29/06/2023</t>
  </si>
  <si>
    <t>Dr. Reddy's Laboratories Ltd.29/06/2023</t>
  </si>
  <si>
    <t>Infosys Ltd.29/06/2023</t>
  </si>
  <si>
    <t>Power Finance Corporation Ltd.29/06/2023</t>
  </si>
  <si>
    <t>Bank of Baroda29/06/2023</t>
  </si>
  <si>
    <t>Zee Entertainment Enterprises Ltd.29/06/2023</t>
  </si>
  <si>
    <t>Reliance Industries Ltd.29/06/2023</t>
  </si>
  <si>
    <t>ICICI Bank Ltd.29/06/2023</t>
  </si>
  <si>
    <t>ITC Ltd.29/06/2023</t>
  </si>
  <si>
    <t>Sun Pharmaceutical Industries Ltd.29/06/2023</t>
  </si>
  <si>
    <t>Punjab National Bank29/06/2023</t>
  </si>
  <si>
    <t>Adani Enterprises Ltd.29/06/2023</t>
  </si>
  <si>
    <t>Tata Consultancy Services Ltd.29/06/2023</t>
  </si>
  <si>
    <t>State Bank of India29/06/2023</t>
  </si>
  <si>
    <t>IDFC Ltd.29/06/2023</t>
  </si>
  <si>
    <t>Housing Development Finance Corporation Ltd.29/06/2023</t>
  </si>
  <si>
    <t>HDFC Bank Ltd.29/06/2023</t>
  </si>
  <si>
    <t>6.69% GOVT OF INDIA RED 27-06-2024</t>
  </si>
  <si>
    <t>IN0020220052</t>
  </si>
  <si>
    <t>8.83% GOVT OF INDIA RED 25-11-2023</t>
  </si>
  <si>
    <t>IN0020130061</t>
  </si>
  <si>
    <t>364 DAYS TBILL RED 14-03-2024</t>
  </si>
  <si>
    <t>IN002022Z507</t>
  </si>
  <si>
    <t>364 DAYS TBILL RED 14-12-2023</t>
  </si>
  <si>
    <t>IN002022Z374</t>
  </si>
  <si>
    <t>364 DAYS TBILL RED 17-08-2023</t>
  </si>
  <si>
    <t>IN002022Z200</t>
  </si>
  <si>
    <t>364 DAYS TBILL RED 12-10-2023</t>
  </si>
  <si>
    <t>IN002022Z283</t>
  </si>
  <si>
    <t>364 DAYS TBILL RED 23-11-2023</t>
  </si>
  <si>
    <t>IN002022Z341</t>
  </si>
  <si>
    <t>364 DAYS TBILL RED 15-02-2024</t>
  </si>
  <si>
    <t>IN002022Z465</t>
  </si>
  <si>
    <t>364 DAYS TBILL RED 29-02-2024</t>
  </si>
  <si>
    <t>IN002022Z481</t>
  </si>
  <si>
    <t>364 DAYS TBILL RED 08-02-2024</t>
  </si>
  <si>
    <t>IN002022Z457</t>
  </si>
  <si>
    <t>NABARD CD RED 23-01-2024#**</t>
  </si>
  <si>
    <t>INE261F16686</t>
  </si>
  <si>
    <t>HDFC BANK CD RED 20-03-2024#**</t>
  </si>
  <si>
    <t>INE040A16DU8</t>
  </si>
  <si>
    <t>HDFC BANK CD RED 17-07-2023#</t>
  </si>
  <si>
    <t>INE040A16DH5</t>
  </si>
  <si>
    <t>ICICI BANK CD RED 11-09-2023#**</t>
  </si>
  <si>
    <t>INE090A161Y3</t>
  </si>
  <si>
    <t>NABARD CD RED 13-03-2024#**</t>
  </si>
  <si>
    <t>INE261F16710</t>
  </si>
  <si>
    <t>HDFC LTD. CP RED 05-12-2023**</t>
  </si>
  <si>
    <t>INE001A14ZV6</t>
  </si>
  <si>
    <t>HDFC LTD. CP RED 26-12-2023**</t>
  </si>
  <si>
    <t>INE001A14ZZ7</t>
  </si>
  <si>
    <t>HDFC LTD. CP RED 30-08-2023</t>
  </si>
  <si>
    <t>INE001A14ZK9</t>
  </si>
  <si>
    <t>HDFC LTD. CP RED 28-11-2023**</t>
  </si>
  <si>
    <t>INE001A14ZU8</t>
  </si>
  <si>
    <t>LIC HSG FIN CP RED 12-10-2023**</t>
  </si>
  <si>
    <t>INE115A14DW9</t>
  </si>
  <si>
    <t>HDFC LTD. CP RED 18-10-2023**</t>
  </si>
  <si>
    <t>INE001A14ZQ6</t>
  </si>
  <si>
    <t>HDFC LTD. CP RED 26-02-2024</t>
  </si>
  <si>
    <t>INE001A14A95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</si>
  <si>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</si>
  <si>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</si>
  <si>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</si>
  <si>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MAY 31, 2023</t>
  </si>
  <si>
    <t>(An open ended dynamic asset allocation fund)</t>
  </si>
  <si>
    <t>Kajaria Ceramics Ltd.</t>
  </si>
  <si>
    <t>INE217B01036</t>
  </si>
  <si>
    <t>Kotak Mahindra Bank Ltd.</t>
  </si>
  <si>
    <t>INE237A01028</t>
  </si>
  <si>
    <t>Torrent Pharmaceuticals Ltd.</t>
  </si>
  <si>
    <t>INE685A01028</t>
  </si>
  <si>
    <t>Godrej Consumer Products Ltd.</t>
  </si>
  <si>
    <t>INE102D01028</t>
  </si>
  <si>
    <t>Avalon Technologies Ltd.</t>
  </si>
  <si>
    <t>INE0LCL01028</t>
  </si>
  <si>
    <t>Creditaccess Grameen Ltd.</t>
  </si>
  <si>
    <t>INE741K01010</t>
  </si>
  <si>
    <t>Torrent Power Ltd.</t>
  </si>
  <si>
    <t>INE813H01021</t>
  </si>
  <si>
    <t>Max Healthcare Institute Ltd.</t>
  </si>
  <si>
    <t>INE027H01010</t>
  </si>
  <si>
    <t>Page Industries Ltd.</t>
  </si>
  <si>
    <t>INE761H01022</t>
  </si>
  <si>
    <t>Textiles &amp; Apparels</t>
  </si>
  <si>
    <t>Brigade Enterprises Ltd.</t>
  </si>
  <si>
    <t>INE791I01019</t>
  </si>
  <si>
    <t>AIA Engineering Ltd.</t>
  </si>
  <si>
    <t>INE212H01026</t>
  </si>
  <si>
    <t>UNO Minda Ltd.</t>
  </si>
  <si>
    <t>INE405E01023</t>
  </si>
  <si>
    <t>Indian Bank</t>
  </si>
  <si>
    <t>INE562A01011</t>
  </si>
  <si>
    <t>CRISIL Ltd.</t>
  </si>
  <si>
    <t>INE007A01025</t>
  </si>
  <si>
    <t>Westlife Foodworld Ltd.</t>
  </si>
  <si>
    <t>INE274F01020</t>
  </si>
  <si>
    <t>Schaeffler India Ltd.</t>
  </si>
  <si>
    <t>INE513A01022</t>
  </si>
  <si>
    <t>Tata Elxsi Ltd.</t>
  </si>
  <si>
    <t>INE670A01012</t>
  </si>
  <si>
    <t>3M India Ltd.</t>
  </si>
  <si>
    <t>INE470A01017</t>
  </si>
  <si>
    <t>Diversified</t>
  </si>
  <si>
    <t>Solar Industries India Ltd.</t>
  </si>
  <si>
    <t>INE343H01029</t>
  </si>
  <si>
    <t>Oil India Ltd.</t>
  </si>
  <si>
    <t>INE274J01014</t>
  </si>
  <si>
    <t>Craftsman Automation Ltd.</t>
  </si>
  <si>
    <t>INE00LO01017</t>
  </si>
  <si>
    <t>BROOKFIELD INDIA REAL ESTATE TRUST</t>
  </si>
  <si>
    <t>INE0FDU25010</t>
  </si>
  <si>
    <t>Computer Age Management Services Ltd.</t>
  </si>
  <si>
    <t>INE596I01012</t>
  </si>
  <si>
    <t>Gujarat Fluorochemicals Ltd.</t>
  </si>
  <si>
    <t>INE09N301011</t>
  </si>
  <si>
    <t>Tata Chemicals Ltd.</t>
  </si>
  <si>
    <t>INE092A01019</t>
  </si>
  <si>
    <t>V-Mart Retail Ltd.</t>
  </si>
  <si>
    <t>INE665J01013</t>
  </si>
  <si>
    <t>Go Fashion (India) Ltd.</t>
  </si>
  <si>
    <t>INE0BJS01011</t>
  </si>
  <si>
    <t>KFIN Technologies Pvt Ltd.</t>
  </si>
  <si>
    <t>INE138Y01010</t>
  </si>
  <si>
    <t>Persistent Systems Ltd.</t>
  </si>
  <si>
    <t>INE262H01013</t>
  </si>
  <si>
    <t>TVS Motor Company Ltd.</t>
  </si>
  <si>
    <t>INE494B01023</t>
  </si>
  <si>
    <t>HDFC LTD WARRANTS</t>
  </si>
  <si>
    <t>INE001A13049</t>
  </si>
  <si>
    <t>Mphasis Ltd.</t>
  </si>
  <si>
    <t>INE356A01018</t>
  </si>
  <si>
    <t>Orient Electric Ltd.</t>
  </si>
  <si>
    <t>INE142Z01019</t>
  </si>
  <si>
    <t>SBI Cards &amp; Payment Services Ltd.</t>
  </si>
  <si>
    <t>INE018E01016</t>
  </si>
  <si>
    <t>TVS Motor Company Ltd.29/06/2023</t>
  </si>
  <si>
    <t>Persistent Systems Ltd.29/06/2023</t>
  </si>
  <si>
    <t>SBI Cards &amp; Payment Services Ltd.29/06/2023</t>
  </si>
  <si>
    <t>Mphasis Ltd.29/06/2023</t>
  </si>
  <si>
    <t>Kotak Mahindra Bank Ltd.29/06/2023</t>
  </si>
  <si>
    <t>Tata Chemicals Ltd.29/06/2023</t>
  </si>
  <si>
    <t>(B)Index / Stock Option</t>
  </si>
  <si>
    <t>PUT NIFTY 29/06/2023 19000</t>
  </si>
  <si>
    <t>INDEX OPTIONS</t>
  </si>
  <si>
    <t>CALL HINDUSTAN UNILEVER 29/06/2023 2700</t>
  </si>
  <si>
    <t>SHARE OPTIONS</t>
  </si>
  <si>
    <t>CALL ITC LTD 29/06/2023 450.5</t>
  </si>
  <si>
    <t>CALL MARUTI SUZUKI INDIA 29/06/2023 9000</t>
  </si>
  <si>
    <t>CALL BAJAJ FINANCE LTD 29/06/2023 6500</t>
  </si>
  <si>
    <t>7.51% RECL NCD SR221 RED 31-07-2026**</t>
  </si>
  <si>
    <t>INE020B08EI8</t>
  </si>
  <si>
    <t>7.59% POWER FIN NCD SR 221B R 17-01-2028</t>
  </si>
  <si>
    <t>INE134E08LX5</t>
  </si>
  <si>
    <t>7.99% HDB FIN SR A1 FX 189 NCD R16-03-26**</t>
  </si>
  <si>
    <t>INE756I07EO2</t>
  </si>
  <si>
    <t>5.14% NABARD NCD RED 31-01-2024**</t>
  </si>
  <si>
    <t>INE261F08CK9</t>
  </si>
  <si>
    <t>7.70% PFC SR BS227A NCD RED 15-09-2026**</t>
  </si>
  <si>
    <t>INE134E08MK0</t>
  </si>
  <si>
    <t>5.32% NATIONAL HOUSING BANK RED 01-09-23**</t>
  </si>
  <si>
    <t>INE557F08FK3</t>
  </si>
  <si>
    <t>8.2% IND GR TRU SR V CAT III&amp;IV 06-05-31**</t>
  </si>
  <si>
    <t>INE219X07264</t>
  </si>
  <si>
    <t>7.40% IND GR TRU SR K 26-12-25 C 270925**</t>
  </si>
  <si>
    <t>INE219X07132</t>
  </si>
  <si>
    <t>EDEL CRIS IBX 50:50 GLT P SDL ST DR I FD</t>
  </si>
  <si>
    <t>INF754K01RK5</t>
  </si>
  <si>
    <t>EDEL CRIS IBX 50:50 GILT PL SDL SEP 2028</t>
  </si>
  <si>
    <t>INF754K01PV6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</si>
  <si>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</si>
  <si>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</si>
  <si>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</si>
  <si>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</si>
  <si>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</si>
  <si>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MAY 31, 2023</t>
  </si>
  <si>
    <t>(An open ended equity scheme predominantly investing in large cap stocks)</t>
  </si>
  <si>
    <t>Hindustan Aeronautics Ltd.</t>
  </si>
  <si>
    <t>INE066F01012</t>
  </si>
  <si>
    <t>Tube Investments Of India Ltd.</t>
  </si>
  <si>
    <t>INE974X01010</t>
  </si>
  <si>
    <t>KPIT Technologies Ltd.</t>
  </si>
  <si>
    <t>INE04I401011</t>
  </si>
  <si>
    <t>Bajaj Auto Ltd.</t>
  </si>
  <si>
    <t>INE917I01010</t>
  </si>
  <si>
    <t>Nifty Bank 29/06/2023</t>
  </si>
  <si>
    <t>INDEX FUTURES</t>
  </si>
  <si>
    <t>Bajaj Auto Ltd.29/06/2023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</si>
  <si>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</si>
  <si>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</si>
  <si>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</si>
  <si>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</si>
  <si>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</si>
  <si>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MAY 31, 2023</t>
  </si>
  <si>
    <t>(An open ended dynamic equity scheme investing across large cap, mid cap, small cap stocks)</t>
  </si>
  <si>
    <t>Bharat Dynamics Ltd.</t>
  </si>
  <si>
    <t>INE171Z01018</t>
  </si>
  <si>
    <t>JB Chemicals &amp; Pharmaceuticals Ltd.</t>
  </si>
  <si>
    <t>INE572A01028</t>
  </si>
  <si>
    <t>KEI Industries Ltd.</t>
  </si>
  <si>
    <t>INE878B01027</t>
  </si>
  <si>
    <t>KEC International Ltd.</t>
  </si>
  <si>
    <t>INE389H01022</t>
  </si>
  <si>
    <t>Honeywell Automation India Ltd.</t>
  </si>
  <si>
    <t>INE671A01010</t>
  </si>
  <si>
    <t>Industrial Manufacturing</t>
  </si>
  <si>
    <t>APL Apollo Tubes Ltd.</t>
  </si>
  <si>
    <t>INE702C01027</t>
  </si>
  <si>
    <t>Bikaji Foods International Ltd.</t>
  </si>
  <si>
    <t>INE00E101023</t>
  </si>
  <si>
    <t>Edelweiss Flexi Cap Fund</t>
  </si>
  <si>
    <t>PORTFOLIO STATEMENT OF EDELWEISS LONG TERM EQUITY FUND AS ON MAY 31, 2023</t>
  </si>
  <si>
    <t>(An open ended equity linked saving scheme with a statutory lock in of 3 years and tax benefit)</t>
  </si>
  <si>
    <t>Edelweiss Long Term Equity Fund (Tax Saving)</t>
  </si>
  <si>
    <t>PORTFOLIO STATEMENT OF EDELWEISS LARGE &amp; MID CAP FUND AS ON MAY 31, 2023</t>
  </si>
  <si>
    <t>(An open ended equity scheme investing in both large cap and mid cap stocks)</t>
  </si>
  <si>
    <t>Jubilant Foodworks Ltd.</t>
  </si>
  <si>
    <t>INE797F01020</t>
  </si>
  <si>
    <t>Grindwell Norton Ltd.</t>
  </si>
  <si>
    <t>INE536A01023</t>
  </si>
  <si>
    <t>Metro Brands Ltd.</t>
  </si>
  <si>
    <t>INE317I01021</t>
  </si>
  <si>
    <t>Sona BLW Precision Forgings Ltd.</t>
  </si>
  <si>
    <t>INE073K01018</t>
  </si>
  <si>
    <t>Atul Ltd.</t>
  </si>
  <si>
    <t>INE100A01010</t>
  </si>
  <si>
    <t>Kansai Nerolac Paints Ltd.</t>
  </si>
  <si>
    <t>INE531A01024</t>
  </si>
  <si>
    <t>The Phoenix Mills Ltd.</t>
  </si>
  <si>
    <t>INE211B01039</t>
  </si>
  <si>
    <t>Century Plyboards (India) Ltd.</t>
  </si>
  <si>
    <t>INE348B01021</t>
  </si>
  <si>
    <t>GMM Pfaudler Ltd.</t>
  </si>
  <si>
    <t>INE541A01023</t>
  </si>
  <si>
    <t>Praj Industries Ltd.</t>
  </si>
  <si>
    <t>INE074A01025</t>
  </si>
  <si>
    <t>Edelweiss Large and Mid Cap Fund</t>
  </si>
  <si>
    <t>PORTFOLIO STATEMENT OF EDELWEISS SMALL CAP FUND AS ON MAY 31, 2023</t>
  </si>
  <si>
    <t>(An open ended scheme predominantly investing in small cap stocks)</t>
  </si>
  <si>
    <t>Carborundum Universal Ltd.</t>
  </si>
  <si>
    <t>INE120A01034</t>
  </si>
  <si>
    <t>CEAT Ltd.</t>
  </si>
  <si>
    <t>INE482A01020</t>
  </si>
  <si>
    <t>Ratnamani Metals &amp; Tubes Ltd.</t>
  </si>
  <si>
    <t>INE703B01027</t>
  </si>
  <si>
    <t>Mold-Tek Packaging Ltd.</t>
  </si>
  <si>
    <t>INE893J01029</t>
  </si>
  <si>
    <t>Equitas Small Finance Bank Ltd.</t>
  </si>
  <si>
    <t>INE063P01018</t>
  </si>
  <si>
    <t>JK Lakshmi Cement Ltd.</t>
  </si>
  <si>
    <t>INE786A01032</t>
  </si>
  <si>
    <t>PNC Infratech Ltd.</t>
  </si>
  <si>
    <t>INE195J01029</t>
  </si>
  <si>
    <t>Rategain Travel Technologies Ltd.</t>
  </si>
  <si>
    <t>INE0CLI01024</t>
  </si>
  <si>
    <t>Jamna Auto Industries Ltd.</t>
  </si>
  <si>
    <t>INE039C01032</t>
  </si>
  <si>
    <t>K.P.R. Mill Ltd.</t>
  </si>
  <si>
    <t>INE930H01031</t>
  </si>
  <si>
    <t>Timken India Ltd.</t>
  </si>
  <si>
    <t>INE325A01013</t>
  </si>
  <si>
    <t>Action Construction Equipment Ltd.</t>
  </si>
  <si>
    <t>INE731H01025</t>
  </si>
  <si>
    <t>Minda Corporation Ltd.</t>
  </si>
  <si>
    <t>INE842C01021</t>
  </si>
  <si>
    <t>Ahluwalia Contracts (India) Ltd.</t>
  </si>
  <si>
    <t>INE758C01029</t>
  </si>
  <si>
    <t>Motherson Sumi Wiring India Ltd.</t>
  </si>
  <si>
    <t>INE0FS801015</t>
  </si>
  <si>
    <t>RHI Magnesita India Ltd.</t>
  </si>
  <si>
    <t>INE743M01012</t>
  </si>
  <si>
    <t>The Great Eastern Shipping Company Ltd.</t>
  </si>
  <si>
    <t>INE017A01032</t>
  </si>
  <si>
    <t>Suven Pharmaceuticals Ltd.</t>
  </si>
  <si>
    <t>INE03QK01018</t>
  </si>
  <si>
    <t>Voltamp Transformers Ltd.</t>
  </si>
  <si>
    <t>INE540H01012</t>
  </si>
  <si>
    <t>Angel One Ltd.</t>
  </si>
  <si>
    <t>INE732I01013</t>
  </si>
  <si>
    <t>Garware Technical Fibres Ltd.</t>
  </si>
  <si>
    <t>INE276A01018</t>
  </si>
  <si>
    <t>Ajanta Pharma Ltd.</t>
  </si>
  <si>
    <t>INE031B01049</t>
  </si>
  <si>
    <t>KNR Constructions Ltd.</t>
  </si>
  <si>
    <t>INE634I01029</t>
  </si>
  <si>
    <t>Amber Enterprises India Ltd.</t>
  </si>
  <si>
    <t>INE371P01015</t>
  </si>
  <si>
    <t>Mahindra Logistics Ltd.</t>
  </si>
  <si>
    <t>INE766P01016</t>
  </si>
  <si>
    <t>NOCIL Ltd.</t>
  </si>
  <si>
    <t>INE163A01018</t>
  </si>
  <si>
    <t>CSB Bank Ltd.</t>
  </si>
  <si>
    <t>INE679A01013</t>
  </si>
  <si>
    <t>Apar Industries Ltd.</t>
  </si>
  <si>
    <t>INE372A01015</t>
  </si>
  <si>
    <t>TCI Express Ltd.</t>
  </si>
  <si>
    <t>INE586V01016</t>
  </si>
  <si>
    <t>Tejas Networks Ltd.</t>
  </si>
  <si>
    <t>INE010J01012</t>
  </si>
  <si>
    <t>Telecom - Equipment &amp; Accessories</t>
  </si>
  <si>
    <t>Subros Ltd.</t>
  </si>
  <si>
    <t>INE287B01021</t>
  </si>
  <si>
    <t>Emami Ltd.</t>
  </si>
  <si>
    <t>INE548C01032</t>
  </si>
  <si>
    <t>Gateway Distriparks Ltd.</t>
  </si>
  <si>
    <t>INE079J01017</t>
  </si>
  <si>
    <t>Mastek Ltd.</t>
  </si>
  <si>
    <t>INE759A01021</t>
  </si>
  <si>
    <t>Teamlease Services Ltd.</t>
  </si>
  <si>
    <t>INE985S01024</t>
  </si>
  <si>
    <t>Commercial Services &amp; Supplies</t>
  </si>
  <si>
    <t>Rolex Rings Ltd.</t>
  </si>
  <si>
    <t>INE645S01016</t>
  </si>
  <si>
    <t>Edelweiss Small Cap Fund</t>
  </si>
  <si>
    <t>PORTFOLIO STATEMENT OF EDELWEISS EQUITY SAVINGS FUND AS ON MAY 31, 2023</t>
  </si>
  <si>
    <t>(An Open ended scheme investing in equity, arbitrage and debt)</t>
  </si>
  <si>
    <t>Divgi Torqtransfer Systems Ltd.</t>
  </si>
  <si>
    <t>INE753U01022</t>
  </si>
  <si>
    <t>ZF Commercial Vehicle Ctrl Sys Ind Ltd.</t>
  </si>
  <si>
    <t>INE342J01019</t>
  </si>
  <si>
    <t>AU Small Finance Bank Ltd.</t>
  </si>
  <si>
    <t>INE949L01017</t>
  </si>
  <si>
    <t>ICICI Lombard General Insurance Co. Ltd.</t>
  </si>
  <si>
    <t>INE765G01017</t>
  </si>
  <si>
    <t>Vedant Fashions Ltd.</t>
  </si>
  <si>
    <t>INE825V01034</t>
  </si>
  <si>
    <t>MINDSPACE BUSINESS PARKS REIT</t>
  </si>
  <si>
    <t>INE0CCU25019</t>
  </si>
  <si>
    <t>Hindustan Aeronautics Ltd.29/06/2023</t>
  </si>
  <si>
    <t>EDELWEISS LIQUID FUND - DIRECT PL -GR</t>
  </si>
  <si>
    <t>INF754K01GM4</t>
  </si>
  <si>
    <t>Edelweiss Equity Savings Fund</t>
  </si>
  <si>
    <t>PORTFOLIO STATEMENT OF EDELWEISS FOCUSED EQUITY FUND AS ON MAY 31, 2023</t>
  </si>
  <si>
    <t>(An open-ended equity scheme investing in maximum 30 stocks across market capitalisation)</t>
  </si>
  <si>
    <t>Edelweiss Focused Equity Fund</t>
  </si>
  <si>
    <t>PORTFOLIO STATEMENT OF EDELWEISS NIFTY 100 QUALITY 30 INDEX FND AS ON MAY 31, 2023</t>
  </si>
  <si>
    <t>(An open ended scheme replicating Nifty 100 Quality 30 Index)</t>
  </si>
  <si>
    <t>Divi's Laboratories Ltd.</t>
  </si>
  <si>
    <t>INE361B01024</t>
  </si>
  <si>
    <t>Berger Paints (I) Ltd.</t>
  </si>
  <si>
    <t>INE463A01038</t>
  </si>
  <si>
    <t>HDFC Asset Management Company Ltd.</t>
  </si>
  <si>
    <t>INE127D01025</t>
  </si>
  <si>
    <t>Edelweiss Nifty 100 Quality 30 Index Fund</t>
  </si>
  <si>
    <t>PORTFOLIO STATEMENT OF EDELWEISS NIFTY 50 INDEX FUND AS ON MAY 31, 2023</t>
  </si>
  <si>
    <t>(An open ended scheme replicating Nifty 50 Index)</t>
  </si>
  <si>
    <t>Edelweiss Nifty 50 Index Fund</t>
  </si>
  <si>
    <t>PORTFOLIO STATEMENT OF EDELWEISS NIFTY LARGE MID CAP 250 INDEX FUND AS ON MAY 31, 2023</t>
  </si>
  <si>
    <t>(An Open-ended Equity Scheme replicating Nifty LargeMidcap 250 Index)</t>
  </si>
  <si>
    <t>CG Power and Industrial Solutions Ltd.</t>
  </si>
  <si>
    <t>INE067A01029</t>
  </si>
  <si>
    <t>IDFC First Bank Ltd.</t>
  </si>
  <si>
    <t>INE092T01019</t>
  </si>
  <si>
    <t>Yes Bank Ltd.</t>
  </si>
  <si>
    <t>INE528G01035</t>
  </si>
  <si>
    <t>Adani Power Ltd.</t>
  </si>
  <si>
    <t>INE814H01011</t>
  </si>
  <si>
    <t>Supreme Industries Ltd.</t>
  </si>
  <si>
    <t>INE195A01028</t>
  </si>
  <si>
    <t>Sundaram Finance Ltd.</t>
  </si>
  <si>
    <t>INE660A01013</t>
  </si>
  <si>
    <t>Petronet LNG Ltd.</t>
  </si>
  <si>
    <t>INE347G01014</t>
  </si>
  <si>
    <t>Deepak Nitrite Ltd.</t>
  </si>
  <si>
    <t>INE288B01029</t>
  </si>
  <si>
    <t>Fortis Healthcare Ltd.</t>
  </si>
  <si>
    <t>INE061F01013</t>
  </si>
  <si>
    <t>PB Fintech Ltd.</t>
  </si>
  <si>
    <t>INE417T01026</t>
  </si>
  <si>
    <t>Financial Technology (Fintech)</t>
  </si>
  <si>
    <t>Macrotech Developers Ltd.</t>
  </si>
  <si>
    <t>INE670K01029</t>
  </si>
  <si>
    <t>Apollo Tyres Ltd.</t>
  </si>
  <si>
    <t>INE438A01022</t>
  </si>
  <si>
    <t>One 97 Communications Ltd.</t>
  </si>
  <si>
    <t>INE982J01020</t>
  </si>
  <si>
    <t>Sundram Fasteners Ltd.</t>
  </si>
  <si>
    <t>INE387A01021</t>
  </si>
  <si>
    <t>NHPC Ltd.</t>
  </si>
  <si>
    <t>INE848E01016</t>
  </si>
  <si>
    <t>The Ramco Cements Ltd.</t>
  </si>
  <si>
    <t>INE331A01037</t>
  </si>
  <si>
    <t>JSW Energy Ltd.</t>
  </si>
  <si>
    <t>INE121E01018</t>
  </si>
  <si>
    <t>SKF India Ltd.</t>
  </si>
  <si>
    <t>INE640A01023</t>
  </si>
  <si>
    <t>Poonawalla Fincorp Ltd.</t>
  </si>
  <si>
    <t>INE511C01022</t>
  </si>
  <si>
    <t>Avenue Supermarts Ltd.</t>
  </si>
  <si>
    <t>INE192R01011</t>
  </si>
  <si>
    <t>Thermax Ltd.</t>
  </si>
  <si>
    <t>INE152A01029</t>
  </si>
  <si>
    <t>Linde India Ltd.</t>
  </si>
  <si>
    <t>INE473A01011</t>
  </si>
  <si>
    <t>Union Bank of India</t>
  </si>
  <si>
    <t>INE692A01016</t>
  </si>
  <si>
    <t>Delhivery Ltd.</t>
  </si>
  <si>
    <t>INE148O01028</t>
  </si>
  <si>
    <t>Hindustan Zinc Ltd.</t>
  </si>
  <si>
    <t>INE267A01025</t>
  </si>
  <si>
    <t>VARUN BEVERAGES LIMITED</t>
  </si>
  <si>
    <t>INE200M01013</t>
  </si>
  <si>
    <t>Rajesh Exports Ltd.</t>
  </si>
  <si>
    <t>INE343B01030</t>
  </si>
  <si>
    <t>Patanjali Foods Ltd.</t>
  </si>
  <si>
    <t>INE619A01035</t>
  </si>
  <si>
    <t>Devyani International Ltd.</t>
  </si>
  <si>
    <t>INE872J01023</t>
  </si>
  <si>
    <t>Prestige Estates Projects Ltd.</t>
  </si>
  <si>
    <t>INE811K01011</t>
  </si>
  <si>
    <t>Relaxo Footwears Ltd.</t>
  </si>
  <si>
    <t>INE131B01039</t>
  </si>
  <si>
    <t>Gland Pharma Ltd.</t>
  </si>
  <si>
    <t>INE068V01023</t>
  </si>
  <si>
    <t>Aavas Financiers Ltd.</t>
  </si>
  <si>
    <t>INE216P01012</t>
  </si>
  <si>
    <t>Bajaj Holdings &amp; Investment Ltd.</t>
  </si>
  <si>
    <t>INE118A01012</t>
  </si>
  <si>
    <t>Vedanta Ltd.</t>
  </si>
  <si>
    <t>INE205A01025</t>
  </si>
  <si>
    <t>Diversified Metals</t>
  </si>
  <si>
    <t>Indian Railway Finance Corporation Ltd.</t>
  </si>
  <si>
    <t>INE053F01010</t>
  </si>
  <si>
    <t>Happiest Minds Technologies Ltd.</t>
  </si>
  <si>
    <t>INE419U01012</t>
  </si>
  <si>
    <t>Bank of India</t>
  </si>
  <si>
    <t>INE084A01016</t>
  </si>
  <si>
    <t>Pfizer Ltd.</t>
  </si>
  <si>
    <t>INE182A01018</t>
  </si>
  <si>
    <t>Zomato Ltd.</t>
  </si>
  <si>
    <t>INE758T01015</t>
  </si>
  <si>
    <t>Adani Green Energy Ltd.</t>
  </si>
  <si>
    <t>INE364U01010</t>
  </si>
  <si>
    <t>Bayer Cropscience Ltd.</t>
  </si>
  <si>
    <t>INE462A01022</t>
  </si>
  <si>
    <t>GlaxoSmithKline Pharmaceuticals Ltd.</t>
  </si>
  <si>
    <t>INE159A01016</t>
  </si>
  <si>
    <t>Affle (India) Ltd.</t>
  </si>
  <si>
    <t>INE00WC01027</t>
  </si>
  <si>
    <t>Endurance Technologies Ltd.</t>
  </si>
  <si>
    <t>INE913H01037</t>
  </si>
  <si>
    <t>Sumitomo Chemical India Ltd.</t>
  </si>
  <si>
    <t>INE258G01013</t>
  </si>
  <si>
    <t>Vinati Organics Ltd.</t>
  </si>
  <si>
    <t>INE410B01037</t>
  </si>
  <si>
    <t>General Insurance Corporation of India</t>
  </si>
  <si>
    <t>INE481Y01014</t>
  </si>
  <si>
    <t>Whirlpool of India Ltd.</t>
  </si>
  <si>
    <t>INE716A01013</t>
  </si>
  <si>
    <t>Star Health &amp; Allied Insurance Co Ltd.</t>
  </si>
  <si>
    <t>INE575P01011</t>
  </si>
  <si>
    <t>Nippon Life India Asset Management Ltd.</t>
  </si>
  <si>
    <t>INE298J01013</t>
  </si>
  <si>
    <t>ICICI Securities Ltd.</t>
  </si>
  <si>
    <t>INE763G01038</t>
  </si>
  <si>
    <t>Adani Transmission Ltd.</t>
  </si>
  <si>
    <t>INE931S01010</t>
  </si>
  <si>
    <t>Trident Ltd.</t>
  </si>
  <si>
    <t>INE064C01022</t>
  </si>
  <si>
    <t>Blue Dart Express Ltd.</t>
  </si>
  <si>
    <t>INE233B01017</t>
  </si>
  <si>
    <t>Adani Total Gas Ltd.</t>
  </si>
  <si>
    <t>INE399L01023</t>
  </si>
  <si>
    <t>Fine Organic Industries Ltd.</t>
  </si>
  <si>
    <t>INE686Y01026</t>
  </si>
  <si>
    <t>Alkyl Amines Chemicals Ltd.</t>
  </si>
  <si>
    <t>INE150B01039</t>
  </si>
  <si>
    <t>FSN E-Commerce Ventures Ltd.</t>
  </si>
  <si>
    <t>INE388Y01029</t>
  </si>
  <si>
    <t>Tata Teleservices (Maharashtra) Ltd.</t>
  </si>
  <si>
    <t>INE517B01013</t>
  </si>
  <si>
    <t>Godrej Industries Ltd.</t>
  </si>
  <si>
    <t>INE233A01035</t>
  </si>
  <si>
    <t>The New India Assurance Company Ltd.</t>
  </si>
  <si>
    <t>INE470Y01017</t>
  </si>
  <si>
    <t>Clean Science and Technology Ltd.</t>
  </si>
  <si>
    <t>INE227W01023</t>
  </si>
  <si>
    <t>Procter &amp; Gamble Hygiene&amp;HealthCare Ltd.</t>
  </si>
  <si>
    <t>INE179A01014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</si>
  <si>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</si>
  <si>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</si>
  <si>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</si>
  <si>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</si>
  <si>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</si>
  <si>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MAY 31,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</si>
  <si>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</si>
  <si>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</si>
  <si>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</si>
  <si>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RECENTLY LISTED IPO FUND AS ON MAY 31, 2023</t>
  </si>
  <si>
    <t>(An open ended equity scheme following investment theme of investing in recently listed 100 companies or upcoming Initial Public Offer (IPOs).)</t>
  </si>
  <si>
    <t>MTAR Technologies Ltd.</t>
  </si>
  <si>
    <t>INE864I01014</t>
  </si>
  <si>
    <t>Data Patterns (India) Ltd.</t>
  </si>
  <si>
    <t>INE0IX101010</t>
  </si>
  <si>
    <t>Krishna Inst of Medical Sciences Ltd.</t>
  </si>
  <si>
    <t>INE967H01017</t>
  </si>
  <si>
    <t>Fusion Micro Finance Ltd.</t>
  </si>
  <si>
    <t>INE139R01012</t>
  </si>
  <si>
    <t>Ami Organics Ltd.</t>
  </si>
  <si>
    <t>INE00FF01017</t>
  </si>
  <si>
    <t>C.E. Info Systems Ltd.</t>
  </si>
  <si>
    <t>INE0BV301023</t>
  </si>
  <si>
    <t>Five Star Business Finance Ltd.</t>
  </si>
  <si>
    <t>INE128S01021</t>
  </si>
  <si>
    <t>Rainbow Children's Medicare Ltd.</t>
  </si>
  <si>
    <t>INE961O01016</t>
  </si>
  <si>
    <t>Aether Industries Ltd.</t>
  </si>
  <si>
    <t>INE0BWX01014</t>
  </si>
  <si>
    <t>Global Health Ltd.</t>
  </si>
  <si>
    <t>INE474Q01031</t>
  </si>
  <si>
    <t>Tarsons Products Ltd.</t>
  </si>
  <si>
    <t>INE144Z01023</t>
  </si>
  <si>
    <t>Healthcare Equipment &amp; Supplies</t>
  </si>
  <si>
    <t>Syrma Sgs Technology Ltd.</t>
  </si>
  <si>
    <t>INE0DYJ01015</t>
  </si>
  <si>
    <t>Latent View Analytics Ltd.</t>
  </si>
  <si>
    <t>INE0I7C01011</t>
  </si>
  <si>
    <t>Landmark Cars Ltd.</t>
  </si>
  <si>
    <t>INE559R01029</t>
  </si>
  <si>
    <t>Aptus Value Housing Finance India Ltd.</t>
  </si>
  <si>
    <t>INE852O01025</t>
  </si>
  <si>
    <t>Campus Activewear Ltd.</t>
  </si>
  <si>
    <t>INE278Y01022</t>
  </si>
  <si>
    <t>Nuvoco Vistas Corporation Ltd.</t>
  </si>
  <si>
    <t>INE118D01016</t>
  </si>
  <si>
    <t>Home First Finance Company India Ltd.</t>
  </si>
  <si>
    <t>INE481N01025</t>
  </si>
  <si>
    <t>Indigo Paints Ltd.</t>
  </si>
  <si>
    <t>INE09VQ01012</t>
  </si>
  <si>
    <t>Medplus Health Services Ltd.</t>
  </si>
  <si>
    <t>INE804L01022</t>
  </si>
  <si>
    <t>G R Infraprojects Ltd.</t>
  </si>
  <si>
    <t>INE201P01022</t>
  </si>
  <si>
    <t>RailTel Corporation of India Ltd.</t>
  </si>
  <si>
    <t>INE0DD101019</t>
  </si>
  <si>
    <t>Uniparts India Ltd.</t>
  </si>
  <si>
    <t>INE244O01017</t>
  </si>
  <si>
    <t>Dodla Dairy Ltd.</t>
  </si>
  <si>
    <t>INE021O01019</t>
  </si>
  <si>
    <t>Vijaya Diagnostic Centre Ltd.</t>
  </si>
  <si>
    <t>INE043W01024</t>
  </si>
  <si>
    <t>Archean Chemical Industries Ltd.</t>
  </si>
  <si>
    <t>INE128X01021</t>
  </si>
  <si>
    <t>Krsnaa Diagnostics Ltd.</t>
  </si>
  <si>
    <t>INE08LI01020</t>
  </si>
  <si>
    <t>Mankind Pharma Ltd.</t>
  </si>
  <si>
    <t>INE634S01028</t>
  </si>
  <si>
    <t>NIFTY 29/06/2023</t>
  </si>
  <si>
    <t>Edelweiss Recently Listed IPO Fund</t>
  </si>
  <si>
    <t>PORTFOLIO STATEMENT OF EDELWEISS ETF - NIFTY BANK AS ON MAY 31, 2023</t>
  </si>
  <si>
    <t>(An open ended scheme tracking Nifty Bank Index)</t>
  </si>
  <si>
    <t>Edelweiss ETF - Nifty Bank</t>
  </si>
  <si>
    <t>PORTFOLIO STATEMENT OF EDELWEISS NIFTY NEXT 50 INDEX FUND AS ON MAY 31,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</si>
  <si>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</si>
  <si>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</si>
  <si>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</si>
  <si>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MAY 31, 2023</t>
  </si>
  <si>
    <t>(An open ended hybrid scheme investing predominantly in equity and equity related instruments)</t>
  </si>
  <si>
    <t>Cholamandalam Financial Holdings Ltd.</t>
  </si>
  <si>
    <t>INE149A01033</t>
  </si>
  <si>
    <t>EID Parry India Ltd.</t>
  </si>
  <si>
    <t>INE126A01031</t>
  </si>
  <si>
    <t>7.06% GOVT OF INDIA RED 10-04-2028</t>
  </si>
  <si>
    <t>IN0020230010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</si>
  <si>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</si>
  <si>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</si>
  <si>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</si>
  <si>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</si>
  <si>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</si>
  <si>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MAY 31, 2023</t>
  </si>
  <si>
    <t>(An Open-ended Equity Scheme replicating Nifty Smallcap 250 Index)</t>
  </si>
  <si>
    <t>Elgi Equipments Ltd.</t>
  </si>
  <si>
    <t>INE285A01027</t>
  </si>
  <si>
    <t>Cyient Ltd.</t>
  </si>
  <si>
    <t>INE136B01020</t>
  </si>
  <si>
    <t>REDINGTON LIMITED</t>
  </si>
  <si>
    <t>INE891D01026</t>
  </si>
  <si>
    <t>Jindal Stainless Ltd.</t>
  </si>
  <si>
    <t>INE220G01021</t>
  </si>
  <si>
    <t>Suzlon Energy Ltd.</t>
  </si>
  <si>
    <t>INE040H01021</t>
  </si>
  <si>
    <t>Sonata Software Ltd.</t>
  </si>
  <si>
    <t>INE269A01021</t>
  </si>
  <si>
    <t>Radico Khaitan Ltd.</t>
  </si>
  <si>
    <t>INE944F01028</t>
  </si>
  <si>
    <t>Central Depository Services (I) Ltd.</t>
  </si>
  <si>
    <t>INE736A01011</t>
  </si>
  <si>
    <t>Gujarat State Petronet Ltd.</t>
  </si>
  <si>
    <t>INE246F01010</t>
  </si>
  <si>
    <t>Karur Vysya Bank Ltd.</t>
  </si>
  <si>
    <t>INE036D01028</t>
  </si>
  <si>
    <t>Blue Star Ltd.</t>
  </si>
  <si>
    <t>INE472A01039</t>
  </si>
  <si>
    <t>IIFL Finance Ltd.</t>
  </si>
  <si>
    <t>INE530B01024</t>
  </si>
  <si>
    <t>BSE Ltd.</t>
  </si>
  <si>
    <t>INE118H01025</t>
  </si>
  <si>
    <t>360 One Wam Ltd.</t>
  </si>
  <si>
    <t>INE466L01038</t>
  </si>
  <si>
    <t>Lakshmi Machine Works Ltd.</t>
  </si>
  <si>
    <t>INE269B01029</t>
  </si>
  <si>
    <t>Sanofi India Ltd.</t>
  </si>
  <si>
    <t>INE058A01010</t>
  </si>
  <si>
    <t>Narayana Hrudayalaya ltd.</t>
  </si>
  <si>
    <t>INE410P01011</t>
  </si>
  <si>
    <t>Finolex Cables Ltd.</t>
  </si>
  <si>
    <t>INE235A01022</t>
  </si>
  <si>
    <t>Amara Raja Batteries Ltd.</t>
  </si>
  <si>
    <t>INE885A01032</t>
  </si>
  <si>
    <t>NCC Ltd.</t>
  </si>
  <si>
    <t>INE868B01028</t>
  </si>
  <si>
    <t>Natco Pharma Ltd.</t>
  </si>
  <si>
    <t>INE987B01026</t>
  </si>
  <si>
    <t>Tanla Platforms Ltd.</t>
  </si>
  <si>
    <t>INE483C01032</t>
  </si>
  <si>
    <t>Rail Vikas Nigam Ltd.</t>
  </si>
  <si>
    <t>INE415G01027</t>
  </si>
  <si>
    <t>HFCL Ltd.</t>
  </si>
  <si>
    <t>INE548A01028</t>
  </si>
  <si>
    <t>Castrol India Ltd.</t>
  </si>
  <si>
    <t>INE172A01027</t>
  </si>
  <si>
    <t>Raymond Ltd.</t>
  </si>
  <si>
    <t>INE301A01014</t>
  </si>
  <si>
    <t>Finolex Industries Ltd.</t>
  </si>
  <si>
    <t>INE183A01024</t>
  </si>
  <si>
    <t>Sapphire Foods India Ltd.</t>
  </si>
  <si>
    <t>INE806T01012</t>
  </si>
  <si>
    <t>Asahi India Glass Ltd.</t>
  </si>
  <si>
    <t>INE439A01020</t>
  </si>
  <si>
    <t>Lemon Tree Hotels Ltd.</t>
  </si>
  <si>
    <t>INE970X01018</t>
  </si>
  <si>
    <t>Kalpataru Power Transmission Ltd.</t>
  </si>
  <si>
    <t>INE220B01022</t>
  </si>
  <si>
    <t>PNB Housing Finance Ltd.</t>
  </si>
  <si>
    <t>INE572E01012</t>
  </si>
  <si>
    <t>Aegis Logistics Ltd.</t>
  </si>
  <si>
    <t>INE208C01025</t>
  </si>
  <si>
    <t>CCL Products (India) Ltd.</t>
  </si>
  <si>
    <t>INE421D01022</t>
  </si>
  <si>
    <t>Poly Medicure Ltd.</t>
  </si>
  <si>
    <t>INE205C01021</t>
  </si>
  <si>
    <t>CESC Ltd.</t>
  </si>
  <si>
    <t>INE486A01021</t>
  </si>
  <si>
    <t>Cera Sanitaryware Ltd.</t>
  </si>
  <si>
    <t>INE739E01017</t>
  </si>
  <si>
    <t>Piramal Pharma Ltd.</t>
  </si>
  <si>
    <t>INE0DK501011</t>
  </si>
  <si>
    <t>V-Guard Industries Ltd.</t>
  </si>
  <si>
    <t>INE951I01027</t>
  </si>
  <si>
    <t>Triveni Turbine Ltd.</t>
  </si>
  <si>
    <t>INE152M01016</t>
  </si>
  <si>
    <t>Century Textiles &amp; Industries Ltd.</t>
  </si>
  <si>
    <t>INE055A01016</t>
  </si>
  <si>
    <t>Paper, Forest &amp; Jute Products</t>
  </si>
  <si>
    <t>NMDC Steel Ltd.</t>
  </si>
  <si>
    <t>INE0NNS01018</t>
  </si>
  <si>
    <t>Zensar Technologies Ltd.</t>
  </si>
  <si>
    <t>INE520A01027</t>
  </si>
  <si>
    <t>DCM Shriram Ltd.</t>
  </si>
  <si>
    <t>INE499A01024</t>
  </si>
  <si>
    <t>IRB Infrastructure Developers Ltd.</t>
  </si>
  <si>
    <t>INE821I01022</t>
  </si>
  <si>
    <t>Firstsource Solutions Ltd.</t>
  </si>
  <si>
    <t>INE684F01012</t>
  </si>
  <si>
    <t>Hitachi Energy India Ltd.</t>
  </si>
  <si>
    <t>INE07Y701011</t>
  </si>
  <si>
    <t>EIH Ltd.</t>
  </si>
  <si>
    <t>INE230A01023</t>
  </si>
  <si>
    <t>VIP Industries Ltd.</t>
  </si>
  <si>
    <t>INE054A01027</t>
  </si>
  <si>
    <t>Mahindra CIE Automotive Ltd.</t>
  </si>
  <si>
    <t>INE536H01010</t>
  </si>
  <si>
    <t>Route Mobile Ltd.</t>
  </si>
  <si>
    <t>INE450U01017</t>
  </si>
  <si>
    <t>Deepak Fertilizers &amp; Petrochem Corp Ltd.</t>
  </si>
  <si>
    <t>INE501A01019</t>
  </si>
  <si>
    <t>Capri Global Capital Ltd.</t>
  </si>
  <si>
    <t>INE180C01026</t>
  </si>
  <si>
    <t>Gujarat State Fertilizers &amp; Chem Ltd.</t>
  </si>
  <si>
    <t>INE026A01025</t>
  </si>
  <si>
    <t>Eclerx Services Ltd.</t>
  </si>
  <si>
    <t>INE738I01010</t>
  </si>
  <si>
    <t>Vardhman Textiles Ltd.</t>
  </si>
  <si>
    <t>INE825A01020</t>
  </si>
  <si>
    <t>Mahindra Lifespace Developers Ltd.</t>
  </si>
  <si>
    <t>INE813A01018</t>
  </si>
  <si>
    <t>Welspun Corp Ltd.</t>
  </si>
  <si>
    <t>INE191B01025</t>
  </si>
  <si>
    <t>Shree Renuka Sugars Ltd.</t>
  </si>
  <si>
    <t>INE087H01022</t>
  </si>
  <si>
    <t>Chemplast Sanmar Ltd.</t>
  </si>
  <si>
    <t>INE488A01050</t>
  </si>
  <si>
    <t>Indiabulls Real Estate Ltd.</t>
  </si>
  <si>
    <t>INE069I01010</t>
  </si>
  <si>
    <t>Birla Corporation Ltd.</t>
  </si>
  <si>
    <t>INE340A01012</t>
  </si>
  <si>
    <t>Engineers India Ltd.</t>
  </si>
  <si>
    <t>INE510A01028</t>
  </si>
  <si>
    <t>Olectra Greentech Ltd.</t>
  </si>
  <si>
    <t>INE260D01016</t>
  </si>
  <si>
    <t>Alembic Pharmaceuticals Ltd.</t>
  </si>
  <si>
    <t>INE901L01018</t>
  </si>
  <si>
    <t>Rain Industries Ltd.</t>
  </si>
  <si>
    <t>INE855B01025</t>
  </si>
  <si>
    <t>IDBI Bank Ltd.</t>
  </si>
  <si>
    <t>INE008A01015</t>
  </si>
  <si>
    <t>Aster DM Healthcare Ltd.</t>
  </si>
  <si>
    <t>INE914M01019</t>
  </si>
  <si>
    <t>Jubilant Ingrevia Ltd.</t>
  </si>
  <si>
    <t>INE0BY001018</t>
  </si>
  <si>
    <t>Gujarat Pipavav Port Ltd.</t>
  </si>
  <si>
    <t>INE517F01014</t>
  </si>
  <si>
    <t>National Buildings Construction Corporation Ltd.</t>
  </si>
  <si>
    <t>INE095N01031</t>
  </si>
  <si>
    <t>Tata Investment Corporation Ltd.</t>
  </si>
  <si>
    <t>INE672A01018</t>
  </si>
  <si>
    <t>Suprajit Engineering Ltd.</t>
  </si>
  <si>
    <t>INE399C01030</t>
  </si>
  <si>
    <t>UTI Asset Management Company Ltd.</t>
  </si>
  <si>
    <t>INE094J01016</t>
  </si>
  <si>
    <t>Jyothy Labs Ltd.</t>
  </si>
  <si>
    <t>INE668F01031</t>
  </si>
  <si>
    <t>Household Products</t>
  </si>
  <si>
    <t>BASF India Ltd.</t>
  </si>
  <si>
    <t>INE373A01013</t>
  </si>
  <si>
    <t>Shoppers Stop Ltd.</t>
  </si>
  <si>
    <t>INE498B01024</t>
  </si>
  <si>
    <t>Quess Corp Ltd.</t>
  </si>
  <si>
    <t>INE615P01015</t>
  </si>
  <si>
    <t>JM Financial Ltd.</t>
  </si>
  <si>
    <t>INE780C01023</t>
  </si>
  <si>
    <t>TTK Prestige Ltd.</t>
  </si>
  <si>
    <t>INE690A01028</t>
  </si>
  <si>
    <t>BEML Ltd.</t>
  </si>
  <si>
    <t>INE258A01016</t>
  </si>
  <si>
    <t>Sterlite Technologies Ltd.</t>
  </si>
  <si>
    <t>INE089C01029</t>
  </si>
  <si>
    <t>Welspun India Ltd.</t>
  </si>
  <si>
    <t>INE192B01031</t>
  </si>
  <si>
    <t>Anupam Rasayan India Limited</t>
  </si>
  <si>
    <t>INE930P01018</t>
  </si>
  <si>
    <t>KRBL Ltd.</t>
  </si>
  <si>
    <t>INE001B01026</t>
  </si>
  <si>
    <t>BOROSIL RENEWABLES LTD.</t>
  </si>
  <si>
    <t>INE666D01022</t>
  </si>
  <si>
    <t>RITES LTD.</t>
  </si>
  <si>
    <t>INE320J01015</t>
  </si>
  <si>
    <t>Galaxy Surfactants Ltd.</t>
  </si>
  <si>
    <t>INE600K01018</t>
  </si>
  <si>
    <t>Jubilant Pharmova Ltd.</t>
  </si>
  <si>
    <t>INE700A01033</t>
  </si>
  <si>
    <t>Eris Lifesciences Ltd.</t>
  </si>
  <si>
    <t>INE406M01024</t>
  </si>
  <si>
    <t>JK Paper Ltd.</t>
  </si>
  <si>
    <t>INE789E01012</t>
  </si>
  <si>
    <t>Chalet Hotels Ltd.</t>
  </si>
  <si>
    <t>INE427F01016</t>
  </si>
  <si>
    <t>Restaurant Brands Asia Ltd.</t>
  </si>
  <si>
    <t>INE07T201019</t>
  </si>
  <si>
    <t>Mazagon Dock Shipbuilders Ltd.</t>
  </si>
  <si>
    <t>INE249Z01012</t>
  </si>
  <si>
    <t>Godfrey Phillips India Ltd.</t>
  </si>
  <si>
    <t>INE260B01028</t>
  </si>
  <si>
    <t>Cigarettes &amp; Tobacco Products</t>
  </si>
  <si>
    <t>Brightcom Group Ltd.</t>
  </si>
  <si>
    <t>INE425B01027</t>
  </si>
  <si>
    <t>TV18 Broadcast Ltd.</t>
  </si>
  <si>
    <t>INE886H01027</t>
  </si>
  <si>
    <t>PCBL Ltd.</t>
  </si>
  <si>
    <t>INE602A01031</t>
  </si>
  <si>
    <t>EPL Ltd.</t>
  </si>
  <si>
    <t>INE255A01020</t>
  </si>
  <si>
    <t>Prince Pipes And Fittings Ltd.</t>
  </si>
  <si>
    <t>INE689W01016</t>
  </si>
  <si>
    <t>Triveni Engineering &amp; Industries Ltd.</t>
  </si>
  <si>
    <t>INE256C01024</t>
  </si>
  <si>
    <t>Motilal Oswal Financial Services Ltd.</t>
  </si>
  <si>
    <t>INE338I01027</t>
  </si>
  <si>
    <t>Nazara Technologies Limited</t>
  </si>
  <si>
    <t>INE418L01021</t>
  </si>
  <si>
    <t>KSB Ltd.</t>
  </si>
  <si>
    <t>INE999A01015</t>
  </si>
  <si>
    <t>Balaji Amines Ltd.</t>
  </si>
  <si>
    <t>INE050E01027</t>
  </si>
  <si>
    <t>Ingersoll Rand (India) Ltd.</t>
  </si>
  <si>
    <t>INE177A01018</t>
  </si>
  <si>
    <t>Graphite India Ltd.</t>
  </si>
  <si>
    <t>INE371A01025</t>
  </si>
  <si>
    <t>Zydus Wellness Ltd.</t>
  </si>
  <si>
    <t>INE768C01010</t>
  </si>
  <si>
    <t>NLC India Ltd.</t>
  </si>
  <si>
    <t>INE589A01014</t>
  </si>
  <si>
    <t>Infibeam Avenues Ltd.</t>
  </si>
  <si>
    <t>INE483S01020</t>
  </si>
  <si>
    <t>Housing &amp; Urban Development Corp Ltd.</t>
  </si>
  <si>
    <t>INE031A01017</t>
  </si>
  <si>
    <t>Polyplex Corporation Ltd.</t>
  </si>
  <si>
    <t>INE633B01018</t>
  </si>
  <si>
    <t>Easy Trip Planners Ltd.</t>
  </si>
  <si>
    <t>INE07O001026</t>
  </si>
  <si>
    <t>Hinduja Global Solutions Ltd.</t>
  </si>
  <si>
    <t>INE170I01016</t>
  </si>
  <si>
    <t>HEG Ltd.</t>
  </si>
  <si>
    <t>INE545A01016</t>
  </si>
  <si>
    <t>Fertilizers &amp; Chemicals Travancore Ltd.</t>
  </si>
  <si>
    <t>INE188A01015</t>
  </si>
  <si>
    <t>Mahindra Holidays &amp; Resorts India Ltd.</t>
  </si>
  <si>
    <t>INE998I01010</t>
  </si>
  <si>
    <t>Sobha Ltd.</t>
  </si>
  <si>
    <t>INE671H01015</t>
  </si>
  <si>
    <t>Greenpanel Industries Ltd.</t>
  </si>
  <si>
    <t>INE08ZM01014</t>
  </si>
  <si>
    <t>BLS International Services Ltd.</t>
  </si>
  <si>
    <t>INE153T01027</t>
  </si>
  <si>
    <t>Indian Overseas Bank</t>
  </si>
  <si>
    <t>INE565A01014</t>
  </si>
  <si>
    <t>Laxmi Organic Industries Ltd.</t>
  </si>
  <si>
    <t>INE576O01020</t>
  </si>
  <si>
    <t>Bank of Maharashtra</t>
  </si>
  <si>
    <t>INE457A01014</t>
  </si>
  <si>
    <t>SJVN Ltd.</t>
  </si>
  <si>
    <t>INE002L01015</t>
  </si>
  <si>
    <t>Rallis India Ltd.</t>
  </si>
  <si>
    <t>INE613A01020</t>
  </si>
  <si>
    <t>Cochin Shipyard Ltd.</t>
  </si>
  <si>
    <t>INE704P01017</t>
  </si>
  <si>
    <t>Gujarat Ambuja Exports Ltd.</t>
  </si>
  <si>
    <t>INE036B01030</t>
  </si>
  <si>
    <t>Swan Energy Ltd.</t>
  </si>
  <si>
    <t>INE665A01038</t>
  </si>
  <si>
    <t>Bombay Burmah Trading Corporation Ltd.</t>
  </si>
  <si>
    <t>INE050A01025</t>
  </si>
  <si>
    <t>Central Bank of India</t>
  </si>
  <si>
    <t>INE483A01010</t>
  </si>
  <si>
    <t>Vaibhav Global Ltd.</t>
  </si>
  <si>
    <t>INE884A01027</t>
  </si>
  <si>
    <t>Transport Corporation Of India Ltd.</t>
  </si>
  <si>
    <t>INE688A01022</t>
  </si>
  <si>
    <t>UCO Bank</t>
  </si>
  <si>
    <t>INE691A01018</t>
  </si>
  <si>
    <t>Network18 Media &amp; Investments Ltd.</t>
  </si>
  <si>
    <t>INE870H01013</t>
  </si>
  <si>
    <t>Avanti Feeds Ltd.</t>
  </si>
  <si>
    <t>INE871C01038</t>
  </si>
  <si>
    <t>FDC Ltd.</t>
  </si>
  <si>
    <t>INE258B01022</t>
  </si>
  <si>
    <t>Sterling &amp; Wilson Renewable Energy Ltd.</t>
  </si>
  <si>
    <t>INE00M201021</t>
  </si>
  <si>
    <t>Prism Johnson Ltd.</t>
  </si>
  <si>
    <t>INE010A01011</t>
  </si>
  <si>
    <t>Just Dial Ltd.</t>
  </si>
  <si>
    <t>INE599M01018</t>
  </si>
  <si>
    <t>Jbm Auto Ltd.</t>
  </si>
  <si>
    <t>INE927D01044</t>
  </si>
  <si>
    <t>Rashtriya Chemicals and Fertilizers Ltd.</t>
  </si>
  <si>
    <t>INE027A01015</t>
  </si>
  <si>
    <t>Kalyan Jewellers India Ltd.</t>
  </si>
  <si>
    <t>INE303R01014</t>
  </si>
  <si>
    <t>Aarti Drugs Ltd.</t>
  </si>
  <si>
    <t>INE767A01016</t>
  </si>
  <si>
    <t>Sunteck Realty Ltd.</t>
  </si>
  <si>
    <t>INE805D01034</t>
  </si>
  <si>
    <t>Sun Pharma Advanced Research Co. Ltd.</t>
  </si>
  <si>
    <t>INE232I01014</t>
  </si>
  <si>
    <t>Godrej Agrovet Ltd.</t>
  </si>
  <si>
    <t>INE850D01014</t>
  </si>
  <si>
    <t>RattanIndia Enterprises Ltd.</t>
  </si>
  <si>
    <t>INE834M01019</t>
  </si>
  <si>
    <t>Rossari Biotech Ltd.</t>
  </si>
  <si>
    <t>INE02A801020</t>
  </si>
  <si>
    <t>Kennametal India Ltd.</t>
  </si>
  <si>
    <t>INE717A01029</t>
  </si>
  <si>
    <t>Hle Glascoat Ltd.</t>
  </si>
  <si>
    <t>INE461D01028</t>
  </si>
  <si>
    <t>Varroc Engineering Ltd.</t>
  </si>
  <si>
    <t>INE665L01035</t>
  </si>
  <si>
    <t>Mangalore Refinery &amp; Petrochemicals Ltd.</t>
  </si>
  <si>
    <t>INE103A01014</t>
  </si>
  <si>
    <t>LUX INDUSTRIES LTD</t>
  </si>
  <si>
    <t>INE150G01020</t>
  </si>
  <si>
    <t>Gujarat Alkalies and Chemicals Ltd.</t>
  </si>
  <si>
    <t>INE186A01019</t>
  </si>
  <si>
    <t>Hikal Ltd.</t>
  </si>
  <si>
    <t>INE475B01022</t>
  </si>
  <si>
    <t>Meghmani Finechem Ltd.</t>
  </si>
  <si>
    <t>INE071N01016</t>
  </si>
  <si>
    <t>Sharda Cropchem Ltd.</t>
  </si>
  <si>
    <t>INE221J01015</t>
  </si>
  <si>
    <t>ITI Ltd.</t>
  </si>
  <si>
    <t>INE248A01017</t>
  </si>
  <si>
    <t>Shyam Metalics And Energy Ltd.</t>
  </si>
  <si>
    <t>INE810G01011</t>
  </si>
  <si>
    <t>Jindal Worldwide Ltd.</t>
  </si>
  <si>
    <t>INE247D01039</t>
  </si>
  <si>
    <t>UFLEX Ltd.</t>
  </si>
  <si>
    <t>INE516A01017</t>
  </si>
  <si>
    <t>TCNS Clothing Company Ltd.</t>
  </si>
  <si>
    <t>INE778U01029</t>
  </si>
  <si>
    <t>IFB Industries Ltd.</t>
  </si>
  <si>
    <t>INE559A01017</t>
  </si>
  <si>
    <t>Keystone Realtors Ltd.</t>
  </si>
  <si>
    <t>INE263M01029</t>
  </si>
  <si>
    <t>Tamilnad Mercantile Bank Ltd.</t>
  </si>
  <si>
    <t>INE668A01016</t>
  </si>
  <si>
    <t>MMTC Ltd.</t>
  </si>
  <si>
    <t>INE123F01029</t>
  </si>
  <si>
    <t>Edelweiss Nifty Smallcap 250 Index Fund</t>
  </si>
  <si>
    <t>PORTFOLIO STATEMENT OF EDELWEISS MID CAP FUND AS ON MAY 31, 2023</t>
  </si>
  <si>
    <t>(An open ended equity scheme predominantly investing in mid cap stocks)</t>
  </si>
  <si>
    <t>Edelweiss Mid Cap Fund</t>
  </si>
  <si>
    <t>PORTFOLIO STATEMENT OF EDELWEISS GOLD AND SILVER ETF FOF AS ON MAY 31, 2023</t>
  </si>
  <si>
    <t>(An open-ended fund of funds scheme investing in units of Gold ETF and Silver ETF)</t>
  </si>
  <si>
    <t>ICICI PRUDENTIAL GOLD ETF</t>
  </si>
  <si>
    <t>INF109KC1NT3</t>
  </si>
  <si>
    <t>ADITYA BIRLA SUNLIFE SILVER ETF</t>
  </si>
  <si>
    <t>INF209KB19F6</t>
  </si>
  <si>
    <t>Edelweiss Gold and Silver ETF Fund of Fund</t>
  </si>
  <si>
    <t>PORTFOLIO STATEMENT OF EDELWEISS  LIQUID FUND AS ON MAY 31, 2023</t>
  </si>
  <si>
    <t>(An open-ended liquid scheme)</t>
  </si>
  <si>
    <t>182 DAYS TBILL RED 20-07-2023</t>
  </si>
  <si>
    <t>IN002022Y435</t>
  </si>
  <si>
    <t>91 DAYS TBILL RED 03-08-2023</t>
  </si>
  <si>
    <t>IN002023X054</t>
  </si>
  <si>
    <t>364 DAYS TBILL RED 06-07-2023</t>
  </si>
  <si>
    <t>IN002022Z143</t>
  </si>
  <si>
    <t>182 DAYS TBILL RED 06-07-2023</t>
  </si>
  <si>
    <t>IN002022Y419</t>
  </si>
  <si>
    <t>182 DAYS TBILL RED 13-07-2023</t>
  </si>
  <si>
    <t>IN002022Y427</t>
  </si>
  <si>
    <t>91 DAYS TBILL RED 27-07-2023</t>
  </si>
  <si>
    <t>IN002023X047</t>
  </si>
  <si>
    <t>182 DAYS TBILL RED 03-08-2023</t>
  </si>
  <si>
    <t>IN002022Y450</t>
  </si>
  <si>
    <t>182 DAYS TBILL RED 10-08-2023</t>
  </si>
  <si>
    <t>IN002022Y468</t>
  </si>
  <si>
    <t>91 DAYS TBILL RED 10-08-2023</t>
  </si>
  <si>
    <t>IN002023X062</t>
  </si>
  <si>
    <t>INDIAN BANK CD RED 03-07-2023#**</t>
  </si>
  <si>
    <t>INE562A16LS8</t>
  </si>
  <si>
    <t>FITCH A1+</t>
  </si>
  <si>
    <t>PUNJAB NATIONAL BANK CD RED 09-08-2023#**</t>
  </si>
  <si>
    <t>INE160A16NF4</t>
  </si>
  <si>
    <t>BANK OF BARODA CD RED 17-08-2023#**</t>
  </si>
  <si>
    <t>INE028A16CT7</t>
  </si>
  <si>
    <t>CANARA BANK CD RED 28-08-2023#</t>
  </si>
  <si>
    <t>INE476A16UQ6</t>
  </si>
  <si>
    <t>EXIM BANK CD RED 22-06-2023#**</t>
  </si>
  <si>
    <t>INE514E16CB6</t>
  </si>
  <si>
    <t>PUNJAB NATIONAL BANK CD 23-06-2023#**</t>
  </si>
  <si>
    <t>INE160A16NE7</t>
  </si>
  <si>
    <t>CANARA BANK CD 20-07-23#**</t>
  </si>
  <si>
    <t>INE476A16VH3</t>
  </si>
  <si>
    <t>CHOLAMANDALAM INV &amp; FI CP RED 11-07-2023**</t>
  </si>
  <si>
    <t>INE121A14VB3</t>
  </si>
  <si>
    <t>BAJAJ FINANCE LTD CP RED 13-07-2023**</t>
  </si>
  <si>
    <t>INE296A14UQ3</t>
  </si>
  <si>
    <t>SIDBI CP RED 27-07-2023**</t>
  </si>
  <si>
    <t>INE556F14JC2</t>
  </si>
  <si>
    <t>RELIANCE INDUS LTD CP 12-06-23**</t>
  </si>
  <si>
    <t>INE002A14JW6</t>
  </si>
  <si>
    <t>GODREJ AGROVET CP RED 20-06-2023**</t>
  </si>
  <si>
    <t>INE850D14OT8</t>
  </si>
  <si>
    <t>TATA POWER COMPANY CP RED 22-06-2023**</t>
  </si>
  <si>
    <t>INE245A14IE1</t>
  </si>
  <si>
    <t>GODREJ &amp; BOYCE MFG CO  CP RED 29-06-2023**</t>
  </si>
  <si>
    <t>INE982D14AN1</t>
  </si>
  <si>
    <t>BLUE STAR CP RED 30-06-2023**</t>
  </si>
  <si>
    <t>INE472A14NA9</t>
  </si>
  <si>
    <t>RELIANCE JIO INFO LTD CP 03-07-2023**</t>
  </si>
  <si>
    <t>INE110L14RU1</t>
  </si>
  <si>
    <t>BOB FIN SOL LTD. CP RED 06-07-2023**</t>
  </si>
  <si>
    <t>INE027214407</t>
  </si>
  <si>
    <t>NABARD CP RED 18-07-2023**</t>
  </si>
  <si>
    <t>INE261F14JX5</t>
  </si>
  <si>
    <t>ICICI SECURITIES CP RED 26-07-2023**</t>
  </si>
  <si>
    <t>INE763G14PM8</t>
  </si>
  <si>
    <t>RELIANCE IND CP RED 31-07-2023**</t>
  </si>
  <si>
    <t>INE002A14KA0</t>
  </si>
  <si>
    <t>HERO FINCORP LTD CP RED 04-08-2023**</t>
  </si>
  <si>
    <t>INE957N14HF3</t>
  </si>
  <si>
    <t>RELIANCE RETAIL VENTURES CP RED 08-08-23**</t>
  </si>
  <si>
    <t>INE929O14AH1</t>
  </si>
  <si>
    <t>SIDBI CP RED 08-06-2023**</t>
  </si>
  <si>
    <t>INE556F14IW2</t>
  </si>
  <si>
    <t>SIDBI CP RED 22-06-2023</t>
  </si>
  <si>
    <t>INE556F14IZ5</t>
  </si>
  <si>
    <t>HDFC LTD. CP RED 27-06-2023**</t>
  </si>
  <si>
    <t>INE001A14ZB8</t>
  </si>
  <si>
    <t>LIC HSG FIN CP RED 20-07-2023**</t>
  </si>
  <si>
    <t>INE115A14EG0</t>
  </si>
  <si>
    <t>ADITYA BIRLA FIN LTD CP RED 25-08-2023**</t>
  </si>
  <si>
    <t>INE860H140E0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</si>
  <si>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</si>
  <si>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</si>
  <si>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</si>
  <si>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</si>
  <si>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</si>
  <si>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</si>
  <si>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</si>
  <si>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</si>
  <si>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</si>
  <si>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</si>
  <si>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</si>
  <si>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</si>
  <si>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</si>
  <si>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</si>
  <si>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</si>
  <si>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</si>
  <si>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</si>
  <si>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MAY 31,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</si>
  <si>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</si>
  <si>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</si>
  <si>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</si>
  <si>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</si>
  <si>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</si>
  <si>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</si>
  <si>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</si>
  <si>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</si>
  <si>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</si>
  <si>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</si>
  <si>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</si>
  <si>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MAY 31,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</si>
  <si>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</si>
  <si>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</si>
  <si>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</si>
  <si>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</si>
  <si>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MAY 31, 2023</t>
  </si>
  <si>
    <t>(An Open-ended Equity Scheme replicating MSCI India Domestic &amp; World Healthcare 45 Index)</t>
  </si>
  <si>
    <t xml:space="preserve">(c) Listed / Awaiting listing on International Stock Exchanges </t>
  </si>
  <si>
    <t>JOHNSON &amp; JOHNSON</t>
  </si>
  <si>
    <t>US4781601046</t>
  </si>
  <si>
    <t>Pharmaceuticals</t>
  </si>
  <si>
    <t>ELI LILLY &amp; CO</t>
  </si>
  <si>
    <t>US5324571083</t>
  </si>
  <si>
    <t>MERCK &amp; CO.INC</t>
  </si>
  <si>
    <t>US58933Y1055</t>
  </si>
  <si>
    <t>ABBVIE INC</t>
  </si>
  <si>
    <t>US00287Y1091</t>
  </si>
  <si>
    <t>Biotechnology</t>
  </si>
  <si>
    <t>PFIZER INC</t>
  </si>
  <si>
    <t>US7170811035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</si>
  <si>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</si>
  <si>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</si>
  <si>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</si>
  <si>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</si>
  <si>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</si>
  <si>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</si>
  <si>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</si>
  <si>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</si>
  <si>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</si>
  <si>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</si>
  <si>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</si>
  <si>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</si>
  <si>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MEDTRONIC PLC</t>
  </si>
  <si>
    <t>IE00BTN1Y115</t>
  </si>
  <si>
    <t>INTUITIVE SURGICAL INC</t>
  </si>
  <si>
    <t>US46120E6023</t>
  </si>
  <si>
    <t>GILEAD SCIENCES INC</t>
  </si>
  <si>
    <t>US3755581036</t>
  </si>
  <si>
    <t>STRYKER CORP</t>
  </si>
  <si>
    <t>US8636671013</t>
  </si>
  <si>
    <t>VERTEX PHARMACEUTICALS INC</t>
  </si>
  <si>
    <t>US92532F1003</t>
  </si>
  <si>
    <t>BECTON DICKINSON AND CO</t>
  </si>
  <si>
    <t>US0758871091</t>
  </si>
  <si>
    <t>MODERNA INC</t>
  </si>
  <si>
    <t>US60770K1079</t>
  </si>
  <si>
    <t>PHARMACEUTICALS</t>
  </si>
  <si>
    <t>IQVIA HOLDINGS INC</t>
  </si>
  <si>
    <t>US46266C1053</t>
  </si>
  <si>
    <t>AGILENT TECHNOLOGIES INC</t>
  </si>
  <si>
    <t>US00846U1016</t>
  </si>
  <si>
    <t>ILLUMINA INC</t>
  </si>
  <si>
    <t>US4523271090</t>
  </si>
  <si>
    <t>Edelweiss MSCI India Domestic &amp; World Healthcare 45 Index Fund</t>
  </si>
  <si>
    <t>PORTFOLIO STATEMENT OF EDELWEISS  EUROPE DYNAMIC EQUITY OFF-SHORE FUND AS ON MAY 31,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</si>
  <si>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</si>
  <si>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</si>
  <si>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</si>
  <si>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</si>
  <si>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MAY 31,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</si>
  <si>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</si>
  <si>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</si>
  <si>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</si>
  <si>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</si>
  <si>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MAY 31,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</si>
  <si>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</si>
  <si>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</si>
  <si>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</si>
  <si>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</si>
  <si>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MAY 31,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</si>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</sst>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65">
    <xf numFmtId="0" fontId="0" fillId="0" borderId="0" xfId="0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3" fillId="0" borderId="0" xfId="0" applyFont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3" fillId="0" borderId="7" xfId="0" applyFont="1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90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142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51" workbookViewId="0">
      <selection activeCell="D4" sqref="D4"/>
    </sheetView>
  </sheetViews>
  <sheetFormatPr defaultRowHeight="15" x14ac:dyDescent="0.25"/>
  <cols>
    <col min="1" max="1" width="8.42578125" bestFit="1" customWidth="1"/>
    <col min="2" max="2" width="55.42578125" bestFit="1" customWidth="1"/>
    <col min="3" max="3" width="22" customWidth="1"/>
    <col min="5" max="5" width="38.28515625" customWidth="1"/>
    <col min="6" max="6" width="55.85546875" bestFit="1" customWidth="1"/>
    <col min="7" max="7" width="22" customWidth="1"/>
  </cols>
  <sheetData>
    <row r="1" spans="1:7" s="51" customFormat="1" x14ac:dyDescent="0.25">
      <c r="A1" s="61" t="s">
        <v>0</v>
      </c>
      <c r="B1" s="61"/>
    </row>
    <row r="2" spans="1:7" s="51" customFormat="1" x14ac:dyDescent="0.25">
      <c r="A2" s="61" t="s">
        <v>1</v>
      </c>
      <c r="B2" s="61"/>
    </row>
    <row r="3" spans="1:7" s="51" customFormat="1" x14ac:dyDescent="0.25">
      <c r="A3" s="60" t="s">
        <v>2</v>
      </c>
      <c r="B3" s="60" t="s">
        <v>3</v>
      </c>
      <c r="C3" s="59" t="s">
        <v>4</v>
      </c>
      <c r="D3" s="57" t="s">
        <v>5</v>
      </c>
      <c r="E3" s="57" t="s">
        <v>6</v>
      </c>
      <c r="F3" s="57" t="s">
        <v>5</v>
      </c>
      <c r="G3" s="57" t="s">
        <v>6</v>
      </c>
    </row>
    <row r="4" spans="1:7" ht="69.95" customHeight="1" x14ac:dyDescent="0.25">
      <c r="A4" t="s">
        <v>7</v>
      </c>
      <c r="B4" s="50" t="str">
        <f>HYPERLINK("[EDEL_Portfolio Monthly Notes 31-May-2023.xlsx]EDACBF!A1","Edelweiss Money Market Fund")</f>
        <v>Edelweiss Money Market Fund</v>
      </c>
      <c r="C4" s="57"/>
      <c r="D4" s="57" t="s">
        <v>8</v>
      </c>
      <c r="E4" s="57"/>
      <c r="F4" s="57" t="s">
        <v>9</v>
      </c>
      <c r="G4" s="57"/>
    </row>
    <row r="5" spans="1:7" ht="69.95" customHeight="1" x14ac:dyDescent="0.25">
      <c r="A5" t="s">
        <v>10</v>
      </c>
      <c r="B5" s="50" t="str">
        <f>HYPERLINK("[EDEL_Portfolio Monthly Notes 31-May-2023.xlsx]EDBE25!A1","BHARAT Bond ETF - April 2025")</f>
        <v>BHARAT Bond ETF - April 2025</v>
      </c>
      <c r="C5" s="57"/>
      <c r="D5" s="57" t="s">
        <v>11</v>
      </c>
      <c r="E5" s="57"/>
      <c r="F5" s="58" t="s">
        <v>12</v>
      </c>
      <c r="G5" s="58" t="s">
        <v>12</v>
      </c>
    </row>
    <row r="6" spans="1:7" ht="69.95" customHeight="1" x14ac:dyDescent="0.25">
      <c r="A6" t="s">
        <v>13</v>
      </c>
      <c r="B6" s="50" t="str">
        <f>HYPERLINK("[EDEL_Portfolio Monthly Notes 31-May-2023.xlsx]EDBE30!A1","BHARAT Bond ETF - April 2030")</f>
        <v>BHARAT Bond ETF - April 2030</v>
      </c>
      <c r="C6" s="57"/>
      <c r="D6" s="57" t="s">
        <v>14</v>
      </c>
      <c r="E6" s="57"/>
      <c r="F6" s="58" t="s">
        <v>12</v>
      </c>
      <c r="G6" s="58" t="s">
        <v>12</v>
      </c>
    </row>
    <row r="7" spans="1:7" ht="69.95" customHeight="1" x14ac:dyDescent="0.25">
      <c r="A7" t="s">
        <v>15</v>
      </c>
      <c r="B7" s="50" t="str">
        <f>HYPERLINK("[EDEL_Portfolio Monthly Notes 31-May-2023.xlsx]EDBE31!A1","BHARAT Bond ETF - April 2031")</f>
        <v>BHARAT Bond ETF - April 2031</v>
      </c>
      <c r="C7" s="57"/>
      <c r="D7" s="57" t="s">
        <v>16</v>
      </c>
      <c r="E7" s="57"/>
      <c r="F7" s="58" t="s">
        <v>12</v>
      </c>
      <c r="G7" s="58" t="s">
        <v>12</v>
      </c>
    </row>
    <row r="8" spans="1:7" ht="69.95" customHeight="1" x14ac:dyDescent="0.25">
      <c r="A8" t="s">
        <v>17</v>
      </c>
      <c r="B8" s="50" t="str">
        <f>HYPERLINK("[EDEL_Portfolio Monthly Notes 31-May-2023.xlsx]EDBE32!A1","BHARAT Bond ETF - April 2032")</f>
        <v>BHARAT Bond ETF - April 2032</v>
      </c>
      <c r="C8" s="57"/>
      <c r="D8" s="57" t="s">
        <v>18</v>
      </c>
      <c r="E8" s="57"/>
      <c r="F8" s="58" t="s">
        <v>12</v>
      </c>
      <c r="G8" s="58" t="s">
        <v>12</v>
      </c>
    </row>
    <row r="9" spans="1:7" ht="69.95" customHeight="1" x14ac:dyDescent="0.25">
      <c r="A9" t="s">
        <v>19</v>
      </c>
      <c r="B9" s="50" t="str">
        <f>HYPERLINK("[EDEL_Portfolio Monthly Notes 31-May-2023.xlsx]EDBE33!A1","BHARAT Bond ETF - April 2033")</f>
        <v>BHARAT Bond ETF - April 2033</v>
      </c>
      <c r="C9" s="57"/>
      <c r="D9" s="57" t="s">
        <v>20</v>
      </c>
      <c r="E9" s="57"/>
      <c r="F9" s="58" t="s">
        <v>12</v>
      </c>
      <c r="G9" s="58" t="s">
        <v>12</v>
      </c>
    </row>
    <row r="10" spans="1:7" ht="69.95" customHeight="1" x14ac:dyDescent="0.25">
      <c r="A10" t="s">
        <v>21</v>
      </c>
      <c r="B10" s="50" t="str">
        <f>HYPERLINK("[EDEL_Portfolio Monthly Notes 31-May-2023.xlsx]EDBPDF!A1","Edelweiss Banking and PSU Debt Fund")</f>
        <v>Edelweiss Banking and PSU Debt Fund</v>
      </c>
      <c r="C10" s="57"/>
      <c r="D10" s="57" t="s">
        <v>22</v>
      </c>
      <c r="E10" s="57"/>
      <c r="F10" s="57" t="s">
        <v>23</v>
      </c>
      <c r="G10" s="57"/>
    </row>
    <row r="11" spans="1:7" ht="69.95" customHeight="1" x14ac:dyDescent="0.25">
      <c r="A11" t="s">
        <v>24</v>
      </c>
      <c r="B11" s="50" t="str">
        <f>HYPERLINK("[EDEL_Portfolio Monthly Notes 31-May-2023.xlsx]EDCG27!A1","Edelweiss CRISIL IBX 50 50 Gilt Plus SDL June 2027 Index Fund")</f>
        <v>Edelweiss CRISIL IBX 50 50 Gilt Plus SDL June 2027 Index Fund</v>
      </c>
      <c r="C11" s="57"/>
      <c r="D11" s="57" t="s">
        <v>25</v>
      </c>
      <c r="E11" s="57"/>
      <c r="F11" s="58" t="s">
        <v>12</v>
      </c>
      <c r="G11" s="58" t="s">
        <v>12</v>
      </c>
    </row>
    <row r="12" spans="1:7" ht="69.95" customHeight="1" x14ac:dyDescent="0.25">
      <c r="A12" t="s">
        <v>26</v>
      </c>
      <c r="B12" s="50" t="str">
        <f>HYPERLINK("[EDEL_Portfolio Monthly Notes 31-May-2023.xlsx]EDCG28!A1","Edelweiss_CRISIL_IBX 50 50 Gilt Plus SDL Sep 2028 Index Fund")</f>
        <v>Edelweiss_CRISIL_IBX 50 50 Gilt Plus SDL Sep 2028 Index Fund</v>
      </c>
      <c r="C12" s="57"/>
      <c r="D12" s="57" t="s">
        <v>27</v>
      </c>
      <c r="E12" s="57"/>
      <c r="F12" s="58" t="s">
        <v>12</v>
      </c>
      <c r="G12" s="58" t="s">
        <v>12</v>
      </c>
    </row>
    <row r="13" spans="1:7" ht="69.95" customHeight="1" x14ac:dyDescent="0.25">
      <c r="A13" t="s">
        <v>28</v>
      </c>
      <c r="B13" s="50" t="str">
        <f>HYPERLINK("[EDEL_Portfolio Monthly Notes 31-May-2023.xlsx]EDCG37!A1","Edelweiss_CRISIL IBX 50 50 Gilt Plus SDL April 2037 Index Fund")</f>
        <v>Edelweiss_CRISIL IBX 50 50 Gilt Plus SDL April 2037 Index Fund</v>
      </c>
      <c r="C13" s="57"/>
      <c r="D13" s="57" t="s">
        <v>29</v>
      </c>
      <c r="E13" s="57"/>
      <c r="F13" s="58" t="s">
        <v>12</v>
      </c>
      <c r="G13" s="58" t="s">
        <v>12</v>
      </c>
    </row>
    <row r="14" spans="1:7" ht="69.95" customHeight="1" x14ac:dyDescent="0.25">
      <c r="A14" t="s">
        <v>30</v>
      </c>
      <c r="B14" s="50" t="str">
        <f>HYPERLINK("[EDEL_Portfolio Monthly Notes 31-May-2023.xlsx]EDCPSF!A1","Edelweiss CRL PSU PL SDL 50 50 Oct-25 FD")</f>
        <v>Edelweiss CRL PSU PL SDL 50 50 Oct-25 FD</v>
      </c>
      <c r="C14" s="57"/>
      <c r="D14" s="57" t="s">
        <v>31</v>
      </c>
      <c r="E14" s="57"/>
      <c r="F14" s="58" t="s">
        <v>12</v>
      </c>
      <c r="G14" s="58" t="s">
        <v>12</v>
      </c>
    </row>
    <row r="15" spans="1:7" ht="69.95" customHeight="1" x14ac:dyDescent="0.25">
      <c r="A15" t="s">
        <v>32</v>
      </c>
      <c r="B15" s="50" t="str">
        <f>HYPERLINK("[EDEL_Portfolio Monthly Notes 31-May-2023.xlsx]EDCSDF!A1","Edelweiss CRL IBX 50 50 Gilt Plus SDL Short Duration Index Fund")</f>
        <v>Edelweiss CRL IBX 50 50 Gilt Plus SDL Short Duration Index Fund</v>
      </c>
      <c r="C15" s="57"/>
      <c r="D15" s="57" t="s">
        <v>33</v>
      </c>
      <c r="E15" s="57"/>
      <c r="F15" s="58" t="s">
        <v>12</v>
      </c>
      <c r="G15" s="58" t="s">
        <v>12</v>
      </c>
    </row>
    <row r="16" spans="1:7" ht="69.95" customHeight="1" x14ac:dyDescent="0.25">
      <c r="A16" t="s">
        <v>34</v>
      </c>
      <c r="B16" s="50" t="str">
        <f>HYPERLINK("[EDEL_Portfolio Monthly Notes 31-May-2023.xlsx]EDFF25!A1","BHARAT Bond FOF - April 2025")</f>
        <v>BHARAT Bond FOF - April 2025</v>
      </c>
      <c r="C16" s="57"/>
      <c r="D16" s="57" t="s">
        <v>11</v>
      </c>
      <c r="E16" s="57"/>
      <c r="F16" s="58" t="s">
        <v>12</v>
      </c>
      <c r="G16" s="58" t="s">
        <v>12</v>
      </c>
    </row>
    <row r="17" spans="1:7" ht="69.95" customHeight="1" x14ac:dyDescent="0.25">
      <c r="A17" t="s">
        <v>35</v>
      </c>
      <c r="B17" s="50" t="str">
        <f>HYPERLINK("[EDEL_Portfolio Monthly Notes 31-May-2023.xlsx]EDFF30!A1","BHARAT Bond FOF - April 2030")</f>
        <v>BHARAT Bond FOF - April 2030</v>
      </c>
      <c r="C17" s="57"/>
      <c r="D17" s="57" t="s">
        <v>14</v>
      </c>
      <c r="E17" s="57"/>
      <c r="F17" s="58" t="s">
        <v>12</v>
      </c>
      <c r="G17" s="58" t="s">
        <v>12</v>
      </c>
    </row>
    <row r="18" spans="1:7" ht="69.95" customHeight="1" x14ac:dyDescent="0.25">
      <c r="A18" t="s">
        <v>36</v>
      </c>
      <c r="B18" s="50" t="str">
        <f>HYPERLINK("[EDEL_Portfolio Monthly Notes 31-May-2023.xlsx]EDFF31!A1","BHARAT Bond FOF - April 2031")</f>
        <v>BHARAT Bond FOF - April 2031</v>
      </c>
      <c r="C18" s="57"/>
      <c r="D18" s="57" t="s">
        <v>16</v>
      </c>
      <c r="E18" s="57"/>
      <c r="F18" s="58" t="s">
        <v>12</v>
      </c>
      <c r="G18" s="58" t="s">
        <v>12</v>
      </c>
    </row>
    <row r="19" spans="1:7" ht="69.95" customHeight="1" x14ac:dyDescent="0.25">
      <c r="A19" t="s">
        <v>37</v>
      </c>
      <c r="B19" s="50" t="str">
        <f>HYPERLINK("[EDEL_Portfolio Monthly Notes 31-May-2023.xlsx]EDFF32!A1","BHARAT Bond FOF - April 2032")</f>
        <v>BHARAT Bond FOF - April 2032</v>
      </c>
      <c r="C19" s="57"/>
      <c r="D19" s="57" t="s">
        <v>18</v>
      </c>
      <c r="E19" s="57"/>
      <c r="F19" s="58" t="s">
        <v>12</v>
      </c>
      <c r="G19" s="58" t="s">
        <v>12</v>
      </c>
    </row>
    <row r="20" spans="1:7" ht="69.95" customHeight="1" x14ac:dyDescent="0.25">
      <c r="A20" t="s">
        <v>38</v>
      </c>
      <c r="B20" s="50" t="str">
        <f>HYPERLINK("[EDEL_Portfolio Monthly Notes 31-May-2023.xlsx]EDFF33!A1","BHARAT Bond FOF - April 2033")</f>
        <v>BHARAT Bond FOF - April 2033</v>
      </c>
      <c r="C20" s="57"/>
      <c r="D20" s="57" t="s">
        <v>20</v>
      </c>
      <c r="E20" s="57"/>
      <c r="F20" s="58" t="s">
        <v>12</v>
      </c>
      <c r="G20" s="58" t="s">
        <v>12</v>
      </c>
    </row>
    <row r="21" spans="1:7" ht="69.95" customHeight="1" x14ac:dyDescent="0.25">
      <c r="A21" t="s">
        <v>39</v>
      </c>
      <c r="B21" s="50" t="str">
        <f>HYPERLINK("[EDEL_Portfolio Monthly Notes 31-May-2023.xlsx]EDGSEC!A1","Edelweiss Government Securities Fund")</f>
        <v>Edelweiss Government Securities Fund</v>
      </c>
      <c r="C21" s="57"/>
      <c r="D21" s="57" t="s">
        <v>40</v>
      </c>
      <c r="E21" s="57"/>
      <c r="F21" s="57" t="s">
        <v>41</v>
      </c>
      <c r="G21" s="57"/>
    </row>
    <row r="22" spans="1:7" ht="69.95" customHeight="1" x14ac:dyDescent="0.25">
      <c r="A22" t="s">
        <v>42</v>
      </c>
      <c r="B22" s="50" t="str">
        <f>HYPERLINK("[EDEL_Portfolio Monthly Notes 31-May-2023.xlsx]EDNP27!A1","Edelweiss Nifty PSU Bond Plus SDL Apr2027 50 50 Index")</f>
        <v>Edelweiss Nifty PSU Bond Plus SDL Apr2027 50 50 Index</v>
      </c>
      <c r="C22" s="57"/>
      <c r="D22" s="57" t="s">
        <v>43</v>
      </c>
      <c r="E22" s="57"/>
      <c r="F22" s="58" t="s">
        <v>12</v>
      </c>
      <c r="G22" s="58" t="s">
        <v>12</v>
      </c>
    </row>
    <row r="23" spans="1:7" ht="69.95" customHeight="1" x14ac:dyDescent="0.25">
      <c r="A23" t="s">
        <v>44</v>
      </c>
      <c r="B23" s="50" t="str">
        <f>HYPERLINK("[EDEL_Portfolio Monthly Notes 31-May-2023.xlsx]EDNPSF!A1","Edelweiss Nifty PSU Bond Plus SDL Apr2026 50 50 Index Fund")</f>
        <v>Edelweiss Nifty PSU Bond Plus SDL Apr2026 50 50 Index Fund</v>
      </c>
      <c r="C23" s="57"/>
      <c r="D23" s="57" t="s">
        <v>45</v>
      </c>
      <c r="E23" s="57"/>
      <c r="F23" s="58" t="s">
        <v>12</v>
      </c>
      <c r="G23" s="58" t="s">
        <v>12</v>
      </c>
    </row>
    <row r="24" spans="1:7" ht="69.95" customHeight="1" x14ac:dyDescent="0.25">
      <c r="A24" t="s">
        <v>46</v>
      </c>
      <c r="B24" s="50" t="str">
        <f>HYPERLINK("[EDEL_Portfolio Monthly Notes 31-May-2023.xlsx]EDONTF!A1","EDELWEISS OVERNIGHT FUND")</f>
        <v>EDELWEISS OVERNIGHT FUND</v>
      </c>
      <c r="C24" s="57"/>
      <c r="D24" s="57" t="s">
        <v>47</v>
      </c>
      <c r="E24" s="57"/>
      <c r="F24" s="58" t="s">
        <v>12</v>
      </c>
      <c r="G24" s="58" t="s">
        <v>12</v>
      </c>
    </row>
    <row r="25" spans="1:7" ht="69.95" customHeight="1" x14ac:dyDescent="0.25">
      <c r="A25" t="s">
        <v>48</v>
      </c>
      <c r="B25" s="50" t="str">
        <f>HYPERLINK("[EDEL_Portfolio Monthly Notes 31-May-2023.xlsx]EEARBF!A1","Edelweiss Arbitrage Fund")</f>
        <v>Edelweiss Arbitrage Fund</v>
      </c>
      <c r="C25" s="57"/>
      <c r="D25" s="57" t="s">
        <v>49</v>
      </c>
      <c r="E25" s="57"/>
      <c r="F25" s="58" t="s">
        <v>12</v>
      </c>
      <c r="G25" s="58" t="s">
        <v>12</v>
      </c>
    </row>
    <row r="26" spans="1:7" ht="69.95" customHeight="1" x14ac:dyDescent="0.25">
      <c r="A26" t="s">
        <v>50</v>
      </c>
      <c r="B26" s="50" t="str">
        <f>HYPERLINK("[EDEL_Portfolio Monthly Notes 31-May-2023.xlsx]EEARFD!A1","Edelweiss Balanced Advantage Fund")</f>
        <v>Edelweiss Balanced Advantage Fund</v>
      </c>
      <c r="C26" s="57"/>
      <c r="D26" s="57" t="s">
        <v>51</v>
      </c>
      <c r="E26" s="57"/>
      <c r="F26" s="58" t="s">
        <v>12</v>
      </c>
      <c r="G26" s="58" t="s">
        <v>12</v>
      </c>
    </row>
    <row r="27" spans="1:7" ht="69.95" customHeight="1" x14ac:dyDescent="0.25">
      <c r="A27" t="s">
        <v>52</v>
      </c>
      <c r="B27" s="50" t="str">
        <f>HYPERLINK("[EDEL_Portfolio Monthly Notes 31-May-2023.xlsx]EEDGEF!A1","Edelweiss Large Cap Fund")</f>
        <v>Edelweiss Large Cap Fund</v>
      </c>
      <c r="C27" s="57"/>
      <c r="D27" s="57" t="s">
        <v>53</v>
      </c>
      <c r="E27" s="57"/>
      <c r="F27" s="58" t="s">
        <v>12</v>
      </c>
      <c r="G27" s="58" t="s">
        <v>12</v>
      </c>
    </row>
    <row r="28" spans="1:7" ht="69.95" customHeight="1" x14ac:dyDescent="0.25">
      <c r="A28" t="s">
        <v>54</v>
      </c>
      <c r="B28" s="50" t="str">
        <f>HYPERLINK("[EDEL_Portfolio Monthly Notes 31-May-2023.xlsx]EEECRF!A1","Edelweiss Flexi-Cap Fund")</f>
        <v>Edelweiss Flexi-Cap Fund</v>
      </c>
      <c r="C28" s="57"/>
      <c r="D28" s="57" t="s">
        <v>55</v>
      </c>
      <c r="E28" s="57"/>
      <c r="F28" s="58" t="s">
        <v>12</v>
      </c>
      <c r="G28" s="58" t="s">
        <v>12</v>
      </c>
    </row>
    <row r="29" spans="1:7" ht="69.95" customHeight="1" x14ac:dyDescent="0.25">
      <c r="A29" t="s">
        <v>56</v>
      </c>
      <c r="B29" s="50" t="str">
        <f>HYPERLINK("[EDEL_Portfolio Monthly Notes 31-May-2023.xlsx]EEELSS!A1","Edelweiss Long Term Equity Fund")</f>
        <v>Edelweiss Long Term Equity Fund</v>
      </c>
      <c r="C29" s="57"/>
      <c r="D29" s="57" t="s">
        <v>55</v>
      </c>
      <c r="E29" s="57"/>
      <c r="F29" s="58" t="s">
        <v>12</v>
      </c>
      <c r="G29" s="58" t="s">
        <v>12</v>
      </c>
    </row>
    <row r="30" spans="1:7" ht="69.95" customHeight="1" x14ac:dyDescent="0.25">
      <c r="A30" t="s">
        <v>57</v>
      </c>
      <c r="B30" s="50" t="str">
        <f>HYPERLINK("[EDEL_Portfolio Monthly Notes 31-May-2023.xlsx]EEEQTF!A1","Edelweiss Large &amp; Mid Cap Fund")</f>
        <v>Edelweiss Large &amp; Mid Cap Fund</v>
      </c>
      <c r="C30" s="57"/>
      <c r="D30" s="57" t="s">
        <v>58</v>
      </c>
      <c r="E30" s="57"/>
      <c r="F30" s="58" t="s">
        <v>12</v>
      </c>
      <c r="G30" s="58" t="s">
        <v>12</v>
      </c>
    </row>
    <row r="31" spans="1:7" ht="69.95" customHeight="1" x14ac:dyDescent="0.25">
      <c r="A31" t="s">
        <v>59</v>
      </c>
      <c r="B31" s="50" t="str">
        <f>HYPERLINK("[EDEL_Portfolio Monthly Notes 31-May-2023.xlsx]EEESCF!A1","Edelweiss Small Cap Fund")</f>
        <v>Edelweiss Small Cap Fund</v>
      </c>
      <c r="C31" s="57"/>
      <c r="D31" s="57" t="s">
        <v>60</v>
      </c>
      <c r="E31" s="57"/>
      <c r="F31" s="58" t="s">
        <v>12</v>
      </c>
      <c r="G31" s="58" t="s">
        <v>12</v>
      </c>
    </row>
    <row r="32" spans="1:7" ht="69.95" customHeight="1" x14ac:dyDescent="0.25">
      <c r="A32" t="s">
        <v>61</v>
      </c>
      <c r="B32" s="50" t="str">
        <f>HYPERLINK("[EDEL_Portfolio Monthly Notes 31-May-2023.xlsx]EEESSF!A1","Edelweiss Equity Savings Fund")</f>
        <v>Edelweiss Equity Savings Fund</v>
      </c>
      <c r="C32" s="57"/>
      <c r="D32" s="57" t="s">
        <v>62</v>
      </c>
      <c r="E32" s="57"/>
      <c r="F32" s="58" t="s">
        <v>12</v>
      </c>
      <c r="G32" s="58" t="s">
        <v>12</v>
      </c>
    </row>
    <row r="33" spans="1:7" ht="69.95" customHeight="1" x14ac:dyDescent="0.25">
      <c r="A33" t="s">
        <v>63</v>
      </c>
      <c r="B33" s="50" t="str">
        <f>HYPERLINK("[EDEL_Portfolio Monthly Notes 31-May-2023.xlsx]EEFOCF!A1","Edelweiss Focused Equity Fund")</f>
        <v>Edelweiss Focused Equity Fund</v>
      </c>
      <c r="C33" s="57"/>
      <c r="D33" s="57" t="s">
        <v>55</v>
      </c>
      <c r="E33" s="57"/>
      <c r="F33" s="58" t="s">
        <v>12</v>
      </c>
      <c r="G33" s="58" t="s">
        <v>12</v>
      </c>
    </row>
    <row r="34" spans="1:7" ht="69.95" customHeight="1" x14ac:dyDescent="0.25">
      <c r="A34" t="s">
        <v>64</v>
      </c>
      <c r="B34" s="50" t="str">
        <f>HYPERLINK("[EDEL_Portfolio Monthly Notes 31-May-2023.xlsx]EEIF30!A1","Edelweiss Nifty 100 Quality 30 Index Fnd")</f>
        <v>Edelweiss Nifty 100 Quality 30 Index Fnd</v>
      </c>
      <c r="C34" s="57"/>
      <c r="D34" s="57" t="s">
        <v>65</v>
      </c>
      <c r="E34" s="57"/>
      <c r="F34" s="58" t="s">
        <v>12</v>
      </c>
      <c r="G34" s="58" t="s">
        <v>12</v>
      </c>
    </row>
    <row r="35" spans="1:7" ht="69.95" customHeight="1" x14ac:dyDescent="0.25">
      <c r="A35" t="s">
        <v>66</v>
      </c>
      <c r="B35" s="50" t="str">
        <f>HYPERLINK("[EDEL_Portfolio Monthly Notes 31-May-2023.xlsx]EEIF50!A1","Edelweiss Nifty 50 Index Fund")</f>
        <v>Edelweiss Nifty 50 Index Fund</v>
      </c>
      <c r="C35" s="57"/>
      <c r="D35" s="57" t="s">
        <v>67</v>
      </c>
      <c r="E35" s="57"/>
      <c r="F35" s="58" t="s">
        <v>12</v>
      </c>
      <c r="G35" s="58" t="s">
        <v>12</v>
      </c>
    </row>
    <row r="36" spans="1:7" ht="69.95" customHeight="1" x14ac:dyDescent="0.25">
      <c r="A36" t="s">
        <v>68</v>
      </c>
      <c r="B36" s="50" t="str">
        <f>HYPERLINK("[EDEL_Portfolio Monthly Notes 31-May-2023.xlsx]EELMIF!A1","Edelweiss NIFTY Large Mid Cap 250 Index Fund")</f>
        <v>Edelweiss NIFTY Large Mid Cap 250 Index Fund</v>
      </c>
      <c r="C36" s="57"/>
      <c r="D36" s="57" t="s">
        <v>58</v>
      </c>
      <c r="E36" s="57"/>
      <c r="F36" s="58" t="s">
        <v>12</v>
      </c>
      <c r="G36" s="58" t="s">
        <v>12</v>
      </c>
    </row>
    <row r="37" spans="1:7" ht="69.95" customHeight="1" x14ac:dyDescent="0.25">
      <c r="A37" t="s">
        <v>69</v>
      </c>
      <c r="B37" s="50" t="str">
        <f>HYPERLINK("[EDEL_Portfolio Monthly Notes 31-May-2023.xlsx]EEM150!A1","Edelweiss Nifty Midcap150 Momentum 50 Index Fund")</f>
        <v>Edelweiss Nifty Midcap150 Momentum 50 Index Fund</v>
      </c>
      <c r="C37" s="57"/>
      <c r="D37" s="57" t="s">
        <v>70</v>
      </c>
      <c r="E37" s="57"/>
      <c r="F37" s="58" t="s">
        <v>12</v>
      </c>
      <c r="G37" s="58" t="s">
        <v>12</v>
      </c>
    </row>
    <row r="38" spans="1:7" ht="69.95" customHeight="1" x14ac:dyDescent="0.25">
      <c r="A38" t="s">
        <v>71</v>
      </c>
      <c r="B38" s="50" t="str">
        <f>HYPERLINK("[EDEL_Portfolio Monthly Notes 31-May-2023.xlsx]EEMOF1!A1","EDELWEISS RECENTLY LISTED IPO FUND")</f>
        <v>EDELWEISS RECENTLY LISTED IPO FUND</v>
      </c>
      <c r="C38" s="57"/>
      <c r="D38" s="57" t="s">
        <v>72</v>
      </c>
      <c r="E38" s="57"/>
      <c r="F38" s="58" t="s">
        <v>12</v>
      </c>
      <c r="G38" s="58" t="s">
        <v>12</v>
      </c>
    </row>
    <row r="39" spans="1:7" ht="69.95" customHeight="1" x14ac:dyDescent="0.25">
      <c r="A39" t="s">
        <v>73</v>
      </c>
      <c r="B39" s="50" t="str">
        <f>HYPERLINK("[EDEL_Portfolio Monthly Notes 31-May-2023.xlsx]EENFBA!A1","Edelweiss ETF - Nifty Bank")</f>
        <v>Edelweiss ETF - Nifty Bank</v>
      </c>
      <c r="C39" s="57"/>
      <c r="D39" s="57" t="s">
        <v>74</v>
      </c>
      <c r="E39" s="57"/>
      <c r="F39" s="58" t="s">
        <v>12</v>
      </c>
      <c r="G39" s="58" t="s">
        <v>12</v>
      </c>
    </row>
    <row r="40" spans="1:7" ht="69.95" customHeight="1" x14ac:dyDescent="0.25">
      <c r="A40" t="s">
        <v>75</v>
      </c>
      <c r="B40" s="50" t="str">
        <f>HYPERLINK("[EDEL_Portfolio Monthly Notes 31-May-2023.xlsx]EENN50!A1","Edelweiss Nifty Next 50 Index Fund")</f>
        <v>Edelweiss Nifty Next 50 Index Fund</v>
      </c>
      <c r="C40" s="57"/>
      <c r="D40" s="57" t="s">
        <v>76</v>
      </c>
      <c r="E40" s="57"/>
      <c r="F40" s="58" t="s">
        <v>12</v>
      </c>
      <c r="G40" s="58" t="s">
        <v>12</v>
      </c>
    </row>
    <row r="41" spans="1:7" ht="69.95" customHeight="1" x14ac:dyDescent="0.25">
      <c r="A41" t="s">
        <v>77</v>
      </c>
      <c r="B41" s="50" t="str">
        <f>HYPERLINK("[EDEL_Portfolio Monthly Notes 31-May-2023.xlsx]EEPRUA!A1","Edelweiss Aggressive Hybrid Fund")</f>
        <v>Edelweiss Aggressive Hybrid Fund</v>
      </c>
      <c r="C41" s="57"/>
      <c r="D41" s="57" t="s">
        <v>78</v>
      </c>
      <c r="E41" s="57"/>
      <c r="F41" s="58" t="s">
        <v>12</v>
      </c>
      <c r="G41" s="58" t="s">
        <v>12</v>
      </c>
    </row>
    <row r="42" spans="1:7" ht="69.95" customHeight="1" x14ac:dyDescent="0.25">
      <c r="A42" t="s">
        <v>79</v>
      </c>
      <c r="B42" s="50" t="str">
        <f>HYPERLINK("[EDEL_Portfolio Monthly Notes 31-May-2023.xlsx]EES250!A1","Edelweiss Nifty Smallcap 250 Index Fund")</f>
        <v>Edelweiss Nifty Smallcap 250 Index Fund</v>
      </c>
      <c r="C42" s="57"/>
      <c r="D42" s="57" t="s">
        <v>80</v>
      </c>
      <c r="E42" s="57"/>
      <c r="F42" s="58" t="s">
        <v>12</v>
      </c>
      <c r="G42" s="58" t="s">
        <v>12</v>
      </c>
    </row>
    <row r="43" spans="1:7" ht="69.95" customHeight="1" x14ac:dyDescent="0.25">
      <c r="A43" t="s">
        <v>81</v>
      </c>
      <c r="B43" s="50" t="str">
        <f>HYPERLINK("[EDEL_Portfolio Monthly Notes 31-May-2023.xlsx]EESMCF!A1","Edelweiss Mid Cap Fund")</f>
        <v>Edelweiss Mid Cap Fund</v>
      </c>
      <c r="C43" s="57"/>
      <c r="D43" s="57" t="s">
        <v>82</v>
      </c>
      <c r="E43" s="57"/>
      <c r="F43" s="58" t="s">
        <v>12</v>
      </c>
      <c r="G43" s="58" t="s">
        <v>12</v>
      </c>
    </row>
    <row r="44" spans="1:7" ht="69.95" customHeight="1" x14ac:dyDescent="0.25">
      <c r="A44" t="s">
        <v>83</v>
      </c>
      <c r="B44" s="50" t="str">
        <f>HYPERLINK("[EDEL_Portfolio Monthly Notes 31-May-2023.xlsx]EGSFOF!A1","Edelweiss Gold and Silver ETF FOF")</f>
        <v>Edelweiss Gold and Silver ETF FOF</v>
      </c>
      <c r="C44" s="57"/>
      <c r="D44" s="57" t="s">
        <v>84</v>
      </c>
      <c r="E44" s="57"/>
      <c r="F44" s="58" t="s">
        <v>12</v>
      </c>
      <c r="G44" s="58" t="s">
        <v>12</v>
      </c>
    </row>
    <row r="45" spans="1:7" ht="69.95" customHeight="1" x14ac:dyDescent="0.25">
      <c r="A45" t="s">
        <v>85</v>
      </c>
      <c r="B45" s="50" t="str">
        <f>HYPERLINK("[EDEL_Portfolio Monthly Notes 31-May-2023.xlsx]ELLIQF!A1","Edelweiss Liquid Fund")</f>
        <v>Edelweiss Liquid Fund</v>
      </c>
      <c r="C45" s="57"/>
      <c r="D45" s="57" t="s">
        <v>86</v>
      </c>
      <c r="E45" s="57"/>
      <c r="F45" s="57" t="s">
        <v>87</v>
      </c>
      <c r="G45" s="57"/>
    </row>
    <row r="46" spans="1:7" ht="69.95" customHeight="1" x14ac:dyDescent="0.25">
      <c r="A46" t="s">
        <v>88</v>
      </c>
      <c r="B46" s="50" t="str">
        <f>HYPERLINK("[EDEL_Portfolio Monthly Notes 31-May-2023.xlsx]EOASEF!A1","Edelweiss ASEAN Equity Off-shore Fund")</f>
        <v>Edelweiss ASEAN Equity Off-shore Fund</v>
      </c>
      <c r="C46" s="57"/>
      <c r="D46" s="57" t="s">
        <v>89</v>
      </c>
      <c r="E46" s="57"/>
      <c r="F46" s="58" t="s">
        <v>12</v>
      </c>
      <c r="G46" s="58" t="s">
        <v>12</v>
      </c>
    </row>
    <row r="47" spans="1:7" ht="69.95" customHeight="1" x14ac:dyDescent="0.25">
      <c r="A47" t="s">
        <v>90</v>
      </c>
      <c r="B47" s="50" t="str">
        <f>HYPERLINK("[EDEL_Portfolio Monthly Notes 31-May-2023.xlsx]EOCHIF!A1","Edelweiss Greater China Equity Off-shore Fund")</f>
        <v>Edelweiss Greater China Equity Off-shore Fund</v>
      </c>
      <c r="C47" s="57"/>
      <c r="D47" s="57" t="s">
        <v>91</v>
      </c>
      <c r="E47" s="57"/>
      <c r="F47" s="58" t="s">
        <v>12</v>
      </c>
      <c r="G47" s="58" t="s">
        <v>12</v>
      </c>
    </row>
    <row r="48" spans="1:7" ht="69.95" customHeight="1" x14ac:dyDescent="0.25">
      <c r="A48" t="s">
        <v>92</v>
      </c>
      <c r="B48" s="50" t="str">
        <f>HYPERLINK("[EDEL_Portfolio Monthly Notes 31-May-2023.xlsx]EODWHF!A1","Edelweiss MSCI (I) DM &amp; WD HC 45 ID Fund")</f>
        <v>Edelweiss MSCI (I) DM &amp; WD HC 45 ID Fund</v>
      </c>
      <c r="C48" s="57"/>
      <c r="D48" s="57" t="s">
        <v>93</v>
      </c>
      <c r="E48" s="57"/>
      <c r="F48" s="58" t="s">
        <v>12</v>
      </c>
      <c r="G48" s="58" t="s">
        <v>12</v>
      </c>
    </row>
    <row r="49" spans="1:7" ht="69.95" customHeight="1" x14ac:dyDescent="0.25">
      <c r="A49" t="s">
        <v>94</v>
      </c>
      <c r="B49" s="50" t="str">
        <f>HYPERLINK("[EDEL_Portfolio Monthly Notes 31-May-2023.xlsx]EOEDOF!A1","Edelweiss Europe Dynamic Equity Offshore Fund")</f>
        <v>Edelweiss Europe Dynamic Equity Offshore Fund</v>
      </c>
      <c r="C49" s="57"/>
      <c r="D49" s="57" t="s">
        <v>95</v>
      </c>
      <c r="E49" s="57"/>
      <c r="F49" s="58" t="s">
        <v>12</v>
      </c>
      <c r="G49" s="58" t="s">
        <v>12</v>
      </c>
    </row>
    <row r="50" spans="1:7" ht="69.95" customHeight="1" x14ac:dyDescent="0.25">
      <c r="A50" t="s">
        <v>96</v>
      </c>
      <c r="B50" s="50" t="str">
        <f>HYPERLINK("[EDEL_Portfolio Monthly Notes 31-May-2023.xlsx]EOEMOP!A1","Edelweiss Emerging Markets Opportunities Equity Offshore Fund")</f>
        <v>Edelweiss Emerging Markets Opportunities Equity Offshore Fund</v>
      </c>
      <c r="C50" s="57"/>
      <c r="D50" s="57" t="s">
        <v>97</v>
      </c>
      <c r="E50" s="57"/>
      <c r="F50" s="58" t="s">
        <v>12</v>
      </c>
      <c r="G50" s="58" t="s">
        <v>12</v>
      </c>
    </row>
    <row r="51" spans="1:7" ht="69.95" customHeight="1" x14ac:dyDescent="0.25">
      <c r="A51" t="s">
        <v>98</v>
      </c>
      <c r="B51" s="50" t="str">
        <f>HYPERLINK("[EDEL_Portfolio Monthly Notes 31-May-2023.xlsx]EOUSEF!A1","Edelweiss US Value Equity Off-shore Fund")</f>
        <v>Edelweiss US Value Equity Off-shore Fund</v>
      </c>
      <c r="C51" s="57"/>
      <c r="D51" s="57" t="s">
        <v>99</v>
      </c>
      <c r="E51" s="57"/>
      <c r="F51" s="58" t="s">
        <v>12</v>
      </c>
      <c r="G51" s="58" t="s">
        <v>12</v>
      </c>
    </row>
    <row r="52" spans="1:7" ht="69.95" customHeight="1" x14ac:dyDescent="0.25">
      <c r="A52" t="s">
        <v>100</v>
      </c>
      <c r="B52" s="50" t="str">
        <f>HYPERLINK("[EDEL_Portfolio Monthly Notes 31-May-2023.xlsx]EOUSTF!A1","EDELWEISS US TECHNOLOGY EQUITY FOF")</f>
        <v>EDELWEISS US TECHNOLOGY EQUITY FOF</v>
      </c>
      <c r="C52" s="57"/>
      <c r="D52" s="57" t="s">
        <v>101</v>
      </c>
      <c r="E52" s="57"/>
      <c r="F52" s="58" t="s">
        <v>12</v>
      </c>
      <c r="G52" s="58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665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666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620</v>
      </c>
      <c r="B13" s="29" t="s">
        <v>621</v>
      </c>
      <c r="C13" s="29" t="s">
        <v>117</v>
      </c>
      <c r="D13" s="12">
        <v>8100000</v>
      </c>
      <c r="E13" s="13">
        <v>8229.35</v>
      </c>
      <c r="F13" s="14">
        <v>0.39489999999999997</v>
      </c>
      <c r="G13" s="14">
        <v>7.0394056201999997E-2</v>
      </c>
    </row>
    <row r="14" spans="1:8" x14ac:dyDescent="0.25">
      <c r="A14" s="11" t="s">
        <v>667</v>
      </c>
      <c r="B14" s="29" t="s">
        <v>668</v>
      </c>
      <c r="C14" s="29" t="s">
        <v>117</v>
      </c>
      <c r="D14" s="12">
        <v>2000000</v>
      </c>
      <c r="E14" s="13">
        <v>2017.13</v>
      </c>
      <c r="F14" s="14">
        <v>9.6799999999999997E-2</v>
      </c>
      <c r="G14" s="14">
        <v>7.0674450755999998E-2</v>
      </c>
    </row>
    <row r="15" spans="1:8" x14ac:dyDescent="0.25">
      <c r="A15" s="11" t="s">
        <v>669</v>
      </c>
      <c r="B15" s="29" t="s">
        <v>670</v>
      </c>
      <c r="C15" s="29" t="s">
        <v>117</v>
      </c>
      <c r="D15" s="12">
        <v>500000</v>
      </c>
      <c r="E15" s="13">
        <v>482.93</v>
      </c>
      <c r="F15" s="14">
        <v>2.3199999999999998E-2</v>
      </c>
      <c r="G15" s="14">
        <v>7.0694110791999998E-2</v>
      </c>
    </row>
    <row r="16" spans="1:8" x14ac:dyDescent="0.25">
      <c r="A16" s="15" t="s">
        <v>120</v>
      </c>
      <c r="B16" s="30"/>
      <c r="C16" s="30"/>
      <c r="D16" s="16"/>
      <c r="E16" s="17">
        <v>10729.41</v>
      </c>
      <c r="F16" s="18">
        <v>0.51490000000000002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15" t="s">
        <v>647</v>
      </c>
      <c r="B18" s="29"/>
      <c r="C18" s="29"/>
      <c r="D18" s="12"/>
      <c r="E18" s="13"/>
      <c r="F18" s="14"/>
      <c r="G18" s="14"/>
    </row>
    <row r="19" spans="1:7" x14ac:dyDescent="0.25">
      <c r="A19" s="11" t="s">
        <v>671</v>
      </c>
      <c r="B19" s="29" t="s">
        <v>672</v>
      </c>
      <c r="C19" s="29" t="s">
        <v>117</v>
      </c>
      <c r="D19" s="12">
        <v>5000000</v>
      </c>
      <c r="E19" s="13">
        <v>5253.89</v>
      </c>
      <c r="F19" s="14">
        <v>0.25209999999999999</v>
      </c>
      <c r="G19" s="14">
        <v>7.4118741609000005E-2</v>
      </c>
    </row>
    <row r="20" spans="1:7" x14ac:dyDescent="0.25">
      <c r="A20" s="11" t="s">
        <v>673</v>
      </c>
      <c r="B20" s="29" t="s">
        <v>674</v>
      </c>
      <c r="C20" s="29" t="s">
        <v>117</v>
      </c>
      <c r="D20" s="12">
        <v>2000000</v>
      </c>
      <c r="E20" s="13">
        <v>2069.9299999999998</v>
      </c>
      <c r="F20" s="14">
        <v>9.9299999999999999E-2</v>
      </c>
      <c r="G20" s="14">
        <v>7.4252440981999998E-2</v>
      </c>
    </row>
    <row r="21" spans="1:7" x14ac:dyDescent="0.25">
      <c r="A21" s="11" t="s">
        <v>675</v>
      </c>
      <c r="B21" s="29" t="s">
        <v>676</v>
      </c>
      <c r="C21" s="29" t="s">
        <v>117</v>
      </c>
      <c r="D21" s="12">
        <v>1000000</v>
      </c>
      <c r="E21" s="13">
        <v>1030.48</v>
      </c>
      <c r="F21" s="14">
        <v>4.9399999999999999E-2</v>
      </c>
      <c r="G21" s="14">
        <v>7.3753960840999999E-2</v>
      </c>
    </row>
    <row r="22" spans="1:7" x14ac:dyDescent="0.25">
      <c r="A22" s="11" t="s">
        <v>677</v>
      </c>
      <c r="B22" s="29" t="s">
        <v>678</v>
      </c>
      <c r="C22" s="29" t="s">
        <v>117</v>
      </c>
      <c r="D22" s="12">
        <v>500000</v>
      </c>
      <c r="E22" s="13">
        <v>532.53</v>
      </c>
      <c r="F22" s="14">
        <v>2.5600000000000001E-2</v>
      </c>
      <c r="G22" s="14">
        <v>7.4118741609000005E-2</v>
      </c>
    </row>
    <row r="23" spans="1:7" x14ac:dyDescent="0.25">
      <c r="A23" s="11" t="s">
        <v>679</v>
      </c>
      <c r="B23" s="29" t="s">
        <v>680</v>
      </c>
      <c r="C23" s="29" t="s">
        <v>117</v>
      </c>
      <c r="D23" s="12">
        <v>500000</v>
      </c>
      <c r="E23" s="13">
        <v>517.53</v>
      </c>
      <c r="F23" s="14">
        <v>2.4799999999999999E-2</v>
      </c>
      <c r="G23" s="14">
        <v>7.4332250000000002E-2</v>
      </c>
    </row>
    <row r="24" spans="1:7" x14ac:dyDescent="0.25">
      <c r="A24" s="15" t="s">
        <v>120</v>
      </c>
      <c r="B24" s="30"/>
      <c r="C24" s="30"/>
      <c r="D24" s="16"/>
      <c r="E24" s="17">
        <v>9404.36</v>
      </c>
      <c r="F24" s="18">
        <v>0.45119999999999999</v>
      </c>
      <c r="G24" s="19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1"/>
      <c r="B26" s="29"/>
      <c r="C26" s="29"/>
      <c r="D26" s="12"/>
      <c r="E26" s="13"/>
      <c r="F26" s="14"/>
      <c r="G26" s="14"/>
    </row>
    <row r="27" spans="1:7" x14ac:dyDescent="0.25">
      <c r="A27" s="15" t="s">
        <v>298</v>
      </c>
      <c r="B27" s="29"/>
      <c r="C27" s="29"/>
      <c r="D27" s="12"/>
      <c r="E27" s="13"/>
      <c r="F27" s="14"/>
      <c r="G27" s="14"/>
    </row>
    <row r="28" spans="1:7" x14ac:dyDescent="0.25">
      <c r="A28" s="15" t="s">
        <v>120</v>
      </c>
      <c r="B28" s="29"/>
      <c r="C28" s="29"/>
      <c r="D28" s="12"/>
      <c r="E28" s="34" t="s">
        <v>112</v>
      </c>
      <c r="F28" s="35" t="s">
        <v>112</v>
      </c>
      <c r="G28" s="14"/>
    </row>
    <row r="29" spans="1:7" x14ac:dyDescent="0.25">
      <c r="A29" s="11"/>
      <c r="B29" s="29"/>
      <c r="C29" s="29"/>
      <c r="D29" s="12"/>
      <c r="E29" s="13"/>
      <c r="F29" s="14"/>
      <c r="G29" s="14"/>
    </row>
    <row r="30" spans="1:7" x14ac:dyDescent="0.25">
      <c r="A30" s="15" t="s">
        <v>299</v>
      </c>
      <c r="B30" s="29"/>
      <c r="C30" s="29"/>
      <c r="D30" s="12"/>
      <c r="E30" s="13"/>
      <c r="F30" s="14"/>
      <c r="G30" s="14"/>
    </row>
    <row r="31" spans="1:7" x14ac:dyDescent="0.25">
      <c r="A31" s="15" t="s">
        <v>120</v>
      </c>
      <c r="B31" s="29"/>
      <c r="C31" s="29"/>
      <c r="D31" s="12"/>
      <c r="E31" s="34" t="s">
        <v>112</v>
      </c>
      <c r="F31" s="35" t="s">
        <v>112</v>
      </c>
      <c r="G31" s="14"/>
    </row>
    <row r="32" spans="1:7" x14ac:dyDescent="0.25">
      <c r="A32" s="11"/>
      <c r="B32" s="29"/>
      <c r="C32" s="29"/>
      <c r="D32" s="12"/>
      <c r="E32" s="13"/>
      <c r="F32" s="14"/>
      <c r="G32" s="14"/>
    </row>
    <row r="33" spans="1:7" x14ac:dyDescent="0.25">
      <c r="A33" s="20" t="s">
        <v>150</v>
      </c>
      <c r="B33" s="31"/>
      <c r="C33" s="31"/>
      <c r="D33" s="21"/>
      <c r="E33" s="17">
        <v>20133.77</v>
      </c>
      <c r="F33" s="18">
        <v>0.96609999999999996</v>
      </c>
      <c r="G33" s="19"/>
    </row>
    <row r="34" spans="1:7" x14ac:dyDescent="0.25">
      <c r="A34" s="11"/>
      <c r="B34" s="29"/>
      <c r="C34" s="29"/>
      <c r="D34" s="12"/>
      <c r="E34" s="13"/>
      <c r="F34" s="14"/>
      <c r="G34" s="14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15" t="s">
        <v>151</v>
      </c>
      <c r="B36" s="29"/>
      <c r="C36" s="29"/>
      <c r="D36" s="12"/>
      <c r="E36" s="13"/>
      <c r="F36" s="14"/>
      <c r="G36" s="14"/>
    </row>
    <row r="37" spans="1:7" x14ac:dyDescent="0.25">
      <c r="A37" s="11" t="s">
        <v>152</v>
      </c>
      <c r="B37" s="29"/>
      <c r="C37" s="29"/>
      <c r="D37" s="12"/>
      <c r="E37" s="13">
        <v>204.96</v>
      </c>
      <c r="F37" s="14">
        <v>9.7999999999999997E-3</v>
      </c>
      <c r="G37" s="14">
        <v>6.2475999999999997E-2</v>
      </c>
    </row>
    <row r="38" spans="1:7" x14ac:dyDescent="0.25">
      <c r="A38" s="15" t="s">
        <v>120</v>
      </c>
      <c r="B38" s="30"/>
      <c r="C38" s="30"/>
      <c r="D38" s="16"/>
      <c r="E38" s="17">
        <v>204.96</v>
      </c>
      <c r="F38" s="18">
        <v>9.7999999999999997E-3</v>
      </c>
      <c r="G38" s="19"/>
    </row>
    <row r="39" spans="1:7" x14ac:dyDescent="0.25">
      <c r="A39" s="11"/>
      <c r="B39" s="29"/>
      <c r="C39" s="29"/>
      <c r="D39" s="12"/>
      <c r="E39" s="13"/>
      <c r="F39" s="14"/>
      <c r="G39" s="14"/>
    </row>
    <row r="40" spans="1:7" x14ac:dyDescent="0.25">
      <c r="A40" s="20" t="s">
        <v>150</v>
      </c>
      <c r="B40" s="31"/>
      <c r="C40" s="31"/>
      <c r="D40" s="21"/>
      <c r="E40" s="17">
        <v>204.96</v>
      </c>
      <c r="F40" s="18">
        <v>9.7999999999999997E-3</v>
      </c>
      <c r="G40" s="19"/>
    </row>
    <row r="41" spans="1:7" x14ac:dyDescent="0.25">
      <c r="A41" s="11" t="s">
        <v>153</v>
      </c>
      <c r="B41" s="29"/>
      <c r="C41" s="29"/>
      <c r="D41" s="12"/>
      <c r="E41" s="13">
        <v>506.13447209999998</v>
      </c>
      <c r="F41" s="14">
        <v>2.4287E-2</v>
      </c>
      <c r="G41" s="14"/>
    </row>
    <row r="42" spans="1:7" x14ac:dyDescent="0.25">
      <c r="A42" s="11" t="s">
        <v>154</v>
      </c>
      <c r="B42" s="29"/>
      <c r="C42" s="29"/>
      <c r="D42" s="12"/>
      <c r="E42" s="22">
        <v>-5.5344721000000003</v>
      </c>
      <c r="F42" s="23">
        <v>-1.8699999999999999E-4</v>
      </c>
      <c r="G42" s="14">
        <v>6.2475999999999997E-2</v>
      </c>
    </row>
    <row r="43" spans="1:7" x14ac:dyDescent="0.25">
      <c r="A43" s="24" t="s">
        <v>155</v>
      </c>
      <c r="B43" s="32"/>
      <c r="C43" s="32"/>
      <c r="D43" s="25"/>
      <c r="E43" s="26">
        <v>20839.330000000002</v>
      </c>
      <c r="F43" s="27">
        <v>1</v>
      </c>
      <c r="G43" s="27"/>
    </row>
    <row r="45" spans="1:7" x14ac:dyDescent="0.25">
      <c r="A45" s="51" t="s">
        <v>157</v>
      </c>
    </row>
    <row r="48" spans="1:7" x14ac:dyDescent="0.25">
      <c r="A48" s="51" t="s">
        <v>158</v>
      </c>
    </row>
    <row r="49" spans="1:5" x14ac:dyDescent="0.25">
      <c r="A49" s="46" t="s">
        <v>159</v>
      </c>
      <c r="B49" s="33" t="s">
        <v>112</v>
      </c>
    </row>
    <row r="50" spans="1:5" x14ac:dyDescent="0.25">
      <c r="A50" t="s">
        <v>160</v>
      </c>
    </row>
    <row r="51" spans="1:5" x14ac:dyDescent="0.25">
      <c r="A51" t="s">
        <v>161</v>
      </c>
      <c r="B51" t="s">
        <v>162</v>
      </c>
      <c r="C51" t="s">
        <v>162</v>
      </c>
    </row>
    <row r="52" spans="1:5" x14ac:dyDescent="0.25">
      <c r="B52" s="47">
        <v>45044</v>
      </c>
      <c r="C52" s="47">
        <v>45077</v>
      </c>
    </row>
    <row r="53" spans="1:5" x14ac:dyDescent="0.25">
      <c r="A53" t="s">
        <v>660</v>
      </c>
      <c r="B53">
        <v>10.475199999999999</v>
      </c>
      <c r="C53">
        <v>10.569699999999999</v>
      </c>
      <c r="E53" s="1"/>
    </row>
    <row r="54" spans="1:5" x14ac:dyDescent="0.25">
      <c r="A54" t="s">
        <v>167</v>
      </c>
      <c r="B54">
        <v>10.4754</v>
      </c>
      <c r="C54">
        <v>10.569900000000001</v>
      </c>
      <c r="E54" s="1"/>
    </row>
    <row r="55" spans="1:5" x14ac:dyDescent="0.25">
      <c r="A55" t="s">
        <v>661</v>
      </c>
      <c r="B55">
        <v>10.4619</v>
      </c>
      <c r="C55">
        <v>10.553900000000001</v>
      </c>
      <c r="E55" s="1"/>
    </row>
    <row r="56" spans="1:5" x14ac:dyDescent="0.25">
      <c r="A56" t="s">
        <v>627</v>
      </c>
      <c r="B56">
        <v>10.462</v>
      </c>
      <c r="C56">
        <v>10.553900000000001</v>
      </c>
      <c r="E56" s="1"/>
    </row>
    <row r="57" spans="1:5" x14ac:dyDescent="0.25">
      <c r="E57" s="1"/>
    </row>
    <row r="58" spans="1:5" x14ac:dyDescent="0.25">
      <c r="A58" t="s">
        <v>177</v>
      </c>
      <c r="B58" s="33" t="s">
        <v>112</v>
      </c>
    </row>
    <row r="59" spans="1:5" x14ac:dyDescent="0.25">
      <c r="A59" t="s">
        <v>178</v>
      </c>
      <c r="B59" s="33" t="s">
        <v>112</v>
      </c>
    </row>
    <row r="60" spans="1:5" ht="29.1" customHeight="1" x14ac:dyDescent="0.25">
      <c r="A60" s="46" t="s">
        <v>179</v>
      </c>
      <c r="B60" s="33" t="s">
        <v>112</v>
      </c>
    </row>
    <row r="61" spans="1:5" ht="29.1" customHeight="1" x14ac:dyDescent="0.25">
      <c r="A61" s="46" t="s">
        <v>180</v>
      </c>
      <c r="B61" s="33" t="s">
        <v>112</v>
      </c>
    </row>
    <row r="62" spans="1:5" x14ac:dyDescent="0.25">
      <c r="A62" t="s">
        <v>181</v>
      </c>
      <c r="B62" s="48">
        <f>B77</f>
        <v>4.57033200060821</v>
      </c>
    </row>
    <row r="63" spans="1:5" ht="43.5" customHeight="1" x14ac:dyDescent="0.25">
      <c r="A63" s="46" t="s">
        <v>182</v>
      </c>
      <c r="B63" s="33" t="s">
        <v>112</v>
      </c>
    </row>
    <row r="64" spans="1:5" ht="29.1" customHeight="1" x14ac:dyDescent="0.25">
      <c r="A64" s="46" t="s">
        <v>183</v>
      </c>
      <c r="B64" s="33" t="s">
        <v>112</v>
      </c>
    </row>
    <row r="65" spans="1:2" ht="29.1" customHeight="1" x14ac:dyDescent="0.25">
      <c r="A65" s="46" t="s">
        <v>184</v>
      </c>
      <c r="B65" s="48">
        <v>2113.8343083</v>
      </c>
    </row>
    <row r="66" spans="1:2" x14ac:dyDescent="0.25">
      <c r="A66" t="s">
        <v>185</v>
      </c>
      <c r="B66" s="33" t="s">
        <v>112</v>
      </c>
    </row>
    <row r="67" spans="1:2" x14ac:dyDescent="0.25">
      <c r="A67" t="s">
        <v>186</v>
      </c>
      <c r="B67" s="33" t="s">
        <v>112</v>
      </c>
    </row>
    <row r="70" spans="1:2" x14ac:dyDescent="0.25">
      <c r="A70" t="s">
        <v>187</v>
      </c>
    </row>
    <row r="71" spans="1:2" ht="57.95" customHeight="1" x14ac:dyDescent="0.25">
      <c r="A71" s="52" t="s">
        <v>188</v>
      </c>
      <c r="B71" s="56" t="s">
        <v>681</v>
      </c>
    </row>
    <row r="72" spans="1:2" ht="43.5" customHeight="1" x14ac:dyDescent="0.25">
      <c r="A72" s="52" t="s">
        <v>190</v>
      </c>
      <c r="B72" s="56" t="s">
        <v>682</v>
      </c>
    </row>
    <row r="73" spans="1:2" x14ac:dyDescent="0.25">
      <c r="A73" s="52"/>
      <c r="B73" s="52"/>
    </row>
    <row r="74" spans="1:2" x14ac:dyDescent="0.25">
      <c r="A74" s="52" t="s">
        <v>192</v>
      </c>
      <c r="B74" s="53">
        <v>7.2070480367831298</v>
      </c>
    </row>
    <row r="75" spans="1:2" x14ac:dyDescent="0.25">
      <c r="A75" s="52"/>
      <c r="B75" s="52"/>
    </row>
    <row r="76" spans="1:2" x14ac:dyDescent="0.25">
      <c r="A76" s="52" t="s">
        <v>193</v>
      </c>
      <c r="B76" s="54">
        <v>3.8298000000000001</v>
      </c>
    </row>
    <row r="77" spans="1:2" x14ac:dyDescent="0.25">
      <c r="A77" s="52" t="s">
        <v>194</v>
      </c>
      <c r="B77" s="54">
        <v>4.57033200060821</v>
      </c>
    </row>
    <row r="78" spans="1:2" x14ac:dyDescent="0.25">
      <c r="A78" s="52"/>
      <c r="B78" s="52"/>
    </row>
    <row r="79" spans="1:2" x14ac:dyDescent="0.25">
      <c r="A79" s="52" t="s">
        <v>195</v>
      </c>
      <c r="B79" s="55">
        <v>45077</v>
      </c>
    </row>
    <row r="81" spans="1:4" ht="69.95" customHeight="1" x14ac:dyDescent="0.25">
      <c r="A81" s="57" t="s">
        <v>196</v>
      </c>
      <c r="B81" s="57" t="s">
        <v>197</v>
      </c>
      <c r="C81" s="57" t="s">
        <v>5</v>
      </c>
      <c r="D81" s="57" t="s">
        <v>6</v>
      </c>
    </row>
    <row r="82" spans="1:4" ht="69.95" customHeight="1" x14ac:dyDescent="0.25">
      <c r="A82" s="57" t="s">
        <v>683</v>
      </c>
      <c r="B82" s="57"/>
      <c r="C82" s="57" t="s">
        <v>27</v>
      </c>
      <c r="D82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4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684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685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686</v>
      </c>
      <c r="B13" s="29" t="s">
        <v>687</v>
      </c>
      <c r="C13" s="29" t="s">
        <v>117</v>
      </c>
      <c r="D13" s="12">
        <v>28000000</v>
      </c>
      <c r="E13" s="13">
        <v>28803.18</v>
      </c>
      <c r="F13" s="14">
        <v>0.3664</v>
      </c>
      <c r="G13" s="14">
        <v>7.2018992071999993E-2</v>
      </c>
    </row>
    <row r="14" spans="1:8" x14ac:dyDescent="0.25">
      <c r="A14" s="11" t="s">
        <v>688</v>
      </c>
      <c r="B14" s="29" t="s">
        <v>689</v>
      </c>
      <c r="C14" s="29" t="s">
        <v>117</v>
      </c>
      <c r="D14" s="12">
        <v>14500000</v>
      </c>
      <c r="E14" s="13">
        <v>15039.44</v>
      </c>
      <c r="F14" s="14">
        <v>0.1913</v>
      </c>
      <c r="G14" s="14">
        <v>7.2221936841999998E-2</v>
      </c>
    </row>
    <row r="15" spans="1:8" x14ac:dyDescent="0.25">
      <c r="A15" s="15" t="s">
        <v>120</v>
      </c>
      <c r="B15" s="30"/>
      <c r="C15" s="30"/>
      <c r="D15" s="16"/>
      <c r="E15" s="17">
        <v>43842.62</v>
      </c>
      <c r="F15" s="18">
        <v>0.55769999999999997</v>
      </c>
      <c r="G15" s="19"/>
    </row>
    <row r="16" spans="1:8" x14ac:dyDescent="0.25">
      <c r="A16" s="11"/>
      <c r="B16" s="29"/>
      <c r="C16" s="29"/>
      <c r="D16" s="12"/>
      <c r="E16" s="13"/>
      <c r="F16" s="14"/>
      <c r="G16" s="14"/>
    </row>
    <row r="17" spans="1:7" x14ac:dyDescent="0.25">
      <c r="A17" s="15" t="s">
        <v>647</v>
      </c>
      <c r="B17" s="29"/>
      <c r="C17" s="29"/>
      <c r="D17" s="12"/>
      <c r="E17" s="13"/>
      <c r="F17" s="14"/>
      <c r="G17" s="14"/>
    </row>
    <row r="18" spans="1:7" x14ac:dyDescent="0.25">
      <c r="A18" s="11" t="s">
        <v>690</v>
      </c>
      <c r="B18" s="29" t="s">
        <v>691</v>
      </c>
      <c r="C18" s="29" t="s">
        <v>117</v>
      </c>
      <c r="D18" s="12">
        <v>12000000</v>
      </c>
      <c r="E18" s="13">
        <v>12450.42</v>
      </c>
      <c r="F18" s="14">
        <v>0.15840000000000001</v>
      </c>
      <c r="G18" s="14">
        <v>7.5239378906000007E-2</v>
      </c>
    </row>
    <row r="19" spans="1:7" x14ac:dyDescent="0.25">
      <c r="A19" s="11" t="s">
        <v>692</v>
      </c>
      <c r="B19" s="29" t="s">
        <v>693</v>
      </c>
      <c r="C19" s="29" t="s">
        <v>117</v>
      </c>
      <c r="D19" s="12">
        <v>5000000</v>
      </c>
      <c r="E19" s="13">
        <v>5269.71</v>
      </c>
      <c r="F19" s="14">
        <v>6.7000000000000004E-2</v>
      </c>
      <c r="G19" s="14">
        <v>7.5161610000000004E-2</v>
      </c>
    </row>
    <row r="20" spans="1:7" x14ac:dyDescent="0.25">
      <c r="A20" s="11" t="s">
        <v>694</v>
      </c>
      <c r="B20" s="29" t="s">
        <v>695</v>
      </c>
      <c r="C20" s="29" t="s">
        <v>117</v>
      </c>
      <c r="D20" s="12">
        <v>5000000</v>
      </c>
      <c r="E20" s="13">
        <v>5210.96</v>
      </c>
      <c r="F20" s="14">
        <v>6.6299999999999998E-2</v>
      </c>
      <c r="G20" s="14">
        <v>7.5239378906000007E-2</v>
      </c>
    </row>
    <row r="21" spans="1:7" x14ac:dyDescent="0.25">
      <c r="A21" s="11" t="s">
        <v>696</v>
      </c>
      <c r="B21" s="29" t="s">
        <v>697</v>
      </c>
      <c r="C21" s="29" t="s">
        <v>117</v>
      </c>
      <c r="D21" s="12">
        <v>4323700</v>
      </c>
      <c r="E21" s="13">
        <v>4473.3500000000004</v>
      </c>
      <c r="F21" s="14">
        <v>5.6899999999999999E-2</v>
      </c>
      <c r="G21" s="14">
        <v>7.4692982276000006E-2</v>
      </c>
    </row>
    <row r="22" spans="1:7" x14ac:dyDescent="0.25">
      <c r="A22" s="11" t="s">
        <v>698</v>
      </c>
      <c r="B22" s="29" t="s">
        <v>699</v>
      </c>
      <c r="C22" s="29" t="s">
        <v>117</v>
      </c>
      <c r="D22" s="12">
        <v>3000000</v>
      </c>
      <c r="E22" s="13">
        <v>3110.97</v>
      </c>
      <c r="F22" s="14">
        <v>3.9600000000000003E-2</v>
      </c>
      <c r="G22" s="14">
        <v>7.5239378906000007E-2</v>
      </c>
    </row>
    <row r="23" spans="1:7" x14ac:dyDescent="0.25">
      <c r="A23" s="11" t="s">
        <v>700</v>
      </c>
      <c r="B23" s="29" t="s">
        <v>701</v>
      </c>
      <c r="C23" s="29" t="s">
        <v>117</v>
      </c>
      <c r="D23" s="12">
        <v>1000000</v>
      </c>
      <c r="E23" s="13">
        <v>1010.76</v>
      </c>
      <c r="F23" s="14">
        <v>1.29E-2</v>
      </c>
      <c r="G23" s="14">
        <v>7.4788358400000005E-2</v>
      </c>
    </row>
    <row r="24" spans="1:7" x14ac:dyDescent="0.25">
      <c r="A24" s="11" t="s">
        <v>702</v>
      </c>
      <c r="B24" s="29" t="s">
        <v>703</v>
      </c>
      <c r="C24" s="29" t="s">
        <v>117</v>
      </c>
      <c r="D24" s="12">
        <v>500000</v>
      </c>
      <c r="E24" s="13">
        <v>524.52</v>
      </c>
      <c r="F24" s="14">
        <v>6.7000000000000002E-3</v>
      </c>
      <c r="G24" s="14">
        <v>7.5161610000000004E-2</v>
      </c>
    </row>
    <row r="25" spans="1:7" x14ac:dyDescent="0.25">
      <c r="A25" s="11" t="s">
        <v>704</v>
      </c>
      <c r="B25" s="29" t="s">
        <v>705</v>
      </c>
      <c r="C25" s="29" t="s">
        <v>117</v>
      </c>
      <c r="D25" s="12">
        <v>500000</v>
      </c>
      <c r="E25" s="13">
        <v>522.87</v>
      </c>
      <c r="F25" s="14">
        <v>6.7000000000000002E-3</v>
      </c>
      <c r="G25" s="14">
        <v>7.5239378906000007E-2</v>
      </c>
    </row>
    <row r="26" spans="1:7" x14ac:dyDescent="0.25">
      <c r="A26" s="15" t="s">
        <v>120</v>
      </c>
      <c r="B26" s="30"/>
      <c r="C26" s="30"/>
      <c r="D26" s="16"/>
      <c r="E26" s="17">
        <v>32573.56</v>
      </c>
      <c r="F26" s="18">
        <v>0.41449999999999998</v>
      </c>
      <c r="G26" s="19"/>
    </row>
    <row r="27" spans="1:7" x14ac:dyDescent="0.25">
      <c r="A27" s="11"/>
      <c r="B27" s="29"/>
      <c r="C27" s="29"/>
      <c r="D27" s="12"/>
      <c r="E27" s="13"/>
      <c r="F27" s="14"/>
      <c r="G27" s="14"/>
    </row>
    <row r="28" spans="1:7" x14ac:dyDescent="0.25">
      <c r="A28" s="11"/>
      <c r="B28" s="29"/>
      <c r="C28" s="29"/>
      <c r="D28" s="12"/>
      <c r="E28" s="13"/>
      <c r="F28" s="14"/>
      <c r="G28" s="14"/>
    </row>
    <row r="29" spans="1:7" x14ac:dyDescent="0.25">
      <c r="A29" s="15" t="s">
        <v>298</v>
      </c>
      <c r="B29" s="29"/>
      <c r="C29" s="29"/>
      <c r="D29" s="12"/>
      <c r="E29" s="13"/>
      <c r="F29" s="14"/>
      <c r="G29" s="14"/>
    </row>
    <row r="30" spans="1:7" x14ac:dyDescent="0.25">
      <c r="A30" s="15" t="s">
        <v>120</v>
      </c>
      <c r="B30" s="29"/>
      <c r="C30" s="29"/>
      <c r="D30" s="12"/>
      <c r="E30" s="34" t="s">
        <v>112</v>
      </c>
      <c r="F30" s="35" t="s">
        <v>112</v>
      </c>
      <c r="G30" s="14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15" t="s">
        <v>299</v>
      </c>
      <c r="B32" s="29"/>
      <c r="C32" s="29"/>
      <c r="D32" s="12"/>
      <c r="E32" s="13"/>
      <c r="F32" s="14"/>
      <c r="G32" s="14"/>
    </row>
    <row r="33" spans="1:7" x14ac:dyDescent="0.25">
      <c r="A33" s="15" t="s">
        <v>120</v>
      </c>
      <c r="B33" s="29"/>
      <c r="C33" s="29"/>
      <c r="D33" s="12"/>
      <c r="E33" s="34" t="s">
        <v>112</v>
      </c>
      <c r="F33" s="35" t="s">
        <v>112</v>
      </c>
      <c r="G33" s="14"/>
    </row>
    <row r="34" spans="1:7" x14ac:dyDescent="0.25">
      <c r="A34" s="11"/>
      <c r="B34" s="29"/>
      <c r="C34" s="29"/>
      <c r="D34" s="12"/>
      <c r="E34" s="13"/>
      <c r="F34" s="14"/>
      <c r="G34" s="14"/>
    </row>
    <row r="35" spans="1:7" x14ac:dyDescent="0.25">
      <c r="A35" s="20" t="s">
        <v>150</v>
      </c>
      <c r="B35" s="31"/>
      <c r="C35" s="31"/>
      <c r="D35" s="21"/>
      <c r="E35" s="17">
        <v>76416.179999999993</v>
      </c>
      <c r="F35" s="18">
        <v>0.97219999999999995</v>
      </c>
      <c r="G35" s="19"/>
    </row>
    <row r="36" spans="1:7" x14ac:dyDescent="0.25">
      <c r="A36" s="11"/>
      <c r="B36" s="29"/>
      <c r="C36" s="29"/>
      <c r="D36" s="12"/>
      <c r="E36" s="13"/>
      <c r="F36" s="14"/>
      <c r="G36" s="14"/>
    </row>
    <row r="37" spans="1:7" x14ac:dyDescent="0.25">
      <c r="A37" s="11"/>
      <c r="B37" s="29"/>
      <c r="C37" s="29"/>
      <c r="D37" s="12"/>
      <c r="E37" s="13"/>
      <c r="F37" s="14"/>
      <c r="G37" s="14"/>
    </row>
    <row r="38" spans="1:7" x14ac:dyDescent="0.25">
      <c r="A38" s="15" t="s">
        <v>151</v>
      </c>
      <c r="B38" s="29"/>
      <c r="C38" s="29"/>
      <c r="D38" s="12"/>
      <c r="E38" s="13"/>
      <c r="F38" s="14"/>
      <c r="G38" s="14"/>
    </row>
    <row r="39" spans="1:7" x14ac:dyDescent="0.25">
      <c r="A39" s="11" t="s">
        <v>152</v>
      </c>
      <c r="B39" s="29"/>
      <c r="C39" s="29"/>
      <c r="D39" s="12"/>
      <c r="E39" s="13">
        <v>177.97</v>
      </c>
      <c r="F39" s="14">
        <v>2.3E-3</v>
      </c>
      <c r="G39" s="14">
        <v>6.2475999999999997E-2</v>
      </c>
    </row>
    <row r="40" spans="1:7" x14ac:dyDescent="0.25">
      <c r="A40" s="15" t="s">
        <v>120</v>
      </c>
      <c r="B40" s="30"/>
      <c r="C40" s="30"/>
      <c r="D40" s="16"/>
      <c r="E40" s="17">
        <v>177.97</v>
      </c>
      <c r="F40" s="18">
        <v>2.3E-3</v>
      </c>
      <c r="G40" s="19"/>
    </row>
    <row r="41" spans="1:7" x14ac:dyDescent="0.25">
      <c r="A41" s="11"/>
      <c r="B41" s="29"/>
      <c r="C41" s="29"/>
      <c r="D41" s="12"/>
      <c r="E41" s="13"/>
      <c r="F41" s="14"/>
      <c r="G41" s="14"/>
    </row>
    <row r="42" spans="1:7" x14ac:dyDescent="0.25">
      <c r="A42" s="20" t="s">
        <v>150</v>
      </c>
      <c r="B42" s="31"/>
      <c r="C42" s="31"/>
      <c r="D42" s="21"/>
      <c r="E42" s="17">
        <v>177.97</v>
      </c>
      <c r="F42" s="18">
        <v>2.3E-3</v>
      </c>
      <c r="G42" s="19"/>
    </row>
    <row r="43" spans="1:7" x14ac:dyDescent="0.25">
      <c r="A43" s="11" t="s">
        <v>153</v>
      </c>
      <c r="B43" s="29"/>
      <c r="C43" s="29"/>
      <c r="D43" s="12"/>
      <c r="E43" s="13">
        <v>1593.8726371</v>
      </c>
      <c r="F43" s="14">
        <v>2.0272999999999999E-2</v>
      </c>
      <c r="G43" s="14"/>
    </row>
    <row r="44" spans="1:7" x14ac:dyDescent="0.25">
      <c r="A44" s="11" t="s">
        <v>154</v>
      </c>
      <c r="B44" s="29"/>
      <c r="C44" s="29"/>
      <c r="D44" s="12"/>
      <c r="E44" s="13">
        <v>429.38736290000003</v>
      </c>
      <c r="F44" s="14">
        <v>5.2269999999999999E-3</v>
      </c>
      <c r="G44" s="14">
        <v>6.2475999999999997E-2</v>
      </c>
    </row>
    <row r="45" spans="1:7" x14ac:dyDescent="0.25">
      <c r="A45" s="24" t="s">
        <v>155</v>
      </c>
      <c r="B45" s="32"/>
      <c r="C45" s="32"/>
      <c r="D45" s="25"/>
      <c r="E45" s="26">
        <v>78617.41</v>
      </c>
      <c r="F45" s="27">
        <v>1</v>
      </c>
      <c r="G45" s="27"/>
    </row>
    <row r="47" spans="1:7" x14ac:dyDescent="0.25">
      <c r="A47" s="51" t="s">
        <v>157</v>
      </c>
    </row>
    <row r="50" spans="1:5" x14ac:dyDescent="0.25">
      <c r="A50" s="51" t="s">
        <v>158</v>
      </c>
    </row>
    <row r="51" spans="1:5" x14ac:dyDescent="0.25">
      <c r="A51" s="46" t="s">
        <v>159</v>
      </c>
      <c r="B51" s="33" t="s">
        <v>112</v>
      </c>
    </row>
    <row r="52" spans="1:5" x14ac:dyDescent="0.25">
      <c r="A52" t="s">
        <v>160</v>
      </c>
    </row>
    <row r="53" spans="1:5" x14ac:dyDescent="0.25">
      <c r="A53" t="s">
        <v>161</v>
      </c>
      <c r="B53" t="s">
        <v>162</v>
      </c>
      <c r="C53" t="s">
        <v>162</v>
      </c>
    </row>
    <row r="54" spans="1:5" x14ac:dyDescent="0.25">
      <c r="B54" s="47">
        <v>45044</v>
      </c>
      <c r="C54" s="47">
        <v>45077</v>
      </c>
    </row>
    <row r="55" spans="1:5" x14ac:dyDescent="0.25">
      <c r="A55" t="s">
        <v>660</v>
      </c>
      <c r="B55">
        <v>10.657500000000001</v>
      </c>
      <c r="C55">
        <v>10.845700000000001</v>
      </c>
      <c r="E55" s="1"/>
    </row>
    <row r="56" spans="1:5" x14ac:dyDescent="0.25">
      <c r="A56" t="s">
        <v>167</v>
      </c>
      <c r="B56">
        <v>10.657400000000001</v>
      </c>
      <c r="C56">
        <v>10.845599999999999</v>
      </c>
      <c r="E56" s="1"/>
    </row>
    <row r="57" spans="1:5" x14ac:dyDescent="0.25">
      <c r="A57" t="s">
        <v>661</v>
      </c>
      <c r="B57">
        <v>10.640700000000001</v>
      </c>
      <c r="C57">
        <v>10.825799999999999</v>
      </c>
      <c r="E57" s="1"/>
    </row>
    <row r="58" spans="1:5" x14ac:dyDescent="0.25">
      <c r="A58" t="s">
        <v>627</v>
      </c>
      <c r="B58">
        <v>10.640700000000001</v>
      </c>
      <c r="C58">
        <v>10.825699999999999</v>
      </c>
      <c r="E58" s="1"/>
    </row>
    <row r="59" spans="1:5" x14ac:dyDescent="0.25">
      <c r="E59" s="1"/>
    </row>
    <row r="60" spans="1:5" x14ac:dyDescent="0.25">
      <c r="A60" t="s">
        <v>177</v>
      </c>
      <c r="B60" s="33" t="s">
        <v>112</v>
      </c>
    </row>
    <row r="61" spans="1:5" x14ac:dyDescent="0.25">
      <c r="A61" t="s">
        <v>178</v>
      </c>
      <c r="B61" s="33" t="s">
        <v>112</v>
      </c>
    </row>
    <row r="62" spans="1:5" ht="29.1" customHeight="1" x14ac:dyDescent="0.25">
      <c r="A62" s="46" t="s">
        <v>179</v>
      </c>
      <c r="B62" s="33" t="s">
        <v>112</v>
      </c>
    </row>
    <row r="63" spans="1:5" ht="29.1" customHeight="1" x14ac:dyDescent="0.25">
      <c r="A63" s="46" t="s">
        <v>180</v>
      </c>
      <c r="B63" s="33" t="s">
        <v>112</v>
      </c>
    </row>
    <row r="64" spans="1:5" x14ac:dyDescent="0.25">
      <c r="A64" t="s">
        <v>181</v>
      </c>
      <c r="B64" s="48">
        <f>B79</f>
        <v>13.25101972167225</v>
      </c>
    </row>
    <row r="65" spans="1:2" ht="43.5" customHeight="1" x14ac:dyDescent="0.25">
      <c r="A65" s="46" t="s">
        <v>182</v>
      </c>
      <c r="B65" s="33" t="s">
        <v>112</v>
      </c>
    </row>
    <row r="66" spans="1:2" ht="29.1" customHeight="1" x14ac:dyDescent="0.25">
      <c r="A66" s="46" t="s">
        <v>183</v>
      </c>
      <c r="B66" s="33" t="s">
        <v>112</v>
      </c>
    </row>
    <row r="67" spans="1:2" ht="29.1" customHeight="1" x14ac:dyDescent="0.25">
      <c r="A67" s="46" t="s">
        <v>184</v>
      </c>
      <c r="B67" s="33" t="s">
        <v>112</v>
      </c>
    </row>
    <row r="68" spans="1:2" x14ac:dyDescent="0.25">
      <c r="A68" t="s">
        <v>185</v>
      </c>
      <c r="B68" s="33" t="s">
        <v>112</v>
      </c>
    </row>
    <row r="69" spans="1:2" x14ac:dyDescent="0.25">
      <c r="A69" t="s">
        <v>186</v>
      </c>
      <c r="B69" s="33" t="s">
        <v>112</v>
      </c>
    </row>
    <row r="72" spans="1:2" x14ac:dyDescent="0.25">
      <c r="A72" t="s">
        <v>187</v>
      </c>
    </row>
    <row r="73" spans="1:2" ht="57.95" customHeight="1" x14ac:dyDescent="0.25">
      <c r="A73" s="52" t="s">
        <v>188</v>
      </c>
      <c r="B73" s="56" t="s">
        <v>706</v>
      </c>
    </row>
    <row r="74" spans="1:2" ht="43.5" customHeight="1" x14ac:dyDescent="0.25">
      <c r="A74" s="52" t="s">
        <v>190</v>
      </c>
      <c r="B74" s="56" t="s">
        <v>707</v>
      </c>
    </row>
    <row r="75" spans="1:2" x14ac:dyDescent="0.25">
      <c r="A75" s="52"/>
      <c r="B75" s="52"/>
    </row>
    <row r="76" spans="1:2" x14ac:dyDescent="0.25">
      <c r="A76" s="52" t="s">
        <v>192</v>
      </c>
      <c r="B76" s="53">
        <v>7.328258499025786</v>
      </c>
    </row>
    <row r="77" spans="1:2" x14ac:dyDescent="0.25">
      <c r="A77" s="52"/>
      <c r="B77" s="52"/>
    </row>
    <row r="78" spans="1:2" x14ac:dyDescent="0.25">
      <c r="A78" s="52" t="s">
        <v>193</v>
      </c>
      <c r="B78" s="54">
        <v>8.4452999999999996</v>
      </c>
    </row>
    <row r="79" spans="1:2" x14ac:dyDescent="0.25">
      <c r="A79" s="52" t="s">
        <v>194</v>
      </c>
      <c r="B79" s="54">
        <v>13.25101972167225</v>
      </c>
    </row>
    <row r="80" spans="1:2" x14ac:dyDescent="0.25">
      <c r="A80" s="52"/>
      <c r="B80" s="52"/>
    </row>
    <row r="81" spans="1:4" x14ac:dyDescent="0.25">
      <c r="A81" s="52" t="s">
        <v>195</v>
      </c>
      <c r="B81" s="55">
        <v>45077</v>
      </c>
    </row>
    <row r="83" spans="1:4" ht="69.95" customHeight="1" x14ac:dyDescent="0.25">
      <c r="A83" s="57" t="s">
        <v>196</v>
      </c>
      <c r="B83" s="57" t="s">
        <v>197</v>
      </c>
      <c r="C83" s="57" t="s">
        <v>5</v>
      </c>
      <c r="D83" s="57" t="s">
        <v>6</v>
      </c>
    </row>
    <row r="84" spans="1:4" ht="69.95" customHeight="1" x14ac:dyDescent="0.25">
      <c r="A84" s="57" t="s">
        <v>708</v>
      </c>
      <c r="B84" s="57"/>
      <c r="C84" s="57" t="s">
        <v>29</v>
      </c>
      <c r="D84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709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710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711</v>
      </c>
      <c r="B11" s="29" t="s">
        <v>712</v>
      </c>
      <c r="C11" s="29" t="s">
        <v>207</v>
      </c>
      <c r="D11" s="12">
        <v>6000000</v>
      </c>
      <c r="E11" s="13">
        <v>5988.05</v>
      </c>
      <c r="F11" s="14">
        <v>7.3899999999999993E-2</v>
      </c>
      <c r="G11" s="14">
        <v>7.3086999999999999E-2</v>
      </c>
    </row>
    <row r="12" spans="1:8" x14ac:dyDescent="0.25">
      <c r="A12" s="11" t="s">
        <v>713</v>
      </c>
      <c r="B12" s="29" t="s">
        <v>714</v>
      </c>
      <c r="C12" s="29" t="s">
        <v>216</v>
      </c>
      <c r="D12" s="12">
        <v>5500000</v>
      </c>
      <c r="E12" s="13">
        <v>5477.7</v>
      </c>
      <c r="F12" s="14">
        <v>6.7599999999999993E-2</v>
      </c>
      <c r="G12" s="14">
        <v>7.4408000000000002E-2</v>
      </c>
    </row>
    <row r="13" spans="1:8" x14ac:dyDescent="0.25">
      <c r="A13" s="11" t="s">
        <v>715</v>
      </c>
      <c r="B13" s="29" t="s">
        <v>716</v>
      </c>
      <c r="C13" s="29" t="s">
        <v>207</v>
      </c>
      <c r="D13" s="12">
        <v>5000000</v>
      </c>
      <c r="E13" s="13">
        <v>5069.76</v>
      </c>
      <c r="F13" s="14">
        <v>6.25E-2</v>
      </c>
      <c r="G13" s="14">
        <v>7.4149999999999994E-2</v>
      </c>
    </row>
    <row r="14" spans="1:8" x14ac:dyDescent="0.25">
      <c r="A14" s="11" t="s">
        <v>717</v>
      </c>
      <c r="B14" s="29" t="s">
        <v>718</v>
      </c>
      <c r="C14" s="29" t="s">
        <v>207</v>
      </c>
      <c r="D14" s="12">
        <v>5000000</v>
      </c>
      <c r="E14" s="13">
        <v>4828.95</v>
      </c>
      <c r="F14" s="14">
        <v>5.96E-2</v>
      </c>
      <c r="G14" s="14">
        <v>7.4550000000000005E-2</v>
      </c>
    </row>
    <row r="15" spans="1:8" x14ac:dyDescent="0.25">
      <c r="A15" s="11" t="s">
        <v>719</v>
      </c>
      <c r="B15" s="29" t="s">
        <v>720</v>
      </c>
      <c r="C15" s="29" t="s">
        <v>207</v>
      </c>
      <c r="D15" s="12">
        <v>4000000</v>
      </c>
      <c r="E15" s="13">
        <v>4008.72</v>
      </c>
      <c r="F15" s="14">
        <v>4.9500000000000002E-2</v>
      </c>
      <c r="G15" s="14">
        <v>7.2419999999999998E-2</v>
      </c>
    </row>
    <row r="16" spans="1:8" x14ac:dyDescent="0.25">
      <c r="A16" s="11" t="s">
        <v>721</v>
      </c>
      <c r="B16" s="29" t="s">
        <v>722</v>
      </c>
      <c r="C16" s="29" t="s">
        <v>207</v>
      </c>
      <c r="D16" s="12">
        <v>3000000</v>
      </c>
      <c r="E16" s="13">
        <v>2942.84</v>
      </c>
      <c r="F16" s="14">
        <v>3.6299999999999999E-2</v>
      </c>
      <c r="G16" s="14">
        <v>7.4090000000000003E-2</v>
      </c>
    </row>
    <row r="17" spans="1:7" x14ac:dyDescent="0.25">
      <c r="A17" s="11" t="s">
        <v>723</v>
      </c>
      <c r="B17" s="29" t="s">
        <v>724</v>
      </c>
      <c r="C17" s="29" t="s">
        <v>216</v>
      </c>
      <c r="D17" s="12">
        <v>2500000</v>
      </c>
      <c r="E17" s="13">
        <v>2505.79</v>
      </c>
      <c r="F17" s="14">
        <v>3.09E-2</v>
      </c>
      <c r="G17" s="14">
        <v>7.3599999999999999E-2</v>
      </c>
    </row>
    <row r="18" spans="1:7" x14ac:dyDescent="0.25">
      <c r="A18" s="11" t="s">
        <v>725</v>
      </c>
      <c r="B18" s="29" t="s">
        <v>726</v>
      </c>
      <c r="C18" s="29" t="s">
        <v>216</v>
      </c>
      <c r="D18" s="12">
        <v>2500000</v>
      </c>
      <c r="E18" s="13">
        <v>2485.44</v>
      </c>
      <c r="F18" s="14">
        <v>3.0700000000000002E-2</v>
      </c>
      <c r="G18" s="14">
        <v>7.4550000000000005E-2</v>
      </c>
    </row>
    <row r="19" spans="1:7" x14ac:dyDescent="0.25">
      <c r="A19" s="11" t="s">
        <v>727</v>
      </c>
      <c r="B19" s="29" t="s">
        <v>728</v>
      </c>
      <c r="C19" s="29" t="s">
        <v>207</v>
      </c>
      <c r="D19" s="12">
        <v>2000000</v>
      </c>
      <c r="E19" s="13">
        <v>1993.44</v>
      </c>
      <c r="F19" s="14">
        <v>2.46E-2</v>
      </c>
      <c r="G19" s="14">
        <v>7.2800000000000004E-2</v>
      </c>
    </row>
    <row r="20" spans="1:7" x14ac:dyDescent="0.25">
      <c r="A20" s="11" t="s">
        <v>729</v>
      </c>
      <c r="B20" s="29" t="s">
        <v>730</v>
      </c>
      <c r="C20" s="29" t="s">
        <v>207</v>
      </c>
      <c r="D20" s="12">
        <v>2000000</v>
      </c>
      <c r="E20" s="13">
        <v>1990.46</v>
      </c>
      <c r="F20" s="14">
        <v>2.46E-2</v>
      </c>
      <c r="G20" s="14">
        <v>7.4348999999999998E-2</v>
      </c>
    </row>
    <row r="21" spans="1:7" x14ac:dyDescent="0.25">
      <c r="A21" s="11" t="s">
        <v>731</v>
      </c>
      <c r="B21" s="29" t="s">
        <v>732</v>
      </c>
      <c r="C21" s="29" t="s">
        <v>207</v>
      </c>
      <c r="D21" s="12">
        <v>500000</v>
      </c>
      <c r="E21" s="13">
        <v>512.61</v>
      </c>
      <c r="F21" s="14">
        <v>6.3E-3</v>
      </c>
      <c r="G21" s="14">
        <v>7.3999999999999996E-2</v>
      </c>
    </row>
    <row r="22" spans="1:7" x14ac:dyDescent="0.25">
      <c r="A22" s="11" t="s">
        <v>733</v>
      </c>
      <c r="B22" s="29" t="s">
        <v>734</v>
      </c>
      <c r="C22" s="29" t="s">
        <v>207</v>
      </c>
      <c r="D22" s="12">
        <v>500000</v>
      </c>
      <c r="E22" s="13">
        <v>509.87</v>
      </c>
      <c r="F22" s="14">
        <v>6.3E-3</v>
      </c>
      <c r="G22" s="14">
        <v>7.2950000000000001E-2</v>
      </c>
    </row>
    <row r="23" spans="1:7" x14ac:dyDescent="0.25">
      <c r="A23" s="11" t="s">
        <v>735</v>
      </c>
      <c r="B23" s="29" t="s">
        <v>736</v>
      </c>
      <c r="C23" s="29" t="s">
        <v>207</v>
      </c>
      <c r="D23" s="12">
        <v>500000</v>
      </c>
      <c r="E23" s="13">
        <v>497.83</v>
      </c>
      <c r="F23" s="14">
        <v>6.1000000000000004E-3</v>
      </c>
      <c r="G23" s="14">
        <v>7.4550000000000005E-2</v>
      </c>
    </row>
    <row r="24" spans="1:7" x14ac:dyDescent="0.25">
      <c r="A24" s="15" t="s">
        <v>120</v>
      </c>
      <c r="B24" s="30"/>
      <c r="C24" s="30"/>
      <c r="D24" s="16"/>
      <c r="E24" s="17">
        <v>38811.46</v>
      </c>
      <c r="F24" s="18">
        <v>0.47889999999999999</v>
      </c>
      <c r="G24" s="19"/>
    </row>
    <row r="25" spans="1:7" x14ac:dyDescent="0.25">
      <c r="A25" s="15" t="s">
        <v>647</v>
      </c>
      <c r="B25" s="29"/>
      <c r="C25" s="29"/>
      <c r="D25" s="12"/>
      <c r="E25" s="13"/>
      <c r="F25" s="14"/>
      <c r="G25" s="14"/>
    </row>
    <row r="26" spans="1:7" x14ac:dyDescent="0.25">
      <c r="A26" s="11" t="s">
        <v>737</v>
      </c>
      <c r="B26" s="29" t="s">
        <v>738</v>
      </c>
      <c r="C26" s="29" t="s">
        <v>117</v>
      </c>
      <c r="D26" s="12">
        <v>7000000</v>
      </c>
      <c r="E26" s="13">
        <v>7124.07</v>
      </c>
      <c r="F26" s="14">
        <v>8.7900000000000006E-2</v>
      </c>
      <c r="G26" s="14">
        <v>7.2648597656E-2</v>
      </c>
    </row>
    <row r="27" spans="1:7" x14ac:dyDescent="0.25">
      <c r="A27" s="11" t="s">
        <v>739</v>
      </c>
      <c r="B27" s="29" t="s">
        <v>740</v>
      </c>
      <c r="C27" s="29" t="s">
        <v>117</v>
      </c>
      <c r="D27" s="12">
        <v>5000000</v>
      </c>
      <c r="E27" s="13">
        <v>5103.5200000000004</v>
      </c>
      <c r="F27" s="14">
        <v>6.3E-2</v>
      </c>
      <c r="G27" s="14">
        <v>7.2257143502000007E-2</v>
      </c>
    </row>
    <row r="28" spans="1:7" x14ac:dyDescent="0.25">
      <c r="A28" s="11" t="s">
        <v>741</v>
      </c>
      <c r="B28" s="29" t="s">
        <v>742</v>
      </c>
      <c r="C28" s="29" t="s">
        <v>117</v>
      </c>
      <c r="D28" s="12">
        <v>2500000</v>
      </c>
      <c r="E28" s="13">
        <v>2556.61</v>
      </c>
      <c r="F28" s="14">
        <v>3.15E-2</v>
      </c>
      <c r="G28" s="14">
        <v>7.2802920643999999E-2</v>
      </c>
    </row>
    <row r="29" spans="1:7" x14ac:dyDescent="0.25">
      <c r="A29" s="11" t="s">
        <v>743</v>
      </c>
      <c r="B29" s="29" t="s">
        <v>744</v>
      </c>
      <c r="C29" s="29" t="s">
        <v>117</v>
      </c>
      <c r="D29" s="12">
        <v>2500000</v>
      </c>
      <c r="E29" s="13">
        <v>2554.9499999999998</v>
      </c>
      <c r="F29" s="14">
        <v>3.15E-2</v>
      </c>
      <c r="G29" s="14">
        <v>7.2906499343999995E-2</v>
      </c>
    </row>
    <row r="30" spans="1:7" x14ac:dyDescent="0.25">
      <c r="A30" s="11" t="s">
        <v>745</v>
      </c>
      <c r="B30" s="29" t="s">
        <v>746</v>
      </c>
      <c r="C30" s="29" t="s">
        <v>117</v>
      </c>
      <c r="D30" s="12">
        <v>2500000</v>
      </c>
      <c r="E30" s="13">
        <v>2554.94</v>
      </c>
      <c r="F30" s="14">
        <v>3.15E-2</v>
      </c>
      <c r="G30" s="14">
        <v>7.3047374400000004E-2</v>
      </c>
    </row>
    <row r="31" spans="1:7" x14ac:dyDescent="0.25">
      <c r="A31" s="11" t="s">
        <v>747</v>
      </c>
      <c r="B31" s="29" t="s">
        <v>748</v>
      </c>
      <c r="C31" s="29" t="s">
        <v>117</v>
      </c>
      <c r="D31" s="12">
        <v>2500000</v>
      </c>
      <c r="E31" s="13">
        <v>2549.98</v>
      </c>
      <c r="F31" s="14">
        <v>3.15E-2</v>
      </c>
      <c r="G31" s="14">
        <v>7.2742847289000004E-2</v>
      </c>
    </row>
    <row r="32" spans="1:7" x14ac:dyDescent="0.25">
      <c r="A32" s="11" t="s">
        <v>749</v>
      </c>
      <c r="B32" s="29" t="s">
        <v>750</v>
      </c>
      <c r="C32" s="29" t="s">
        <v>117</v>
      </c>
      <c r="D32" s="12">
        <v>2500000</v>
      </c>
      <c r="E32" s="13">
        <v>2545.98</v>
      </c>
      <c r="F32" s="14">
        <v>3.1399999999999997E-2</v>
      </c>
      <c r="G32" s="14">
        <v>7.2679668505999995E-2</v>
      </c>
    </row>
    <row r="33" spans="1:7" x14ac:dyDescent="0.25">
      <c r="A33" s="11" t="s">
        <v>751</v>
      </c>
      <c r="B33" s="29" t="s">
        <v>752</v>
      </c>
      <c r="C33" s="29" t="s">
        <v>117</v>
      </c>
      <c r="D33" s="12">
        <v>2500000</v>
      </c>
      <c r="E33" s="13">
        <v>2535.81</v>
      </c>
      <c r="F33" s="14">
        <v>3.1300000000000001E-2</v>
      </c>
      <c r="G33" s="14">
        <v>7.2153596151999996E-2</v>
      </c>
    </row>
    <row r="34" spans="1:7" x14ac:dyDescent="0.25">
      <c r="A34" s="11" t="s">
        <v>753</v>
      </c>
      <c r="B34" s="29" t="s">
        <v>754</v>
      </c>
      <c r="C34" s="29" t="s">
        <v>117</v>
      </c>
      <c r="D34" s="12">
        <v>2000000</v>
      </c>
      <c r="E34" s="13">
        <v>2040.03</v>
      </c>
      <c r="F34" s="14">
        <v>2.52E-2</v>
      </c>
      <c r="G34" s="14">
        <v>7.2629955361999995E-2</v>
      </c>
    </row>
    <row r="35" spans="1:7" x14ac:dyDescent="0.25">
      <c r="A35" s="11" t="s">
        <v>755</v>
      </c>
      <c r="B35" s="29" t="s">
        <v>756</v>
      </c>
      <c r="C35" s="29" t="s">
        <v>117</v>
      </c>
      <c r="D35" s="12">
        <v>2000000</v>
      </c>
      <c r="E35" s="13">
        <v>2039.83</v>
      </c>
      <c r="F35" s="14">
        <v>2.52E-2</v>
      </c>
      <c r="G35" s="14">
        <v>7.2513962505999993E-2</v>
      </c>
    </row>
    <row r="36" spans="1:7" x14ac:dyDescent="0.25">
      <c r="A36" s="11" t="s">
        <v>757</v>
      </c>
      <c r="B36" s="29" t="s">
        <v>758</v>
      </c>
      <c r="C36" s="29" t="s">
        <v>117</v>
      </c>
      <c r="D36" s="12">
        <v>2000000</v>
      </c>
      <c r="E36" s="13">
        <v>2034.88</v>
      </c>
      <c r="F36" s="14">
        <v>2.5100000000000001E-2</v>
      </c>
      <c r="G36" s="14">
        <v>7.2680704208999997E-2</v>
      </c>
    </row>
    <row r="37" spans="1:7" x14ac:dyDescent="0.25">
      <c r="A37" s="11" t="s">
        <v>759</v>
      </c>
      <c r="B37" s="29" t="s">
        <v>760</v>
      </c>
      <c r="C37" s="29" t="s">
        <v>117</v>
      </c>
      <c r="D37" s="12">
        <v>1000000</v>
      </c>
      <c r="E37" s="13">
        <v>1022.82</v>
      </c>
      <c r="F37" s="14">
        <v>1.26E-2</v>
      </c>
      <c r="G37" s="14">
        <v>7.3032872129000004E-2</v>
      </c>
    </row>
    <row r="38" spans="1:7" x14ac:dyDescent="0.25">
      <c r="A38" s="11" t="s">
        <v>761</v>
      </c>
      <c r="B38" s="29" t="s">
        <v>762</v>
      </c>
      <c r="C38" s="29" t="s">
        <v>117</v>
      </c>
      <c r="D38" s="12">
        <v>1000000</v>
      </c>
      <c r="E38" s="13">
        <v>1020.99</v>
      </c>
      <c r="F38" s="14">
        <v>1.26E-2</v>
      </c>
      <c r="G38" s="14">
        <v>7.2783241255999997E-2</v>
      </c>
    </row>
    <row r="39" spans="1:7" x14ac:dyDescent="0.25">
      <c r="A39" s="11" t="s">
        <v>763</v>
      </c>
      <c r="B39" s="29" t="s">
        <v>764</v>
      </c>
      <c r="C39" s="29" t="s">
        <v>117</v>
      </c>
      <c r="D39" s="12">
        <v>1000000</v>
      </c>
      <c r="E39" s="13">
        <v>1020.79</v>
      </c>
      <c r="F39" s="14">
        <v>1.26E-2</v>
      </c>
      <c r="G39" s="14">
        <v>7.2543995769000003E-2</v>
      </c>
    </row>
    <row r="40" spans="1:7" x14ac:dyDescent="0.25">
      <c r="A40" s="11" t="s">
        <v>765</v>
      </c>
      <c r="B40" s="29" t="s">
        <v>766</v>
      </c>
      <c r="C40" s="29" t="s">
        <v>117</v>
      </c>
      <c r="D40" s="12">
        <v>1000000</v>
      </c>
      <c r="E40" s="13">
        <v>979.74</v>
      </c>
      <c r="F40" s="14">
        <v>1.21E-2</v>
      </c>
      <c r="G40" s="14">
        <v>7.2035558272000005E-2</v>
      </c>
    </row>
    <row r="41" spans="1:7" x14ac:dyDescent="0.25">
      <c r="A41" s="11" t="s">
        <v>767</v>
      </c>
      <c r="B41" s="29" t="s">
        <v>768</v>
      </c>
      <c r="C41" s="29" t="s">
        <v>117</v>
      </c>
      <c r="D41" s="12">
        <v>500000</v>
      </c>
      <c r="E41" s="13">
        <v>511.05</v>
      </c>
      <c r="F41" s="14">
        <v>6.3E-3</v>
      </c>
      <c r="G41" s="14">
        <v>7.2784277009000004E-2</v>
      </c>
    </row>
    <row r="42" spans="1:7" x14ac:dyDescent="0.25">
      <c r="A42" s="11" t="s">
        <v>769</v>
      </c>
      <c r="B42" s="29" t="s">
        <v>770</v>
      </c>
      <c r="C42" s="29" t="s">
        <v>117</v>
      </c>
      <c r="D42" s="12">
        <v>500000</v>
      </c>
      <c r="E42" s="13">
        <v>511.03</v>
      </c>
      <c r="F42" s="14">
        <v>6.3E-3</v>
      </c>
      <c r="G42" s="14">
        <v>7.2907535156E-2</v>
      </c>
    </row>
    <row r="43" spans="1:7" x14ac:dyDescent="0.25">
      <c r="A43" s="11" t="s">
        <v>771</v>
      </c>
      <c r="B43" s="29" t="s">
        <v>772</v>
      </c>
      <c r="C43" s="29" t="s">
        <v>117</v>
      </c>
      <c r="D43" s="12">
        <v>500000</v>
      </c>
      <c r="E43" s="13">
        <v>509.34</v>
      </c>
      <c r="F43" s="14">
        <v>6.3E-3</v>
      </c>
      <c r="G43" s="14">
        <v>7.2647561969000005E-2</v>
      </c>
    </row>
    <row r="44" spans="1:7" x14ac:dyDescent="0.25">
      <c r="A44" s="15" t="s">
        <v>120</v>
      </c>
      <c r="B44" s="30"/>
      <c r="C44" s="30"/>
      <c r="D44" s="16"/>
      <c r="E44" s="17">
        <v>39216.36</v>
      </c>
      <c r="F44" s="18">
        <v>0.4839</v>
      </c>
      <c r="G44" s="19"/>
    </row>
    <row r="45" spans="1:7" x14ac:dyDescent="0.25">
      <c r="A45" s="11"/>
      <c r="B45" s="29"/>
      <c r="C45" s="29"/>
      <c r="D45" s="12"/>
      <c r="E45" s="13"/>
      <c r="F45" s="14"/>
      <c r="G45" s="14"/>
    </row>
    <row r="46" spans="1:7" x14ac:dyDescent="0.25">
      <c r="A46" s="11"/>
      <c r="B46" s="29"/>
      <c r="C46" s="29"/>
      <c r="D46" s="12"/>
      <c r="E46" s="13"/>
      <c r="F46" s="14"/>
      <c r="G46" s="14"/>
    </row>
    <row r="47" spans="1:7" x14ac:dyDescent="0.25">
      <c r="A47" s="15" t="s">
        <v>298</v>
      </c>
      <c r="B47" s="29"/>
      <c r="C47" s="29"/>
      <c r="D47" s="12"/>
      <c r="E47" s="13"/>
      <c r="F47" s="14"/>
      <c r="G47" s="14"/>
    </row>
    <row r="48" spans="1:7" x14ac:dyDescent="0.25">
      <c r="A48" s="15" t="s">
        <v>120</v>
      </c>
      <c r="B48" s="29"/>
      <c r="C48" s="29"/>
      <c r="D48" s="12"/>
      <c r="E48" s="34" t="s">
        <v>112</v>
      </c>
      <c r="F48" s="35" t="s">
        <v>112</v>
      </c>
      <c r="G48" s="14"/>
    </row>
    <row r="49" spans="1:7" x14ac:dyDescent="0.25">
      <c r="A49" s="11"/>
      <c r="B49" s="29"/>
      <c r="C49" s="29"/>
      <c r="D49" s="12"/>
      <c r="E49" s="13"/>
      <c r="F49" s="14"/>
      <c r="G49" s="14"/>
    </row>
    <row r="50" spans="1:7" x14ac:dyDescent="0.25">
      <c r="A50" s="15" t="s">
        <v>299</v>
      </c>
      <c r="B50" s="29"/>
      <c r="C50" s="29"/>
      <c r="D50" s="12"/>
      <c r="E50" s="13"/>
      <c r="F50" s="14"/>
      <c r="G50" s="14"/>
    </row>
    <row r="51" spans="1:7" x14ac:dyDescent="0.25">
      <c r="A51" s="15" t="s">
        <v>120</v>
      </c>
      <c r="B51" s="29"/>
      <c r="C51" s="29"/>
      <c r="D51" s="12"/>
      <c r="E51" s="34" t="s">
        <v>112</v>
      </c>
      <c r="F51" s="35" t="s">
        <v>112</v>
      </c>
      <c r="G51" s="14"/>
    </row>
    <row r="52" spans="1:7" x14ac:dyDescent="0.25">
      <c r="A52" s="11"/>
      <c r="B52" s="29"/>
      <c r="C52" s="29"/>
      <c r="D52" s="12"/>
      <c r="E52" s="13"/>
      <c r="F52" s="14"/>
      <c r="G52" s="14"/>
    </row>
    <row r="53" spans="1:7" x14ac:dyDescent="0.25">
      <c r="A53" s="20" t="s">
        <v>150</v>
      </c>
      <c r="B53" s="31"/>
      <c r="C53" s="31"/>
      <c r="D53" s="21"/>
      <c r="E53" s="17">
        <v>78027.820000000007</v>
      </c>
      <c r="F53" s="18">
        <v>0.96279999999999999</v>
      </c>
      <c r="G53" s="19"/>
    </row>
    <row r="54" spans="1:7" x14ac:dyDescent="0.25">
      <c r="A54" s="11"/>
      <c r="B54" s="29"/>
      <c r="C54" s="29"/>
      <c r="D54" s="12"/>
      <c r="E54" s="13"/>
      <c r="F54" s="14"/>
      <c r="G54" s="14"/>
    </row>
    <row r="55" spans="1:7" x14ac:dyDescent="0.25">
      <c r="A55" s="11"/>
      <c r="B55" s="29"/>
      <c r="C55" s="29"/>
      <c r="D55" s="12"/>
      <c r="E55" s="13"/>
      <c r="F55" s="14"/>
      <c r="G55" s="14"/>
    </row>
    <row r="56" spans="1:7" x14ac:dyDescent="0.25">
      <c r="A56" s="15" t="s">
        <v>151</v>
      </c>
      <c r="B56" s="29"/>
      <c r="C56" s="29"/>
      <c r="D56" s="12"/>
      <c r="E56" s="13"/>
      <c r="F56" s="14"/>
      <c r="G56" s="14"/>
    </row>
    <row r="57" spans="1:7" x14ac:dyDescent="0.25">
      <c r="A57" s="11" t="s">
        <v>152</v>
      </c>
      <c r="B57" s="29"/>
      <c r="C57" s="29"/>
      <c r="D57" s="12"/>
      <c r="E57" s="13">
        <v>156.97</v>
      </c>
      <c r="F57" s="14">
        <v>1.9E-3</v>
      </c>
      <c r="G57" s="14">
        <v>6.2475999999999997E-2</v>
      </c>
    </row>
    <row r="58" spans="1:7" x14ac:dyDescent="0.25">
      <c r="A58" s="15" t="s">
        <v>120</v>
      </c>
      <c r="B58" s="30"/>
      <c r="C58" s="30"/>
      <c r="D58" s="16"/>
      <c r="E58" s="17">
        <v>156.97</v>
      </c>
      <c r="F58" s="18">
        <v>1.9E-3</v>
      </c>
      <c r="G58" s="19"/>
    </row>
    <row r="59" spans="1:7" x14ac:dyDescent="0.25">
      <c r="A59" s="11"/>
      <c r="B59" s="29"/>
      <c r="C59" s="29"/>
      <c r="D59" s="12"/>
      <c r="E59" s="13"/>
      <c r="F59" s="14"/>
      <c r="G59" s="14"/>
    </row>
    <row r="60" spans="1:7" x14ac:dyDescent="0.25">
      <c r="A60" s="20" t="s">
        <v>150</v>
      </c>
      <c r="B60" s="31"/>
      <c r="C60" s="31"/>
      <c r="D60" s="21"/>
      <c r="E60" s="17">
        <v>156.97</v>
      </c>
      <c r="F60" s="18">
        <v>1.9E-3</v>
      </c>
      <c r="G60" s="19"/>
    </row>
    <row r="61" spans="1:7" x14ac:dyDescent="0.25">
      <c r="A61" s="11" t="s">
        <v>153</v>
      </c>
      <c r="B61" s="29"/>
      <c r="C61" s="29"/>
      <c r="D61" s="12"/>
      <c r="E61" s="13">
        <v>2910.1063792999998</v>
      </c>
      <c r="F61" s="14">
        <v>3.5899E-2</v>
      </c>
      <c r="G61" s="14"/>
    </row>
    <row r="62" spans="1:7" x14ac:dyDescent="0.25">
      <c r="A62" s="11" t="s">
        <v>154</v>
      </c>
      <c r="B62" s="29"/>
      <c r="C62" s="29"/>
      <c r="D62" s="12"/>
      <c r="E62" s="22">
        <v>-31.526379299999999</v>
      </c>
      <c r="F62" s="23">
        <v>-5.9900000000000003E-4</v>
      </c>
      <c r="G62" s="14">
        <v>6.2475999999999997E-2</v>
      </c>
    </row>
    <row r="63" spans="1:7" x14ac:dyDescent="0.25">
      <c r="A63" s="24" t="s">
        <v>155</v>
      </c>
      <c r="B63" s="32"/>
      <c r="C63" s="32"/>
      <c r="D63" s="25"/>
      <c r="E63" s="26">
        <v>81063.37</v>
      </c>
      <c r="F63" s="27">
        <v>1</v>
      </c>
      <c r="G63" s="27"/>
    </row>
    <row r="65" spans="1:5" x14ac:dyDescent="0.25">
      <c r="A65" s="51" t="s">
        <v>157</v>
      </c>
    </row>
    <row r="68" spans="1:5" x14ac:dyDescent="0.25">
      <c r="A68" s="51" t="s">
        <v>158</v>
      </c>
    </row>
    <row r="69" spans="1:5" x14ac:dyDescent="0.25">
      <c r="A69" s="46" t="s">
        <v>159</v>
      </c>
      <c r="B69" s="33" t="s">
        <v>112</v>
      </c>
    </row>
    <row r="70" spans="1:5" x14ac:dyDescent="0.25">
      <c r="A70" t="s">
        <v>160</v>
      </c>
    </row>
    <row r="71" spans="1:5" x14ac:dyDescent="0.25">
      <c r="A71" t="s">
        <v>161</v>
      </c>
      <c r="B71" t="s">
        <v>162</v>
      </c>
      <c r="C71" t="s">
        <v>162</v>
      </c>
    </row>
    <row r="72" spans="1:5" x14ac:dyDescent="0.25">
      <c r="B72" s="47">
        <v>45044</v>
      </c>
      <c r="C72" s="47">
        <v>45077</v>
      </c>
    </row>
    <row r="73" spans="1:5" x14ac:dyDescent="0.25">
      <c r="A73" t="s">
        <v>660</v>
      </c>
      <c r="B73">
        <v>10.452</v>
      </c>
      <c r="C73">
        <v>10.5189</v>
      </c>
      <c r="E73" s="1"/>
    </row>
    <row r="74" spans="1:5" x14ac:dyDescent="0.25">
      <c r="A74" t="s">
        <v>167</v>
      </c>
      <c r="B74">
        <v>10.452500000000001</v>
      </c>
      <c r="C74">
        <v>10.519399999999999</v>
      </c>
      <c r="E74" s="1"/>
    </row>
    <row r="75" spans="1:5" x14ac:dyDescent="0.25">
      <c r="A75" t="s">
        <v>661</v>
      </c>
      <c r="B75">
        <v>10.428800000000001</v>
      </c>
      <c r="C75">
        <v>10.4938</v>
      </c>
      <c r="E75" s="1"/>
    </row>
    <row r="76" spans="1:5" x14ac:dyDescent="0.25">
      <c r="A76" t="s">
        <v>627</v>
      </c>
      <c r="B76">
        <v>10.4292</v>
      </c>
      <c r="C76">
        <v>10.494199999999999</v>
      </c>
      <c r="E76" s="1"/>
    </row>
    <row r="77" spans="1:5" x14ac:dyDescent="0.25">
      <c r="E77" s="1"/>
    </row>
    <row r="78" spans="1:5" x14ac:dyDescent="0.25">
      <c r="A78" t="s">
        <v>177</v>
      </c>
      <c r="B78" s="33" t="s">
        <v>112</v>
      </c>
    </row>
    <row r="79" spans="1:5" x14ac:dyDescent="0.25">
      <c r="A79" t="s">
        <v>178</v>
      </c>
      <c r="B79" s="33" t="s">
        <v>112</v>
      </c>
    </row>
    <row r="80" spans="1:5" ht="29.1" customHeight="1" x14ac:dyDescent="0.25">
      <c r="A80" s="46" t="s">
        <v>179</v>
      </c>
      <c r="B80" s="33" t="s">
        <v>112</v>
      </c>
    </row>
    <row r="81" spans="1:2" ht="29.1" customHeight="1" x14ac:dyDescent="0.25">
      <c r="A81" s="46" t="s">
        <v>180</v>
      </c>
      <c r="B81" s="33" t="s">
        <v>112</v>
      </c>
    </row>
    <row r="82" spans="1:2" x14ac:dyDescent="0.25">
      <c r="A82" t="s">
        <v>181</v>
      </c>
      <c r="B82" s="48">
        <f>B98</f>
        <v>2.179966038996711</v>
      </c>
    </row>
    <row r="83" spans="1:2" ht="43.5" customHeight="1" x14ac:dyDescent="0.25">
      <c r="A83" s="46" t="s">
        <v>182</v>
      </c>
      <c r="B83" s="33" t="s">
        <v>112</v>
      </c>
    </row>
    <row r="84" spans="1:2" ht="29.1" customHeight="1" x14ac:dyDescent="0.25">
      <c r="A84" s="46" t="s">
        <v>183</v>
      </c>
      <c r="B84" s="33" t="s">
        <v>112</v>
      </c>
    </row>
    <row r="85" spans="1:2" ht="29.1" customHeight="1" x14ac:dyDescent="0.25">
      <c r="A85" s="46" t="s">
        <v>184</v>
      </c>
      <c r="B85" s="33" t="s">
        <v>112</v>
      </c>
    </row>
    <row r="86" spans="1:2" x14ac:dyDescent="0.25">
      <c r="A86" t="s">
        <v>185</v>
      </c>
      <c r="B86" s="33" t="s">
        <v>112</v>
      </c>
    </row>
    <row r="87" spans="1:2" x14ac:dyDescent="0.25">
      <c r="A87" t="s">
        <v>186</v>
      </c>
      <c r="B87" s="33" t="s">
        <v>112</v>
      </c>
    </row>
    <row r="88" spans="1:2" x14ac:dyDescent="0.25">
      <c r="A88" s="46"/>
      <c r="B88" s="33"/>
    </row>
    <row r="91" spans="1:2" x14ac:dyDescent="0.25">
      <c r="A91" t="s">
        <v>187</v>
      </c>
    </row>
    <row r="92" spans="1:2" x14ac:dyDescent="0.25">
      <c r="A92" s="52" t="s">
        <v>188</v>
      </c>
      <c r="B92" s="52" t="s">
        <v>773</v>
      </c>
    </row>
    <row r="93" spans="1:2" x14ac:dyDescent="0.25">
      <c r="A93" s="52" t="s">
        <v>190</v>
      </c>
      <c r="B93" s="52" t="s">
        <v>774</v>
      </c>
    </row>
    <row r="94" spans="1:2" x14ac:dyDescent="0.25">
      <c r="A94" s="52"/>
      <c r="B94" s="52"/>
    </row>
    <row r="95" spans="1:2" x14ac:dyDescent="0.25">
      <c r="A95" s="52" t="s">
        <v>192</v>
      </c>
      <c r="B95" s="53">
        <v>7.3196867609592227</v>
      </c>
    </row>
    <row r="96" spans="1:2" x14ac:dyDescent="0.25">
      <c r="A96" s="52"/>
      <c r="B96" s="52"/>
    </row>
    <row r="97" spans="1:4" x14ac:dyDescent="0.25">
      <c r="A97" s="52" t="s">
        <v>193</v>
      </c>
      <c r="B97" s="54">
        <v>1.9948999999999999</v>
      </c>
    </row>
    <row r="98" spans="1:4" x14ac:dyDescent="0.25">
      <c r="A98" s="52" t="s">
        <v>194</v>
      </c>
      <c r="B98" s="54">
        <v>2.179966038996711</v>
      </c>
    </row>
    <row r="99" spans="1:4" x14ac:dyDescent="0.25">
      <c r="A99" s="52"/>
      <c r="B99" s="52"/>
    </row>
    <row r="100" spans="1:4" x14ac:dyDescent="0.25">
      <c r="A100" s="52" t="s">
        <v>195</v>
      </c>
      <c r="B100" s="55">
        <v>45077</v>
      </c>
    </row>
    <row r="102" spans="1:4" ht="69.95" customHeight="1" x14ac:dyDescent="0.25">
      <c r="A102" s="57" t="s">
        <v>196</v>
      </c>
      <c r="B102" s="57" t="s">
        <v>197</v>
      </c>
      <c r="C102" s="57" t="s">
        <v>5</v>
      </c>
      <c r="D102" s="57" t="s">
        <v>6</v>
      </c>
    </row>
    <row r="103" spans="1:4" ht="69.95" customHeight="1" x14ac:dyDescent="0.25">
      <c r="A103" s="57" t="s">
        <v>775</v>
      </c>
      <c r="B103" s="57"/>
      <c r="C103" s="57" t="s">
        <v>31</v>
      </c>
      <c r="D10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9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776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777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296</v>
      </c>
      <c r="B13" s="29" t="s">
        <v>297</v>
      </c>
      <c r="C13" s="29" t="s">
        <v>117</v>
      </c>
      <c r="D13" s="12">
        <v>8500000</v>
      </c>
      <c r="E13" s="13">
        <v>8507.23</v>
      </c>
      <c r="F13" s="14">
        <v>0.38100000000000001</v>
      </c>
      <c r="G13" s="14">
        <v>6.9432095821999995E-2</v>
      </c>
    </row>
    <row r="14" spans="1:8" x14ac:dyDescent="0.25">
      <c r="A14" s="11" t="s">
        <v>620</v>
      </c>
      <c r="B14" s="29" t="s">
        <v>621</v>
      </c>
      <c r="C14" s="29" t="s">
        <v>117</v>
      </c>
      <c r="D14" s="12">
        <v>7500000</v>
      </c>
      <c r="E14" s="13">
        <v>7619.77</v>
      </c>
      <c r="F14" s="14">
        <v>0.3412</v>
      </c>
      <c r="G14" s="14">
        <v>7.0394056201999997E-2</v>
      </c>
    </row>
    <row r="15" spans="1:8" x14ac:dyDescent="0.25">
      <c r="A15" s="15" t="s">
        <v>120</v>
      </c>
      <c r="B15" s="30"/>
      <c r="C15" s="30"/>
      <c r="D15" s="16"/>
      <c r="E15" s="17">
        <v>16127</v>
      </c>
      <c r="F15" s="18">
        <v>0.72219999999999995</v>
      </c>
      <c r="G15" s="19"/>
    </row>
    <row r="16" spans="1:8" x14ac:dyDescent="0.25">
      <c r="A16" s="11"/>
      <c r="B16" s="29"/>
      <c r="C16" s="29"/>
      <c r="D16" s="12"/>
      <c r="E16" s="13"/>
      <c r="F16" s="14"/>
      <c r="G16" s="14"/>
    </row>
    <row r="17" spans="1:7" x14ac:dyDescent="0.25">
      <c r="A17" s="15" t="s">
        <v>647</v>
      </c>
      <c r="B17" s="29"/>
      <c r="C17" s="29"/>
      <c r="D17" s="12"/>
      <c r="E17" s="13"/>
      <c r="F17" s="14"/>
      <c r="G17" s="14"/>
    </row>
    <row r="18" spans="1:7" x14ac:dyDescent="0.25">
      <c r="A18" s="11" t="s">
        <v>778</v>
      </c>
      <c r="B18" s="29" t="s">
        <v>779</v>
      </c>
      <c r="C18" s="29" t="s">
        <v>117</v>
      </c>
      <c r="D18" s="12">
        <v>3000000</v>
      </c>
      <c r="E18" s="13">
        <v>3037.29</v>
      </c>
      <c r="F18" s="14">
        <v>0.13600000000000001</v>
      </c>
      <c r="G18" s="14">
        <v>7.3262848256000004E-2</v>
      </c>
    </row>
    <row r="19" spans="1:7" x14ac:dyDescent="0.25">
      <c r="A19" s="11" t="s">
        <v>780</v>
      </c>
      <c r="B19" s="29" t="s">
        <v>781</v>
      </c>
      <c r="C19" s="29" t="s">
        <v>117</v>
      </c>
      <c r="D19" s="12">
        <v>2500000</v>
      </c>
      <c r="E19" s="13">
        <v>2530.65</v>
      </c>
      <c r="F19" s="14">
        <v>0.1133</v>
      </c>
      <c r="G19" s="14">
        <v>7.3317756110000007E-2</v>
      </c>
    </row>
    <row r="20" spans="1:7" x14ac:dyDescent="0.25">
      <c r="A20" s="15" t="s">
        <v>120</v>
      </c>
      <c r="B20" s="30"/>
      <c r="C20" s="30"/>
      <c r="D20" s="16"/>
      <c r="E20" s="17">
        <v>5567.94</v>
      </c>
      <c r="F20" s="18">
        <v>0.24929999999999999</v>
      </c>
      <c r="G20" s="19"/>
    </row>
    <row r="21" spans="1:7" x14ac:dyDescent="0.25">
      <c r="A21" s="11"/>
      <c r="B21" s="29"/>
      <c r="C21" s="29"/>
      <c r="D21" s="12"/>
      <c r="E21" s="13"/>
      <c r="F21" s="14"/>
      <c r="G21" s="14"/>
    </row>
    <row r="22" spans="1:7" x14ac:dyDescent="0.25">
      <c r="A22" s="11"/>
      <c r="B22" s="29"/>
      <c r="C22" s="29"/>
      <c r="D22" s="12"/>
      <c r="E22" s="13"/>
      <c r="F22" s="14"/>
      <c r="G22" s="14"/>
    </row>
    <row r="23" spans="1:7" x14ac:dyDescent="0.25">
      <c r="A23" s="15" t="s">
        <v>298</v>
      </c>
      <c r="B23" s="29"/>
      <c r="C23" s="29"/>
      <c r="D23" s="12"/>
      <c r="E23" s="13"/>
      <c r="F23" s="14"/>
      <c r="G23" s="14"/>
    </row>
    <row r="24" spans="1:7" x14ac:dyDescent="0.25">
      <c r="A24" s="15" t="s">
        <v>120</v>
      </c>
      <c r="B24" s="29"/>
      <c r="C24" s="29"/>
      <c r="D24" s="12"/>
      <c r="E24" s="34" t="s">
        <v>112</v>
      </c>
      <c r="F24" s="35" t="s">
        <v>112</v>
      </c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299</v>
      </c>
      <c r="B26" s="29"/>
      <c r="C26" s="29"/>
      <c r="D26" s="12"/>
      <c r="E26" s="13"/>
      <c r="F26" s="14"/>
      <c r="G26" s="14"/>
    </row>
    <row r="27" spans="1:7" x14ac:dyDescent="0.25">
      <c r="A27" s="15" t="s">
        <v>120</v>
      </c>
      <c r="B27" s="29"/>
      <c r="C27" s="29"/>
      <c r="D27" s="12"/>
      <c r="E27" s="34" t="s">
        <v>112</v>
      </c>
      <c r="F27" s="35" t="s">
        <v>112</v>
      </c>
      <c r="G27" s="14"/>
    </row>
    <row r="28" spans="1:7" x14ac:dyDescent="0.25">
      <c r="A28" s="11"/>
      <c r="B28" s="29"/>
      <c r="C28" s="29"/>
      <c r="D28" s="12"/>
      <c r="E28" s="13"/>
      <c r="F28" s="14"/>
      <c r="G28" s="14"/>
    </row>
    <row r="29" spans="1:7" x14ac:dyDescent="0.25">
      <c r="A29" s="20" t="s">
        <v>150</v>
      </c>
      <c r="B29" s="31"/>
      <c r="C29" s="31"/>
      <c r="D29" s="21"/>
      <c r="E29" s="17">
        <v>21694.94</v>
      </c>
      <c r="F29" s="18">
        <v>0.97150000000000003</v>
      </c>
      <c r="G29" s="19"/>
    </row>
    <row r="30" spans="1:7" x14ac:dyDescent="0.25">
      <c r="A30" s="11"/>
      <c r="B30" s="29"/>
      <c r="C30" s="29"/>
      <c r="D30" s="12"/>
      <c r="E30" s="13"/>
      <c r="F30" s="14"/>
      <c r="G30" s="14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15" t="s">
        <v>151</v>
      </c>
      <c r="B32" s="29"/>
      <c r="C32" s="29"/>
      <c r="D32" s="12"/>
      <c r="E32" s="13"/>
      <c r="F32" s="14"/>
      <c r="G32" s="14"/>
    </row>
    <row r="33" spans="1:7" x14ac:dyDescent="0.25">
      <c r="A33" s="11" t="s">
        <v>152</v>
      </c>
      <c r="B33" s="29"/>
      <c r="C33" s="29"/>
      <c r="D33" s="12"/>
      <c r="E33" s="13">
        <v>29</v>
      </c>
      <c r="F33" s="14">
        <v>1.2999999999999999E-3</v>
      </c>
      <c r="G33" s="14">
        <v>6.2475999999999997E-2</v>
      </c>
    </row>
    <row r="34" spans="1:7" x14ac:dyDescent="0.25">
      <c r="A34" s="15" t="s">
        <v>120</v>
      </c>
      <c r="B34" s="30"/>
      <c r="C34" s="30"/>
      <c r="D34" s="16"/>
      <c r="E34" s="17">
        <v>29</v>
      </c>
      <c r="F34" s="18">
        <v>1.2999999999999999E-3</v>
      </c>
      <c r="G34" s="19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20" t="s">
        <v>150</v>
      </c>
      <c r="B36" s="31"/>
      <c r="C36" s="31"/>
      <c r="D36" s="21"/>
      <c r="E36" s="17">
        <v>29</v>
      </c>
      <c r="F36" s="18">
        <v>1.2999999999999999E-3</v>
      </c>
      <c r="G36" s="19"/>
    </row>
    <row r="37" spans="1:7" x14ac:dyDescent="0.25">
      <c r="A37" s="11" t="s">
        <v>153</v>
      </c>
      <c r="B37" s="29"/>
      <c r="C37" s="29"/>
      <c r="D37" s="12"/>
      <c r="E37" s="13">
        <v>590.07704630000001</v>
      </c>
      <c r="F37" s="14">
        <v>2.6424E-2</v>
      </c>
      <c r="G37" s="14"/>
    </row>
    <row r="38" spans="1:7" x14ac:dyDescent="0.25">
      <c r="A38" s="11" t="s">
        <v>154</v>
      </c>
      <c r="B38" s="29"/>
      <c r="C38" s="29"/>
      <c r="D38" s="12"/>
      <c r="E38" s="13">
        <v>16.6229537</v>
      </c>
      <c r="F38" s="14">
        <v>7.76E-4</v>
      </c>
      <c r="G38" s="14">
        <v>6.2475999999999997E-2</v>
      </c>
    </row>
    <row r="39" spans="1:7" x14ac:dyDescent="0.25">
      <c r="A39" s="24" t="s">
        <v>155</v>
      </c>
      <c r="B39" s="32"/>
      <c r="C39" s="32"/>
      <c r="D39" s="25"/>
      <c r="E39" s="26">
        <v>22330.639999999999</v>
      </c>
      <c r="F39" s="27">
        <v>1</v>
      </c>
      <c r="G39" s="27"/>
    </row>
    <row r="41" spans="1:7" x14ac:dyDescent="0.25">
      <c r="A41" s="51" t="s">
        <v>157</v>
      </c>
    </row>
    <row r="44" spans="1:7" x14ac:dyDescent="0.25">
      <c r="A44" s="51" t="s">
        <v>158</v>
      </c>
    </row>
    <row r="45" spans="1:7" x14ac:dyDescent="0.25">
      <c r="A45" s="46" t="s">
        <v>159</v>
      </c>
      <c r="B45" s="33" t="s">
        <v>112</v>
      </c>
    </row>
    <row r="46" spans="1:7" x14ac:dyDescent="0.25">
      <c r="A46" t="s">
        <v>160</v>
      </c>
    </row>
    <row r="47" spans="1:7" x14ac:dyDescent="0.25">
      <c r="A47" t="s">
        <v>161</v>
      </c>
      <c r="B47" t="s">
        <v>162</v>
      </c>
      <c r="C47" t="s">
        <v>162</v>
      </c>
    </row>
    <row r="48" spans="1:7" x14ac:dyDescent="0.25">
      <c r="B48" s="47">
        <v>45044</v>
      </c>
      <c r="C48" s="47">
        <v>45077</v>
      </c>
    </row>
    <row r="49" spans="1:5" x14ac:dyDescent="0.25">
      <c r="A49" t="s">
        <v>660</v>
      </c>
      <c r="B49">
        <v>10.231299999999999</v>
      </c>
      <c r="C49">
        <v>10.3089</v>
      </c>
      <c r="E49" s="1"/>
    </row>
    <row r="50" spans="1:5" x14ac:dyDescent="0.25">
      <c r="A50" t="s">
        <v>167</v>
      </c>
      <c r="B50">
        <v>10.231400000000001</v>
      </c>
      <c r="C50">
        <v>10.308999999999999</v>
      </c>
      <c r="E50" s="1"/>
    </row>
    <row r="51" spans="1:5" x14ac:dyDescent="0.25">
      <c r="A51" t="s">
        <v>661</v>
      </c>
      <c r="B51">
        <v>10.221299999999999</v>
      </c>
      <c r="C51">
        <v>10.2944</v>
      </c>
      <c r="E51" s="1"/>
    </row>
    <row r="52" spans="1:5" x14ac:dyDescent="0.25">
      <c r="A52" t="s">
        <v>627</v>
      </c>
      <c r="B52">
        <v>10.221399999999999</v>
      </c>
      <c r="C52">
        <v>10.294499999999999</v>
      </c>
      <c r="E52" s="1"/>
    </row>
    <row r="53" spans="1:5" x14ac:dyDescent="0.25">
      <c r="E53" s="1"/>
    </row>
    <row r="54" spans="1:5" x14ac:dyDescent="0.25">
      <c r="A54" t="s">
        <v>177</v>
      </c>
      <c r="B54" s="33" t="s">
        <v>112</v>
      </c>
    </row>
    <row r="55" spans="1:5" x14ac:dyDescent="0.25">
      <c r="A55" t="s">
        <v>178</v>
      </c>
      <c r="B55" s="33" t="s">
        <v>112</v>
      </c>
    </row>
    <row r="56" spans="1:5" ht="29.1" customHeight="1" x14ac:dyDescent="0.25">
      <c r="A56" s="46" t="s">
        <v>179</v>
      </c>
      <c r="B56" s="33" t="s">
        <v>112</v>
      </c>
    </row>
    <row r="57" spans="1:5" ht="29.1" customHeight="1" x14ac:dyDescent="0.25">
      <c r="A57" s="46" t="s">
        <v>180</v>
      </c>
      <c r="B57" s="33" t="s">
        <v>112</v>
      </c>
    </row>
    <row r="58" spans="1:5" x14ac:dyDescent="0.25">
      <c r="A58" t="s">
        <v>181</v>
      </c>
      <c r="B58" s="48">
        <f>B74</f>
        <v>3.011674870496678</v>
      </c>
    </row>
    <row r="59" spans="1:5" ht="43.5" customHeight="1" x14ac:dyDescent="0.25">
      <c r="A59" s="46" t="s">
        <v>182</v>
      </c>
      <c r="B59" s="33" t="s">
        <v>112</v>
      </c>
    </row>
    <row r="60" spans="1:5" ht="29.1" customHeight="1" x14ac:dyDescent="0.25">
      <c r="A60" s="46" t="s">
        <v>183</v>
      </c>
      <c r="B60" s="33" t="s">
        <v>112</v>
      </c>
    </row>
    <row r="61" spans="1:5" ht="29.1" customHeight="1" x14ac:dyDescent="0.25">
      <c r="A61" s="46" t="s">
        <v>184</v>
      </c>
      <c r="B61" s="48">
        <v>4123.3138343000001</v>
      </c>
    </row>
    <row r="62" spans="1:5" x14ac:dyDescent="0.25">
      <c r="A62" t="s">
        <v>185</v>
      </c>
      <c r="B62" s="33" t="s">
        <v>112</v>
      </c>
    </row>
    <row r="63" spans="1:5" x14ac:dyDescent="0.25">
      <c r="A63" t="s">
        <v>186</v>
      </c>
      <c r="B63" s="33" t="s">
        <v>112</v>
      </c>
    </row>
    <row r="67" spans="1:4" x14ac:dyDescent="0.25">
      <c r="A67" t="s">
        <v>187</v>
      </c>
    </row>
    <row r="68" spans="1:4" ht="72.599999999999994" customHeight="1" x14ac:dyDescent="0.25">
      <c r="A68" s="52" t="s">
        <v>188</v>
      </c>
      <c r="B68" s="56" t="s">
        <v>782</v>
      </c>
    </row>
    <row r="69" spans="1:4" x14ac:dyDescent="0.25">
      <c r="A69" s="52" t="s">
        <v>190</v>
      </c>
      <c r="B69" s="52" t="s">
        <v>783</v>
      </c>
    </row>
    <row r="70" spans="1:4" x14ac:dyDescent="0.25">
      <c r="A70" s="52"/>
      <c r="B70" s="52"/>
    </row>
    <row r="71" spans="1:4" x14ac:dyDescent="0.25">
      <c r="A71" s="52" t="s">
        <v>192</v>
      </c>
      <c r="B71" s="53">
        <v>7.0732104744254283</v>
      </c>
    </row>
    <row r="72" spans="1:4" x14ac:dyDescent="0.25">
      <c r="A72" s="52"/>
      <c r="B72" s="52"/>
    </row>
    <row r="73" spans="1:4" x14ac:dyDescent="0.25">
      <c r="A73" s="52" t="s">
        <v>193</v>
      </c>
      <c r="B73" s="54">
        <v>2.6429</v>
      </c>
    </row>
    <row r="74" spans="1:4" x14ac:dyDescent="0.25">
      <c r="A74" s="52" t="s">
        <v>194</v>
      </c>
      <c r="B74" s="54">
        <v>3.011674870496678</v>
      </c>
    </row>
    <row r="75" spans="1:4" x14ac:dyDescent="0.25">
      <c r="A75" s="52"/>
      <c r="B75" s="52"/>
    </row>
    <row r="76" spans="1:4" x14ac:dyDescent="0.25">
      <c r="A76" s="52" t="s">
        <v>195</v>
      </c>
      <c r="B76" s="55">
        <v>45077</v>
      </c>
    </row>
    <row r="78" spans="1:4" ht="69.95" customHeight="1" x14ac:dyDescent="0.25">
      <c r="A78" s="57" t="s">
        <v>196</v>
      </c>
      <c r="B78" s="57" t="s">
        <v>197</v>
      </c>
      <c r="C78" s="57" t="s">
        <v>5</v>
      </c>
      <c r="D78" s="57" t="s">
        <v>6</v>
      </c>
    </row>
    <row r="79" spans="1:4" ht="69.95" customHeight="1" x14ac:dyDescent="0.25">
      <c r="A79" s="57" t="s">
        <v>784</v>
      </c>
      <c r="B79" s="57"/>
      <c r="C79" s="57" t="s">
        <v>33</v>
      </c>
      <c r="D79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785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786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1"/>
      <c r="B9" s="29"/>
      <c r="C9" s="29"/>
      <c r="D9" s="12"/>
      <c r="E9" s="13"/>
      <c r="F9" s="14"/>
      <c r="G9" s="14"/>
    </row>
    <row r="10" spans="1:8" x14ac:dyDescent="0.25">
      <c r="A10" s="15" t="s">
        <v>787</v>
      </c>
      <c r="B10" s="29"/>
      <c r="C10" s="29"/>
      <c r="D10" s="12"/>
      <c r="E10" s="13"/>
      <c r="F10" s="14"/>
      <c r="G10" s="14"/>
    </row>
    <row r="11" spans="1:8" x14ac:dyDescent="0.25">
      <c r="A11" s="11" t="s">
        <v>788</v>
      </c>
      <c r="B11" s="29" t="s">
        <v>789</v>
      </c>
      <c r="C11" s="29"/>
      <c r="D11" s="12">
        <v>43781504.999999993</v>
      </c>
      <c r="E11" s="13">
        <v>494656.58</v>
      </c>
      <c r="F11" s="14">
        <v>0.99670000000000003</v>
      </c>
      <c r="G11" s="14"/>
    </row>
    <row r="12" spans="1:8" x14ac:dyDescent="0.25">
      <c r="A12" s="15" t="s">
        <v>120</v>
      </c>
      <c r="B12" s="30"/>
      <c r="C12" s="30"/>
      <c r="D12" s="16"/>
      <c r="E12" s="17">
        <v>494656.58</v>
      </c>
      <c r="F12" s="18">
        <v>0.99670000000000003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20" t="s">
        <v>150</v>
      </c>
      <c r="B14" s="31"/>
      <c r="C14" s="31"/>
      <c r="D14" s="21"/>
      <c r="E14" s="17">
        <v>494656.58</v>
      </c>
      <c r="F14" s="18">
        <v>0.99670000000000003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5" t="s">
        <v>151</v>
      </c>
      <c r="B16" s="29"/>
      <c r="C16" s="29"/>
      <c r="D16" s="12"/>
      <c r="E16" s="13"/>
      <c r="F16" s="14"/>
      <c r="G16" s="14"/>
    </row>
    <row r="17" spans="1:7" x14ac:dyDescent="0.25">
      <c r="A17" s="11" t="s">
        <v>152</v>
      </c>
      <c r="B17" s="29"/>
      <c r="C17" s="29"/>
      <c r="D17" s="12"/>
      <c r="E17" s="13">
        <v>1603.73</v>
      </c>
      <c r="F17" s="14">
        <v>3.2000000000000002E-3</v>
      </c>
      <c r="G17" s="14">
        <v>6.2475999999999997E-2</v>
      </c>
    </row>
    <row r="18" spans="1:7" x14ac:dyDescent="0.25">
      <c r="A18" s="15" t="s">
        <v>120</v>
      </c>
      <c r="B18" s="30"/>
      <c r="C18" s="30"/>
      <c r="D18" s="16"/>
      <c r="E18" s="17">
        <v>1603.73</v>
      </c>
      <c r="F18" s="18">
        <v>3.2000000000000002E-3</v>
      </c>
      <c r="G18" s="19"/>
    </row>
    <row r="19" spans="1:7" x14ac:dyDescent="0.25">
      <c r="A19" s="11"/>
      <c r="B19" s="29"/>
      <c r="C19" s="29"/>
      <c r="D19" s="12"/>
      <c r="E19" s="13"/>
      <c r="F19" s="14"/>
      <c r="G19" s="14"/>
    </row>
    <row r="20" spans="1:7" x14ac:dyDescent="0.25">
      <c r="A20" s="20" t="s">
        <v>150</v>
      </c>
      <c r="B20" s="31"/>
      <c r="C20" s="31"/>
      <c r="D20" s="21"/>
      <c r="E20" s="17">
        <v>1603.73</v>
      </c>
      <c r="F20" s="18">
        <v>3.2000000000000002E-3</v>
      </c>
      <c r="G20" s="19"/>
    </row>
    <row r="21" spans="1:7" x14ac:dyDescent="0.25">
      <c r="A21" s="11" t="s">
        <v>153</v>
      </c>
      <c r="B21" s="29"/>
      <c r="C21" s="29"/>
      <c r="D21" s="12"/>
      <c r="E21" s="13">
        <v>0.2745051</v>
      </c>
      <c r="F21" s="14">
        <v>0</v>
      </c>
      <c r="G21" s="14"/>
    </row>
    <row r="22" spans="1:7" x14ac:dyDescent="0.25">
      <c r="A22" s="11" t="s">
        <v>154</v>
      </c>
      <c r="B22" s="29"/>
      <c r="C22" s="29"/>
      <c r="D22" s="12"/>
      <c r="E22" s="13">
        <v>53.0154949</v>
      </c>
      <c r="F22" s="14">
        <v>1E-4</v>
      </c>
      <c r="G22" s="14">
        <v>6.2475999999999997E-2</v>
      </c>
    </row>
    <row r="23" spans="1:7" x14ac:dyDescent="0.25">
      <c r="A23" s="24" t="s">
        <v>155</v>
      </c>
      <c r="B23" s="32"/>
      <c r="C23" s="32"/>
      <c r="D23" s="25"/>
      <c r="E23" s="26">
        <v>496313.59999999998</v>
      </c>
      <c r="F23" s="27">
        <v>1</v>
      </c>
      <c r="G23" s="27"/>
    </row>
    <row r="28" spans="1:7" x14ac:dyDescent="0.25">
      <c r="A28" s="51" t="s">
        <v>158</v>
      </c>
    </row>
    <row r="29" spans="1:7" x14ac:dyDescent="0.25">
      <c r="A29" s="46" t="s">
        <v>159</v>
      </c>
      <c r="B29" s="33" t="s">
        <v>112</v>
      </c>
    </row>
    <row r="30" spans="1:7" x14ac:dyDescent="0.25">
      <c r="A30" t="s">
        <v>160</v>
      </c>
    </row>
    <row r="31" spans="1:7" x14ac:dyDescent="0.25">
      <c r="A31" t="s">
        <v>161</v>
      </c>
      <c r="B31" t="s">
        <v>162</v>
      </c>
      <c r="C31" t="s">
        <v>162</v>
      </c>
    </row>
    <row r="32" spans="1:7" x14ac:dyDescent="0.25">
      <c r="B32" s="47">
        <v>45044</v>
      </c>
      <c r="C32" s="47">
        <v>45077</v>
      </c>
    </row>
    <row r="33" spans="1:5" x14ac:dyDescent="0.25">
      <c r="A33" t="s">
        <v>166</v>
      </c>
      <c r="B33">
        <v>11.2416</v>
      </c>
      <c r="C33">
        <v>11.2742</v>
      </c>
      <c r="E33" s="1"/>
    </row>
    <row r="34" spans="1:5" x14ac:dyDescent="0.25">
      <c r="A34" t="s">
        <v>167</v>
      </c>
      <c r="B34">
        <v>11.2416</v>
      </c>
      <c r="C34">
        <v>11.2742</v>
      </c>
      <c r="E34" s="1"/>
    </row>
    <row r="35" spans="1:5" x14ac:dyDescent="0.25">
      <c r="A35" t="s">
        <v>626</v>
      </c>
      <c r="B35">
        <v>11.2416</v>
      </c>
      <c r="C35">
        <v>11.2742</v>
      </c>
      <c r="E35" s="1"/>
    </row>
    <row r="36" spans="1:5" x14ac:dyDescent="0.25">
      <c r="A36" t="s">
        <v>627</v>
      </c>
      <c r="B36">
        <v>11.2416</v>
      </c>
      <c r="C36">
        <v>11.2742</v>
      </c>
      <c r="E36" s="1"/>
    </row>
    <row r="37" spans="1:5" x14ac:dyDescent="0.25">
      <c r="E37" s="1"/>
    </row>
    <row r="38" spans="1:5" x14ac:dyDescent="0.25">
      <c r="A38" t="s">
        <v>177</v>
      </c>
      <c r="B38" s="33" t="s">
        <v>112</v>
      </c>
    </row>
    <row r="39" spans="1:5" x14ac:dyDescent="0.25">
      <c r="A39" t="s">
        <v>178</v>
      </c>
      <c r="B39" s="33" t="s">
        <v>112</v>
      </c>
    </row>
    <row r="40" spans="1:5" ht="29.1" customHeight="1" x14ac:dyDescent="0.25">
      <c r="A40" s="46" t="s">
        <v>179</v>
      </c>
      <c r="B40" s="33" t="s">
        <v>112</v>
      </c>
    </row>
    <row r="41" spans="1:5" ht="29.1" customHeight="1" x14ac:dyDescent="0.25">
      <c r="A41" s="46" t="s">
        <v>180</v>
      </c>
      <c r="B41" s="33" t="s">
        <v>112</v>
      </c>
    </row>
    <row r="42" spans="1:5" x14ac:dyDescent="0.25">
      <c r="A42" t="s">
        <v>181</v>
      </c>
      <c r="B42" s="48">
        <f>B58</f>
        <v>1.747983214956035</v>
      </c>
    </row>
    <row r="43" spans="1:5" ht="43.5" customHeight="1" x14ac:dyDescent="0.25">
      <c r="A43" s="46" t="s">
        <v>182</v>
      </c>
      <c r="B43" s="33" t="s">
        <v>112</v>
      </c>
    </row>
    <row r="44" spans="1:5" ht="29.1" customHeight="1" x14ac:dyDescent="0.25">
      <c r="A44" s="46" t="s">
        <v>183</v>
      </c>
      <c r="B44" s="33" t="s">
        <v>112</v>
      </c>
    </row>
    <row r="45" spans="1:5" ht="29.1" customHeight="1" x14ac:dyDescent="0.25">
      <c r="A45" s="46" t="s">
        <v>184</v>
      </c>
      <c r="B45" s="33" t="s">
        <v>112</v>
      </c>
    </row>
    <row r="46" spans="1:5" x14ac:dyDescent="0.25">
      <c r="A46" t="s">
        <v>185</v>
      </c>
      <c r="B46" s="33" t="s">
        <v>112</v>
      </c>
    </row>
    <row r="47" spans="1:5" x14ac:dyDescent="0.25">
      <c r="A47" t="s">
        <v>186</v>
      </c>
      <c r="B47" s="33" t="s">
        <v>112</v>
      </c>
    </row>
    <row r="51" spans="1:4" x14ac:dyDescent="0.25">
      <c r="A51" t="s">
        <v>187</v>
      </c>
    </row>
    <row r="52" spans="1:4" x14ac:dyDescent="0.25">
      <c r="A52" s="52" t="s">
        <v>188</v>
      </c>
      <c r="B52" s="52" t="s">
        <v>790</v>
      </c>
    </row>
    <row r="53" spans="1:4" x14ac:dyDescent="0.25">
      <c r="A53" s="52" t="s">
        <v>190</v>
      </c>
      <c r="B53" s="52" t="s">
        <v>791</v>
      </c>
    </row>
    <row r="54" spans="1:4" x14ac:dyDescent="0.25">
      <c r="A54" s="52"/>
      <c r="B54" s="52"/>
    </row>
    <row r="55" spans="1:4" x14ac:dyDescent="0.25">
      <c r="A55" s="52" t="s">
        <v>192</v>
      </c>
      <c r="B55" s="53">
        <v>7.353902089993813</v>
      </c>
    </row>
    <row r="56" spans="1:4" x14ac:dyDescent="0.25">
      <c r="A56" s="52"/>
      <c r="B56" s="52"/>
    </row>
    <row r="57" spans="1:4" x14ac:dyDescent="0.25">
      <c r="A57" s="52" t="s">
        <v>193</v>
      </c>
      <c r="B57" s="54">
        <v>0</v>
      </c>
    </row>
    <row r="58" spans="1:4" x14ac:dyDescent="0.25">
      <c r="A58" s="52" t="s">
        <v>194</v>
      </c>
      <c r="B58" s="54">
        <v>1.747983214956035</v>
      </c>
    </row>
    <row r="59" spans="1:4" x14ac:dyDescent="0.25">
      <c r="A59" s="52"/>
      <c r="B59" s="52"/>
    </row>
    <row r="60" spans="1:4" x14ac:dyDescent="0.25">
      <c r="A60" s="52" t="s">
        <v>195</v>
      </c>
      <c r="B60" s="55">
        <v>45077</v>
      </c>
    </row>
    <row r="62" spans="1:4" ht="69.95" customHeight="1" x14ac:dyDescent="0.25">
      <c r="A62" s="57" t="s">
        <v>196</v>
      </c>
      <c r="B62" s="57" t="s">
        <v>197</v>
      </c>
      <c r="C62" s="57" t="s">
        <v>5</v>
      </c>
      <c r="D62" s="57" t="s">
        <v>6</v>
      </c>
    </row>
    <row r="63" spans="1:4" ht="69.95" customHeight="1" x14ac:dyDescent="0.25">
      <c r="A63" s="57" t="s">
        <v>790</v>
      </c>
      <c r="B63" s="57"/>
      <c r="C63" s="57" t="s">
        <v>11</v>
      </c>
      <c r="D6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2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792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793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1"/>
      <c r="B9" s="29"/>
      <c r="C9" s="29"/>
      <c r="D9" s="12"/>
      <c r="E9" s="13"/>
      <c r="F9" s="14"/>
      <c r="G9" s="14"/>
    </row>
    <row r="10" spans="1:8" x14ac:dyDescent="0.25">
      <c r="A10" s="15" t="s">
        <v>787</v>
      </c>
      <c r="B10" s="29"/>
      <c r="C10" s="29"/>
      <c r="D10" s="12"/>
      <c r="E10" s="13"/>
      <c r="F10" s="14"/>
      <c r="G10" s="14"/>
    </row>
    <row r="11" spans="1:8" x14ac:dyDescent="0.25">
      <c r="A11" s="11" t="s">
        <v>794</v>
      </c>
      <c r="B11" s="29" t="s">
        <v>795</v>
      </c>
      <c r="C11" s="29"/>
      <c r="D11" s="12">
        <v>51826273.002099998</v>
      </c>
      <c r="E11" s="13">
        <v>667506.85</v>
      </c>
      <c r="F11" s="14">
        <v>0.99829999999999997</v>
      </c>
      <c r="G11" s="14"/>
    </row>
    <row r="12" spans="1:8" x14ac:dyDescent="0.25">
      <c r="A12" s="15" t="s">
        <v>120</v>
      </c>
      <c r="B12" s="30"/>
      <c r="C12" s="30"/>
      <c r="D12" s="16"/>
      <c r="E12" s="17">
        <v>667506.85</v>
      </c>
      <c r="F12" s="18">
        <v>0.99829999999999997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20" t="s">
        <v>150</v>
      </c>
      <c r="B14" s="31"/>
      <c r="C14" s="31"/>
      <c r="D14" s="21"/>
      <c r="E14" s="17">
        <v>667506.85</v>
      </c>
      <c r="F14" s="18">
        <v>0.99829999999999997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5" t="s">
        <v>151</v>
      </c>
      <c r="B16" s="29"/>
      <c r="C16" s="29"/>
      <c r="D16" s="12"/>
      <c r="E16" s="13"/>
      <c r="F16" s="14"/>
      <c r="G16" s="14"/>
    </row>
    <row r="17" spans="1:7" x14ac:dyDescent="0.25">
      <c r="A17" s="11" t="s">
        <v>152</v>
      </c>
      <c r="B17" s="29"/>
      <c r="C17" s="29"/>
      <c r="D17" s="12"/>
      <c r="E17" s="13">
        <v>1384.76</v>
      </c>
      <c r="F17" s="14">
        <v>2.0999999999999999E-3</v>
      </c>
      <c r="G17" s="14">
        <v>6.2475999999999997E-2</v>
      </c>
    </row>
    <row r="18" spans="1:7" x14ac:dyDescent="0.25">
      <c r="A18" s="15" t="s">
        <v>120</v>
      </c>
      <c r="B18" s="30"/>
      <c r="C18" s="30"/>
      <c r="D18" s="16"/>
      <c r="E18" s="17">
        <v>1384.76</v>
      </c>
      <c r="F18" s="18">
        <v>2.0999999999999999E-3</v>
      </c>
      <c r="G18" s="19"/>
    </row>
    <row r="19" spans="1:7" x14ac:dyDescent="0.25">
      <c r="A19" s="11"/>
      <c r="B19" s="29"/>
      <c r="C19" s="29"/>
      <c r="D19" s="12"/>
      <c r="E19" s="13"/>
      <c r="F19" s="14"/>
      <c r="G19" s="14"/>
    </row>
    <row r="20" spans="1:7" x14ac:dyDescent="0.25">
      <c r="A20" s="20" t="s">
        <v>150</v>
      </c>
      <c r="B20" s="31"/>
      <c r="C20" s="31"/>
      <c r="D20" s="21"/>
      <c r="E20" s="17">
        <v>1384.76</v>
      </c>
      <c r="F20" s="18">
        <v>2.0999999999999999E-3</v>
      </c>
      <c r="G20" s="19"/>
    </row>
    <row r="21" spans="1:7" x14ac:dyDescent="0.25">
      <c r="A21" s="11" t="s">
        <v>153</v>
      </c>
      <c r="B21" s="29"/>
      <c r="C21" s="29"/>
      <c r="D21" s="12"/>
      <c r="E21" s="13">
        <v>0.23702590000000001</v>
      </c>
      <c r="F21" s="14">
        <v>0</v>
      </c>
      <c r="G21" s="14"/>
    </row>
    <row r="22" spans="1:7" x14ac:dyDescent="0.25">
      <c r="A22" s="11" t="s">
        <v>154</v>
      </c>
      <c r="B22" s="29"/>
      <c r="C22" s="29"/>
      <c r="D22" s="12"/>
      <c r="E22" s="22">
        <v>-273.21702590000001</v>
      </c>
      <c r="F22" s="23">
        <v>-4.0000000000000002E-4</v>
      </c>
      <c r="G22" s="14">
        <v>6.2475999999999997E-2</v>
      </c>
    </row>
    <row r="23" spans="1:7" x14ac:dyDescent="0.25">
      <c r="A23" s="24" t="s">
        <v>155</v>
      </c>
      <c r="B23" s="32"/>
      <c r="C23" s="32"/>
      <c r="D23" s="25"/>
      <c r="E23" s="26">
        <v>668618.63</v>
      </c>
      <c r="F23" s="27">
        <v>1</v>
      </c>
      <c r="G23" s="27"/>
    </row>
    <row r="28" spans="1:7" x14ac:dyDescent="0.25">
      <c r="A28" s="51" t="s">
        <v>158</v>
      </c>
    </row>
    <row r="29" spans="1:7" x14ac:dyDescent="0.25">
      <c r="A29" s="46" t="s">
        <v>159</v>
      </c>
      <c r="B29" s="33" t="s">
        <v>112</v>
      </c>
    </row>
    <row r="30" spans="1:7" x14ac:dyDescent="0.25">
      <c r="A30" t="s">
        <v>160</v>
      </c>
    </row>
    <row r="31" spans="1:7" x14ac:dyDescent="0.25">
      <c r="A31" t="s">
        <v>161</v>
      </c>
      <c r="B31" t="s">
        <v>162</v>
      </c>
      <c r="C31" t="s">
        <v>162</v>
      </c>
    </row>
    <row r="32" spans="1:7" x14ac:dyDescent="0.25">
      <c r="B32" s="47">
        <v>45044</v>
      </c>
      <c r="C32" s="47">
        <v>45077</v>
      </c>
    </row>
    <row r="33" spans="1:5" x14ac:dyDescent="0.25">
      <c r="A33" t="s">
        <v>166</v>
      </c>
      <c r="B33">
        <v>12.7066</v>
      </c>
      <c r="C33">
        <v>12.8527</v>
      </c>
      <c r="E33" s="1"/>
    </row>
    <row r="34" spans="1:5" x14ac:dyDescent="0.25">
      <c r="A34" t="s">
        <v>167</v>
      </c>
      <c r="B34">
        <v>12.7066</v>
      </c>
      <c r="C34">
        <v>12.8527</v>
      </c>
      <c r="E34" s="1"/>
    </row>
    <row r="35" spans="1:5" x14ac:dyDescent="0.25">
      <c r="A35" t="s">
        <v>626</v>
      </c>
      <c r="B35">
        <v>12.7066</v>
      </c>
      <c r="C35">
        <v>12.8527</v>
      </c>
      <c r="E35" s="1"/>
    </row>
    <row r="36" spans="1:5" x14ac:dyDescent="0.25">
      <c r="A36" t="s">
        <v>627</v>
      </c>
      <c r="B36">
        <v>12.7066</v>
      </c>
      <c r="C36">
        <v>12.8527</v>
      </c>
      <c r="E36" s="1"/>
    </row>
    <row r="37" spans="1:5" x14ac:dyDescent="0.25">
      <c r="E37" s="1"/>
    </row>
    <row r="38" spans="1:5" x14ac:dyDescent="0.25">
      <c r="A38" t="s">
        <v>177</v>
      </c>
      <c r="B38" s="33" t="s">
        <v>112</v>
      </c>
    </row>
    <row r="39" spans="1:5" x14ac:dyDescent="0.25">
      <c r="A39" t="s">
        <v>178</v>
      </c>
      <c r="B39" s="33" t="s">
        <v>112</v>
      </c>
    </row>
    <row r="40" spans="1:5" ht="29.1" customHeight="1" x14ac:dyDescent="0.25">
      <c r="A40" s="46" t="s">
        <v>179</v>
      </c>
      <c r="B40" s="33" t="s">
        <v>112</v>
      </c>
    </row>
    <row r="41" spans="1:5" ht="29.1" customHeight="1" x14ac:dyDescent="0.25">
      <c r="A41" s="46" t="s">
        <v>180</v>
      </c>
      <c r="B41" s="33" t="s">
        <v>112</v>
      </c>
    </row>
    <row r="42" spans="1:5" x14ac:dyDescent="0.25">
      <c r="A42" t="s">
        <v>181</v>
      </c>
      <c r="B42" s="48">
        <f>B57</f>
        <v>6.4524648598824816</v>
      </c>
    </row>
    <row r="43" spans="1:5" ht="43.5" customHeight="1" x14ac:dyDescent="0.25">
      <c r="A43" s="46" t="s">
        <v>182</v>
      </c>
      <c r="B43" s="33" t="s">
        <v>112</v>
      </c>
    </row>
    <row r="44" spans="1:5" ht="29.1" customHeight="1" x14ac:dyDescent="0.25">
      <c r="A44" s="46" t="s">
        <v>183</v>
      </c>
      <c r="B44" s="33" t="s">
        <v>112</v>
      </c>
    </row>
    <row r="45" spans="1:5" ht="29.1" customHeight="1" x14ac:dyDescent="0.25">
      <c r="A45" s="46" t="s">
        <v>184</v>
      </c>
      <c r="B45" s="33" t="s">
        <v>112</v>
      </c>
    </row>
    <row r="46" spans="1:5" x14ac:dyDescent="0.25">
      <c r="A46" t="s">
        <v>185</v>
      </c>
      <c r="B46" s="33" t="s">
        <v>112</v>
      </c>
    </row>
    <row r="47" spans="1:5" x14ac:dyDescent="0.25">
      <c r="A47" t="s">
        <v>186</v>
      </c>
      <c r="B47" s="33" t="s">
        <v>112</v>
      </c>
    </row>
    <row r="50" spans="1:4" x14ac:dyDescent="0.25">
      <c r="A50" t="s">
        <v>187</v>
      </c>
    </row>
    <row r="51" spans="1:4" x14ac:dyDescent="0.25">
      <c r="A51" s="52" t="s">
        <v>188</v>
      </c>
      <c r="B51" s="52" t="s">
        <v>796</v>
      </c>
    </row>
    <row r="52" spans="1:4" x14ac:dyDescent="0.25">
      <c r="A52" s="52" t="s">
        <v>190</v>
      </c>
      <c r="B52" s="52" t="s">
        <v>791</v>
      </c>
    </row>
    <row r="53" spans="1:4" x14ac:dyDescent="0.25">
      <c r="A53" s="52"/>
      <c r="B53" s="52"/>
    </row>
    <row r="54" spans="1:4" x14ac:dyDescent="0.25">
      <c r="A54" s="52" t="s">
        <v>192</v>
      </c>
      <c r="B54" s="53">
        <v>7.2829794916078754</v>
      </c>
    </row>
    <row r="55" spans="1:4" x14ac:dyDescent="0.25">
      <c r="A55" s="52"/>
      <c r="B55" s="52"/>
    </row>
    <row r="56" spans="1:4" x14ac:dyDescent="0.25">
      <c r="A56" s="52" t="s">
        <v>193</v>
      </c>
      <c r="B56" s="54">
        <v>0</v>
      </c>
    </row>
    <row r="57" spans="1:4" x14ac:dyDescent="0.25">
      <c r="A57" s="52" t="s">
        <v>194</v>
      </c>
      <c r="B57" s="54">
        <v>6.4524648598824816</v>
      </c>
    </row>
    <row r="58" spans="1:4" x14ac:dyDescent="0.25">
      <c r="A58" s="52"/>
      <c r="B58" s="52"/>
    </row>
    <row r="59" spans="1:4" x14ac:dyDescent="0.25">
      <c r="A59" s="52" t="s">
        <v>195</v>
      </c>
      <c r="B59" s="55">
        <v>45077</v>
      </c>
    </row>
    <row r="61" spans="1:4" ht="69.95" customHeight="1" x14ac:dyDescent="0.25">
      <c r="A61" s="57" t="s">
        <v>196</v>
      </c>
      <c r="B61" s="57" t="s">
        <v>197</v>
      </c>
      <c r="C61" s="57" t="s">
        <v>5</v>
      </c>
      <c r="D61" s="57" t="s">
        <v>6</v>
      </c>
    </row>
    <row r="62" spans="1:4" ht="69.95" customHeight="1" x14ac:dyDescent="0.25">
      <c r="A62" s="57" t="s">
        <v>796</v>
      </c>
      <c r="B62" s="57"/>
      <c r="C62" s="57" t="s">
        <v>14</v>
      </c>
      <c r="D62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9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797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798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438</v>
      </c>
      <c r="B13" s="29" t="s">
        <v>439</v>
      </c>
      <c r="C13" s="29" t="s">
        <v>117</v>
      </c>
      <c r="D13" s="12">
        <v>500000</v>
      </c>
      <c r="E13" s="13">
        <v>502.9</v>
      </c>
      <c r="F13" s="14">
        <v>1.1000000000000001E-3</v>
      </c>
      <c r="G13" s="14">
        <v>7.0974544641000004E-2</v>
      </c>
    </row>
    <row r="14" spans="1:8" x14ac:dyDescent="0.25">
      <c r="A14" s="15" t="s">
        <v>120</v>
      </c>
      <c r="B14" s="30"/>
      <c r="C14" s="30"/>
      <c r="D14" s="16"/>
      <c r="E14" s="17">
        <v>502.9</v>
      </c>
      <c r="F14" s="18">
        <v>1.1000000000000001E-3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1"/>
      <c r="B16" s="29"/>
      <c r="C16" s="29"/>
      <c r="D16" s="12"/>
      <c r="E16" s="13"/>
      <c r="F16" s="14"/>
      <c r="G16" s="14"/>
    </row>
    <row r="17" spans="1:7" x14ac:dyDescent="0.25">
      <c r="A17" s="15" t="s">
        <v>298</v>
      </c>
      <c r="B17" s="29"/>
      <c r="C17" s="29"/>
      <c r="D17" s="12"/>
      <c r="E17" s="13"/>
      <c r="F17" s="14"/>
      <c r="G17" s="14"/>
    </row>
    <row r="18" spans="1:7" x14ac:dyDescent="0.25">
      <c r="A18" s="15" t="s">
        <v>120</v>
      </c>
      <c r="B18" s="29"/>
      <c r="C18" s="29"/>
      <c r="D18" s="12"/>
      <c r="E18" s="34" t="s">
        <v>112</v>
      </c>
      <c r="F18" s="35" t="s">
        <v>112</v>
      </c>
      <c r="G18" s="14"/>
    </row>
    <row r="19" spans="1:7" x14ac:dyDescent="0.25">
      <c r="A19" s="11"/>
      <c r="B19" s="29"/>
      <c r="C19" s="29"/>
      <c r="D19" s="12"/>
      <c r="E19" s="13"/>
      <c r="F19" s="14"/>
      <c r="G19" s="14"/>
    </row>
    <row r="20" spans="1:7" x14ac:dyDescent="0.25">
      <c r="A20" s="15" t="s">
        <v>299</v>
      </c>
      <c r="B20" s="29"/>
      <c r="C20" s="29"/>
      <c r="D20" s="12"/>
      <c r="E20" s="13"/>
      <c r="F20" s="14"/>
      <c r="G20" s="14"/>
    </row>
    <row r="21" spans="1:7" x14ac:dyDescent="0.25">
      <c r="A21" s="15" t="s">
        <v>120</v>
      </c>
      <c r="B21" s="29"/>
      <c r="C21" s="29"/>
      <c r="D21" s="12"/>
      <c r="E21" s="34" t="s">
        <v>112</v>
      </c>
      <c r="F21" s="35" t="s">
        <v>112</v>
      </c>
      <c r="G21" s="14"/>
    </row>
    <row r="22" spans="1:7" x14ac:dyDescent="0.25">
      <c r="A22" s="11"/>
      <c r="B22" s="29"/>
      <c r="C22" s="29"/>
      <c r="D22" s="12"/>
      <c r="E22" s="13"/>
      <c r="F22" s="14"/>
      <c r="G22" s="14"/>
    </row>
    <row r="23" spans="1:7" x14ac:dyDescent="0.25">
      <c r="A23" s="20" t="s">
        <v>150</v>
      </c>
      <c r="B23" s="31"/>
      <c r="C23" s="31"/>
      <c r="D23" s="21"/>
      <c r="E23" s="17">
        <v>502.9</v>
      </c>
      <c r="F23" s="18">
        <v>1.1000000000000001E-3</v>
      </c>
      <c r="G23" s="19"/>
    </row>
    <row r="24" spans="1:7" x14ac:dyDescent="0.25">
      <c r="A24" s="11"/>
      <c r="B24" s="29"/>
      <c r="C24" s="29"/>
      <c r="D24" s="12"/>
      <c r="E24" s="13"/>
      <c r="F24" s="14"/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787</v>
      </c>
      <c r="B26" s="29"/>
      <c r="C26" s="29"/>
      <c r="D26" s="12"/>
      <c r="E26" s="13"/>
      <c r="F26" s="14"/>
      <c r="G26" s="14"/>
    </row>
    <row r="27" spans="1:7" x14ac:dyDescent="0.25">
      <c r="A27" s="11" t="s">
        <v>799</v>
      </c>
      <c r="B27" s="29" t="s">
        <v>800</v>
      </c>
      <c r="C27" s="29"/>
      <c r="D27" s="12">
        <v>38426552.999999993</v>
      </c>
      <c r="E27" s="13">
        <v>441063.82</v>
      </c>
      <c r="F27" s="14">
        <v>0.99770000000000003</v>
      </c>
      <c r="G27" s="14"/>
    </row>
    <row r="28" spans="1:7" x14ac:dyDescent="0.25">
      <c r="A28" s="15" t="s">
        <v>120</v>
      </c>
      <c r="B28" s="30"/>
      <c r="C28" s="30"/>
      <c r="D28" s="16"/>
      <c r="E28" s="17">
        <v>441063.82</v>
      </c>
      <c r="F28" s="18">
        <v>0.99770000000000003</v>
      </c>
      <c r="G28" s="19"/>
    </row>
    <row r="29" spans="1:7" x14ac:dyDescent="0.25">
      <c r="A29" s="11"/>
      <c r="B29" s="29"/>
      <c r="C29" s="29"/>
      <c r="D29" s="12"/>
      <c r="E29" s="13"/>
      <c r="F29" s="14"/>
      <c r="G29" s="14"/>
    </row>
    <row r="30" spans="1:7" x14ac:dyDescent="0.25">
      <c r="A30" s="20" t="s">
        <v>150</v>
      </c>
      <c r="B30" s="31"/>
      <c r="C30" s="31"/>
      <c r="D30" s="21"/>
      <c r="E30" s="17">
        <v>441063.82</v>
      </c>
      <c r="F30" s="18">
        <v>0.99770000000000003</v>
      </c>
      <c r="G30" s="19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15" t="s">
        <v>151</v>
      </c>
      <c r="B32" s="29"/>
      <c r="C32" s="29"/>
      <c r="D32" s="12"/>
      <c r="E32" s="13"/>
      <c r="F32" s="14"/>
      <c r="G32" s="14"/>
    </row>
    <row r="33" spans="1:7" x14ac:dyDescent="0.25">
      <c r="A33" s="11" t="s">
        <v>152</v>
      </c>
      <c r="B33" s="29"/>
      <c r="C33" s="29"/>
      <c r="D33" s="12"/>
      <c r="E33" s="13">
        <v>299.95</v>
      </c>
      <c r="F33" s="14">
        <v>6.9999999999999999E-4</v>
      </c>
      <c r="G33" s="14">
        <v>6.2475999999999997E-2</v>
      </c>
    </row>
    <row r="34" spans="1:7" x14ac:dyDescent="0.25">
      <c r="A34" s="15" t="s">
        <v>120</v>
      </c>
      <c r="B34" s="30"/>
      <c r="C34" s="30"/>
      <c r="D34" s="16"/>
      <c r="E34" s="17">
        <v>299.95</v>
      </c>
      <c r="F34" s="18">
        <v>6.9999999999999999E-4</v>
      </c>
      <c r="G34" s="19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20" t="s">
        <v>150</v>
      </c>
      <c r="B36" s="31"/>
      <c r="C36" s="31"/>
      <c r="D36" s="21"/>
      <c r="E36" s="17">
        <v>299.95</v>
      </c>
      <c r="F36" s="18">
        <v>6.9999999999999999E-4</v>
      </c>
      <c r="G36" s="19"/>
    </row>
    <row r="37" spans="1:7" x14ac:dyDescent="0.25">
      <c r="A37" s="11" t="s">
        <v>153</v>
      </c>
      <c r="B37" s="29"/>
      <c r="C37" s="29"/>
      <c r="D37" s="12"/>
      <c r="E37" s="13">
        <v>4.2916191000000001</v>
      </c>
      <c r="F37" s="14">
        <v>9.0000000000000002E-6</v>
      </c>
      <c r="G37" s="14"/>
    </row>
    <row r="38" spans="1:7" x14ac:dyDescent="0.25">
      <c r="A38" s="11" t="s">
        <v>154</v>
      </c>
      <c r="B38" s="29"/>
      <c r="C38" s="29"/>
      <c r="D38" s="12"/>
      <c r="E38" s="13">
        <v>223.3483809</v>
      </c>
      <c r="F38" s="14">
        <v>4.9100000000000001E-4</v>
      </c>
      <c r="G38" s="14">
        <v>6.2475999999999997E-2</v>
      </c>
    </row>
    <row r="39" spans="1:7" x14ac:dyDescent="0.25">
      <c r="A39" s="24" t="s">
        <v>155</v>
      </c>
      <c r="B39" s="32"/>
      <c r="C39" s="32"/>
      <c r="D39" s="25"/>
      <c r="E39" s="26">
        <v>442094.31</v>
      </c>
      <c r="F39" s="27">
        <v>1</v>
      </c>
      <c r="G39" s="27"/>
    </row>
    <row r="41" spans="1:7" x14ac:dyDescent="0.25">
      <c r="A41" s="51" t="s">
        <v>157</v>
      </c>
    </row>
    <row r="44" spans="1:7" x14ac:dyDescent="0.25">
      <c r="A44" s="51" t="s">
        <v>158</v>
      </c>
    </row>
    <row r="45" spans="1:7" x14ac:dyDescent="0.25">
      <c r="A45" s="46" t="s">
        <v>159</v>
      </c>
      <c r="B45" s="33" t="s">
        <v>112</v>
      </c>
    </row>
    <row r="46" spans="1:7" x14ac:dyDescent="0.25">
      <c r="A46" t="s">
        <v>160</v>
      </c>
    </row>
    <row r="47" spans="1:7" x14ac:dyDescent="0.25">
      <c r="A47" t="s">
        <v>161</v>
      </c>
      <c r="B47" t="s">
        <v>162</v>
      </c>
      <c r="C47" t="s">
        <v>162</v>
      </c>
    </row>
    <row r="48" spans="1:7" x14ac:dyDescent="0.25">
      <c r="B48" s="47">
        <v>45044</v>
      </c>
      <c r="C48" s="47">
        <v>45077</v>
      </c>
    </row>
    <row r="49" spans="1:5" x14ac:dyDescent="0.25">
      <c r="A49" t="s">
        <v>166</v>
      </c>
      <c r="B49">
        <v>11.34</v>
      </c>
      <c r="C49">
        <v>11.4565</v>
      </c>
      <c r="E49" s="1"/>
    </row>
    <row r="50" spans="1:5" x14ac:dyDescent="0.25">
      <c r="A50" t="s">
        <v>167</v>
      </c>
      <c r="B50">
        <v>11.34</v>
      </c>
      <c r="C50">
        <v>11.4565</v>
      </c>
      <c r="E50" s="1"/>
    </row>
    <row r="51" spans="1:5" x14ac:dyDescent="0.25">
      <c r="A51" t="s">
        <v>626</v>
      </c>
      <c r="B51">
        <v>11.34</v>
      </c>
      <c r="C51">
        <v>11.4565</v>
      </c>
      <c r="E51" s="1"/>
    </row>
    <row r="52" spans="1:5" x14ac:dyDescent="0.25">
      <c r="A52" t="s">
        <v>627</v>
      </c>
      <c r="B52">
        <v>11.34</v>
      </c>
      <c r="C52">
        <v>11.4565</v>
      </c>
      <c r="E52" s="1"/>
    </row>
    <row r="53" spans="1:5" x14ac:dyDescent="0.25">
      <c r="E53" s="1"/>
    </row>
    <row r="54" spans="1:5" x14ac:dyDescent="0.25">
      <c r="A54" t="s">
        <v>177</v>
      </c>
      <c r="B54" s="33" t="s">
        <v>112</v>
      </c>
    </row>
    <row r="55" spans="1:5" x14ac:dyDescent="0.25">
      <c r="A55" t="s">
        <v>178</v>
      </c>
      <c r="B55" s="33" t="s">
        <v>112</v>
      </c>
    </row>
    <row r="56" spans="1:5" ht="29.1" customHeight="1" x14ac:dyDescent="0.25">
      <c r="A56" s="46" t="s">
        <v>179</v>
      </c>
      <c r="B56" s="33" t="s">
        <v>112</v>
      </c>
    </row>
    <row r="57" spans="1:5" ht="29.1" customHeight="1" x14ac:dyDescent="0.25">
      <c r="A57" s="46" t="s">
        <v>180</v>
      </c>
      <c r="B57" s="33" t="s">
        <v>112</v>
      </c>
    </row>
    <row r="58" spans="1:5" x14ac:dyDescent="0.25">
      <c r="A58" t="s">
        <v>181</v>
      </c>
      <c r="B58" s="48">
        <f>B74</f>
        <v>7.5508663420231121</v>
      </c>
    </row>
    <row r="59" spans="1:5" ht="43.5" customHeight="1" x14ac:dyDescent="0.25">
      <c r="A59" s="46" t="s">
        <v>182</v>
      </c>
      <c r="B59" s="33" t="s">
        <v>112</v>
      </c>
    </row>
    <row r="60" spans="1:5" ht="29.1" customHeight="1" x14ac:dyDescent="0.25">
      <c r="A60" s="46" t="s">
        <v>183</v>
      </c>
      <c r="B60" s="33" t="s">
        <v>112</v>
      </c>
    </row>
    <row r="61" spans="1:5" ht="29.1" customHeight="1" x14ac:dyDescent="0.25">
      <c r="A61" s="46" t="s">
        <v>184</v>
      </c>
      <c r="B61" s="33" t="s">
        <v>112</v>
      </c>
    </row>
    <row r="62" spans="1:5" x14ac:dyDescent="0.25">
      <c r="A62" t="s">
        <v>185</v>
      </c>
      <c r="B62" s="33" t="s">
        <v>112</v>
      </c>
    </row>
    <row r="63" spans="1:5" x14ac:dyDescent="0.25">
      <c r="A63" t="s">
        <v>186</v>
      </c>
      <c r="B63" s="33" t="s">
        <v>112</v>
      </c>
    </row>
    <row r="67" spans="1:4" x14ac:dyDescent="0.25">
      <c r="A67" t="s">
        <v>187</v>
      </c>
    </row>
    <row r="68" spans="1:4" x14ac:dyDescent="0.25">
      <c r="A68" s="52" t="s">
        <v>188</v>
      </c>
      <c r="B68" s="52" t="s">
        <v>801</v>
      </c>
    </row>
    <row r="69" spans="1:4" x14ac:dyDescent="0.25">
      <c r="A69" s="52" t="s">
        <v>190</v>
      </c>
      <c r="B69" s="52" t="s">
        <v>791</v>
      </c>
    </row>
    <row r="70" spans="1:4" x14ac:dyDescent="0.25">
      <c r="A70" s="52"/>
      <c r="B70" s="52"/>
    </row>
    <row r="71" spans="1:4" x14ac:dyDescent="0.25">
      <c r="A71" s="52" t="s">
        <v>192</v>
      </c>
      <c r="B71" s="53">
        <v>7.2918431894377758</v>
      </c>
    </row>
    <row r="72" spans="1:4" x14ac:dyDescent="0.25">
      <c r="A72" s="52"/>
      <c r="B72" s="52"/>
    </row>
    <row r="73" spans="1:4" x14ac:dyDescent="0.25">
      <c r="A73" s="52" t="s">
        <v>193</v>
      </c>
      <c r="B73" s="54">
        <v>5.5999999999999999E-3</v>
      </c>
    </row>
    <row r="74" spans="1:4" x14ac:dyDescent="0.25">
      <c r="A74" s="52" t="s">
        <v>194</v>
      </c>
      <c r="B74" s="54">
        <v>7.5508663420231121</v>
      </c>
    </row>
    <row r="75" spans="1:4" x14ac:dyDescent="0.25">
      <c r="A75" s="52"/>
      <c r="B75" s="52"/>
    </row>
    <row r="76" spans="1:4" x14ac:dyDescent="0.25">
      <c r="A76" s="52" t="s">
        <v>195</v>
      </c>
      <c r="B76" s="55">
        <v>45077</v>
      </c>
    </row>
    <row r="78" spans="1:4" ht="69.95" customHeight="1" x14ac:dyDescent="0.25">
      <c r="A78" s="57" t="s">
        <v>196</v>
      </c>
      <c r="B78" s="57" t="s">
        <v>197</v>
      </c>
      <c r="C78" s="57" t="s">
        <v>5</v>
      </c>
      <c r="D78" s="57" t="s">
        <v>6</v>
      </c>
    </row>
    <row r="79" spans="1:4" ht="69.95" customHeight="1" x14ac:dyDescent="0.25">
      <c r="A79" s="57" t="s">
        <v>801</v>
      </c>
      <c r="B79" s="57"/>
      <c r="C79" s="57" t="s">
        <v>16</v>
      </c>
      <c r="D79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2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802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803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1"/>
      <c r="B9" s="29"/>
      <c r="C9" s="29"/>
      <c r="D9" s="12"/>
      <c r="E9" s="13"/>
      <c r="F9" s="14"/>
      <c r="G9" s="14"/>
    </row>
    <row r="10" spans="1:8" x14ac:dyDescent="0.25">
      <c r="A10" s="15" t="s">
        <v>787</v>
      </c>
      <c r="B10" s="29"/>
      <c r="C10" s="29"/>
      <c r="D10" s="12"/>
      <c r="E10" s="13"/>
      <c r="F10" s="14"/>
      <c r="G10" s="14"/>
    </row>
    <row r="11" spans="1:8" x14ac:dyDescent="0.25">
      <c r="A11" s="11" t="s">
        <v>804</v>
      </c>
      <c r="B11" s="29" t="s">
        <v>805</v>
      </c>
      <c r="C11" s="29"/>
      <c r="D11" s="12">
        <v>38400319.000000007</v>
      </c>
      <c r="E11" s="13">
        <v>414704.25</v>
      </c>
      <c r="F11" s="14">
        <v>0.99770000000000003</v>
      </c>
      <c r="G11" s="14"/>
    </row>
    <row r="12" spans="1:8" x14ac:dyDescent="0.25">
      <c r="A12" s="15" t="s">
        <v>120</v>
      </c>
      <c r="B12" s="30"/>
      <c r="C12" s="30"/>
      <c r="D12" s="16"/>
      <c r="E12" s="17">
        <v>414704.25</v>
      </c>
      <c r="F12" s="18">
        <v>0.99770000000000003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20" t="s">
        <v>150</v>
      </c>
      <c r="B14" s="31"/>
      <c r="C14" s="31"/>
      <c r="D14" s="21"/>
      <c r="E14" s="17">
        <v>414704.25</v>
      </c>
      <c r="F14" s="18">
        <v>0.99770000000000003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5" t="s">
        <v>151</v>
      </c>
      <c r="B16" s="29"/>
      <c r="C16" s="29"/>
      <c r="D16" s="12"/>
      <c r="E16" s="13"/>
      <c r="F16" s="14"/>
      <c r="G16" s="14"/>
    </row>
    <row r="17" spans="1:7" x14ac:dyDescent="0.25">
      <c r="A17" s="11" t="s">
        <v>152</v>
      </c>
      <c r="B17" s="29"/>
      <c r="C17" s="29"/>
      <c r="D17" s="12"/>
      <c r="E17" s="13">
        <v>1000.83</v>
      </c>
      <c r="F17" s="14">
        <v>2.3999999999999998E-3</v>
      </c>
      <c r="G17" s="14">
        <v>6.2475999999999997E-2</v>
      </c>
    </row>
    <row r="18" spans="1:7" x14ac:dyDescent="0.25">
      <c r="A18" s="15" t="s">
        <v>120</v>
      </c>
      <c r="B18" s="30"/>
      <c r="C18" s="30"/>
      <c r="D18" s="16"/>
      <c r="E18" s="17">
        <v>1000.83</v>
      </c>
      <c r="F18" s="18">
        <v>2.3999999999999998E-3</v>
      </c>
      <c r="G18" s="19"/>
    </row>
    <row r="19" spans="1:7" x14ac:dyDescent="0.25">
      <c r="A19" s="11"/>
      <c r="B19" s="29"/>
      <c r="C19" s="29"/>
      <c r="D19" s="12"/>
      <c r="E19" s="13"/>
      <c r="F19" s="14"/>
      <c r="G19" s="14"/>
    </row>
    <row r="20" spans="1:7" x14ac:dyDescent="0.25">
      <c r="A20" s="20" t="s">
        <v>150</v>
      </c>
      <c r="B20" s="31"/>
      <c r="C20" s="31"/>
      <c r="D20" s="21"/>
      <c r="E20" s="17">
        <v>1000.83</v>
      </c>
      <c r="F20" s="18">
        <v>2.3999999999999998E-3</v>
      </c>
      <c r="G20" s="19"/>
    </row>
    <row r="21" spans="1:7" x14ac:dyDescent="0.25">
      <c r="A21" s="11" t="s">
        <v>153</v>
      </c>
      <c r="B21" s="29"/>
      <c r="C21" s="29"/>
      <c r="D21" s="12"/>
      <c r="E21" s="13">
        <v>0.17130899999999999</v>
      </c>
      <c r="F21" s="14">
        <v>0</v>
      </c>
      <c r="G21" s="14"/>
    </row>
    <row r="22" spans="1:7" x14ac:dyDescent="0.25">
      <c r="A22" s="11" t="s">
        <v>154</v>
      </c>
      <c r="B22" s="29"/>
      <c r="C22" s="29"/>
      <c r="D22" s="12"/>
      <c r="E22" s="22">
        <v>-54.721308999999998</v>
      </c>
      <c r="F22" s="23">
        <v>-1E-4</v>
      </c>
      <c r="G22" s="14">
        <v>6.2475999999999997E-2</v>
      </c>
    </row>
    <row r="23" spans="1:7" x14ac:dyDescent="0.25">
      <c r="A23" s="24" t="s">
        <v>155</v>
      </c>
      <c r="B23" s="32"/>
      <c r="C23" s="32"/>
      <c r="D23" s="25"/>
      <c r="E23" s="26">
        <v>415650.53</v>
      </c>
      <c r="F23" s="27">
        <v>1</v>
      </c>
      <c r="G23" s="27"/>
    </row>
    <row r="28" spans="1:7" x14ac:dyDescent="0.25">
      <c r="A28" s="51" t="s">
        <v>158</v>
      </c>
    </row>
    <row r="29" spans="1:7" x14ac:dyDescent="0.25">
      <c r="A29" s="46" t="s">
        <v>159</v>
      </c>
      <c r="B29" s="33" t="s">
        <v>112</v>
      </c>
    </row>
    <row r="30" spans="1:7" x14ac:dyDescent="0.25">
      <c r="A30" t="s">
        <v>160</v>
      </c>
    </row>
    <row r="31" spans="1:7" x14ac:dyDescent="0.25">
      <c r="A31" t="s">
        <v>161</v>
      </c>
      <c r="B31" t="s">
        <v>162</v>
      </c>
      <c r="C31" t="s">
        <v>162</v>
      </c>
    </row>
    <row r="32" spans="1:7" x14ac:dyDescent="0.25">
      <c r="B32" s="47">
        <v>45044</v>
      </c>
      <c r="C32" s="47">
        <v>45077</v>
      </c>
    </row>
    <row r="33" spans="1:5" x14ac:dyDescent="0.25">
      <c r="A33" t="s">
        <v>166</v>
      </c>
      <c r="B33">
        <v>10.629200000000001</v>
      </c>
      <c r="C33">
        <v>10.785600000000001</v>
      </c>
      <c r="E33" s="1"/>
    </row>
    <row r="34" spans="1:5" x14ac:dyDescent="0.25">
      <c r="A34" t="s">
        <v>167</v>
      </c>
      <c r="B34">
        <v>10.629200000000001</v>
      </c>
      <c r="C34">
        <v>10.785600000000001</v>
      </c>
      <c r="E34" s="1"/>
    </row>
    <row r="35" spans="1:5" x14ac:dyDescent="0.25">
      <c r="A35" t="s">
        <v>626</v>
      </c>
      <c r="B35">
        <v>10.629200000000001</v>
      </c>
      <c r="C35">
        <v>10.785600000000001</v>
      </c>
      <c r="E35" s="1"/>
    </row>
    <row r="36" spans="1:5" x14ac:dyDescent="0.25">
      <c r="A36" t="s">
        <v>627</v>
      </c>
      <c r="B36">
        <v>10.629200000000001</v>
      </c>
      <c r="C36">
        <v>10.785600000000001</v>
      </c>
      <c r="E36" s="1"/>
    </row>
    <row r="37" spans="1:5" x14ac:dyDescent="0.25">
      <c r="E37" s="1"/>
    </row>
    <row r="38" spans="1:5" x14ac:dyDescent="0.25">
      <c r="A38" t="s">
        <v>177</v>
      </c>
      <c r="B38" s="33" t="s">
        <v>112</v>
      </c>
    </row>
    <row r="39" spans="1:5" x14ac:dyDescent="0.25">
      <c r="A39" t="s">
        <v>178</v>
      </c>
      <c r="B39" s="33" t="s">
        <v>112</v>
      </c>
    </row>
    <row r="40" spans="1:5" ht="29.1" customHeight="1" x14ac:dyDescent="0.25">
      <c r="A40" s="46" t="s">
        <v>179</v>
      </c>
      <c r="B40" s="33" t="s">
        <v>112</v>
      </c>
    </row>
    <row r="41" spans="1:5" ht="29.1" customHeight="1" x14ac:dyDescent="0.25">
      <c r="A41" s="46" t="s">
        <v>180</v>
      </c>
      <c r="B41" s="33" t="s">
        <v>112</v>
      </c>
    </row>
    <row r="42" spans="1:5" x14ac:dyDescent="0.25">
      <c r="A42" t="s">
        <v>181</v>
      </c>
      <c r="B42" s="48">
        <f>B57</f>
        <v>8.6243914955285508</v>
      </c>
    </row>
    <row r="43" spans="1:5" ht="43.5" customHeight="1" x14ac:dyDescent="0.25">
      <c r="A43" s="46" t="s">
        <v>182</v>
      </c>
      <c r="B43" s="33" t="s">
        <v>112</v>
      </c>
    </row>
    <row r="44" spans="1:5" ht="29.1" customHeight="1" x14ac:dyDescent="0.25">
      <c r="A44" s="46" t="s">
        <v>183</v>
      </c>
      <c r="B44" s="33" t="s">
        <v>112</v>
      </c>
    </row>
    <row r="45" spans="1:5" ht="29.1" customHeight="1" x14ac:dyDescent="0.25">
      <c r="A45" s="46" t="s">
        <v>184</v>
      </c>
      <c r="B45" s="33" t="s">
        <v>112</v>
      </c>
    </row>
    <row r="46" spans="1:5" x14ac:dyDescent="0.25">
      <c r="A46" t="s">
        <v>185</v>
      </c>
      <c r="B46" s="33" t="s">
        <v>112</v>
      </c>
    </row>
    <row r="47" spans="1:5" x14ac:dyDescent="0.25">
      <c r="A47" t="s">
        <v>186</v>
      </c>
      <c r="B47" s="33" t="s">
        <v>112</v>
      </c>
    </row>
    <row r="50" spans="1:4" x14ac:dyDescent="0.25">
      <c r="A50" t="s">
        <v>187</v>
      </c>
    </row>
    <row r="51" spans="1:4" x14ac:dyDescent="0.25">
      <c r="A51" s="52" t="s">
        <v>188</v>
      </c>
      <c r="B51" s="52" t="s">
        <v>806</v>
      </c>
    </row>
    <row r="52" spans="1:4" x14ac:dyDescent="0.25">
      <c r="A52" s="52" t="s">
        <v>190</v>
      </c>
      <c r="B52" s="52" t="s">
        <v>791</v>
      </c>
    </row>
    <row r="53" spans="1:4" x14ac:dyDescent="0.25">
      <c r="A53" s="52"/>
      <c r="B53" s="52"/>
    </row>
    <row r="54" spans="1:4" x14ac:dyDescent="0.25">
      <c r="A54" s="52" t="s">
        <v>192</v>
      </c>
      <c r="B54" s="53">
        <v>7.2099096525447628</v>
      </c>
    </row>
    <row r="55" spans="1:4" x14ac:dyDescent="0.25">
      <c r="A55" s="52"/>
      <c r="B55" s="52"/>
    </row>
    <row r="56" spans="1:4" x14ac:dyDescent="0.25">
      <c r="A56" s="52" t="s">
        <v>193</v>
      </c>
      <c r="B56" s="54">
        <v>0</v>
      </c>
    </row>
    <row r="57" spans="1:4" x14ac:dyDescent="0.25">
      <c r="A57" s="52" t="s">
        <v>194</v>
      </c>
      <c r="B57" s="54">
        <v>8.6243914955285508</v>
      </c>
    </row>
    <row r="58" spans="1:4" x14ac:dyDescent="0.25">
      <c r="A58" s="52"/>
      <c r="B58" s="52"/>
    </row>
    <row r="59" spans="1:4" x14ac:dyDescent="0.25">
      <c r="A59" s="52" t="s">
        <v>195</v>
      </c>
      <c r="B59" s="55">
        <v>45077</v>
      </c>
    </row>
    <row r="61" spans="1:4" ht="69.95" customHeight="1" x14ac:dyDescent="0.25">
      <c r="A61" s="57" t="s">
        <v>196</v>
      </c>
      <c r="B61" s="57" t="s">
        <v>197</v>
      </c>
      <c r="C61" s="57" t="s">
        <v>5</v>
      </c>
      <c r="D61" s="57" t="s">
        <v>6</v>
      </c>
    </row>
    <row r="62" spans="1:4" ht="69.95" customHeight="1" x14ac:dyDescent="0.25">
      <c r="A62" s="57" t="s">
        <v>807</v>
      </c>
      <c r="B62" s="57"/>
      <c r="C62" s="57" t="s">
        <v>18</v>
      </c>
      <c r="D62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8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808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809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598</v>
      </c>
      <c r="B13" s="29" t="s">
        <v>599</v>
      </c>
      <c r="C13" s="29" t="s">
        <v>117</v>
      </c>
      <c r="D13" s="12">
        <v>20000000</v>
      </c>
      <c r="E13" s="13">
        <v>20305.439999999999</v>
      </c>
      <c r="F13" s="14">
        <v>0.1091</v>
      </c>
      <c r="G13" s="14">
        <v>7.1534487349999995E-2</v>
      </c>
    </row>
    <row r="14" spans="1:8" x14ac:dyDescent="0.25">
      <c r="A14" s="15" t="s">
        <v>120</v>
      </c>
      <c r="B14" s="30"/>
      <c r="C14" s="30"/>
      <c r="D14" s="16"/>
      <c r="E14" s="17">
        <v>20305.439999999999</v>
      </c>
      <c r="F14" s="18">
        <v>0.1091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1"/>
      <c r="B16" s="29"/>
      <c r="C16" s="29"/>
      <c r="D16" s="12"/>
      <c r="E16" s="13"/>
      <c r="F16" s="14"/>
      <c r="G16" s="14"/>
    </row>
    <row r="17" spans="1:7" x14ac:dyDescent="0.25">
      <c r="A17" s="15" t="s">
        <v>298</v>
      </c>
      <c r="B17" s="29"/>
      <c r="C17" s="29"/>
      <c r="D17" s="12"/>
      <c r="E17" s="13"/>
      <c r="F17" s="14"/>
      <c r="G17" s="14"/>
    </row>
    <row r="18" spans="1:7" x14ac:dyDescent="0.25">
      <c r="A18" s="15" t="s">
        <v>120</v>
      </c>
      <c r="B18" s="29"/>
      <c r="C18" s="29"/>
      <c r="D18" s="12"/>
      <c r="E18" s="34" t="s">
        <v>112</v>
      </c>
      <c r="F18" s="35" t="s">
        <v>112</v>
      </c>
      <c r="G18" s="14"/>
    </row>
    <row r="19" spans="1:7" x14ac:dyDescent="0.25">
      <c r="A19" s="11"/>
      <c r="B19" s="29"/>
      <c r="C19" s="29"/>
      <c r="D19" s="12"/>
      <c r="E19" s="13"/>
      <c r="F19" s="14"/>
      <c r="G19" s="14"/>
    </row>
    <row r="20" spans="1:7" x14ac:dyDescent="0.25">
      <c r="A20" s="15" t="s">
        <v>299</v>
      </c>
      <c r="B20" s="29"/>
      <c r="C20" s="29"/>
      <c r="D20" s="12"/>
      <c r="E20" s="13"/>
      <c r="F20" s="14"/>
      <c r="G20" s="14"/>
    </row>
    <row r="21" spans="1:7" x14ac:dyDescent="0.25">
      <c r="A21" s="15" t="s">
        <v>120</v>
      </c>
      <c r="B21" s="29"/>
      <c r="C21" s="29"/>
      <c r="D21" s="12"/>
      <c r="E21" s="34" t="s">
        <v>112</v>
      </c>
      <c r="F21" s="35" t="s">
        <v>112</v>
      </c>
      <c r="G21" s="14"/>
    </row>
    <row r="22" spans="1:7" x14ac:dyDescent="0.25">
      <c r="A22" s="11"/>
      <c r="B22" s="29"/>
      <c r="C22" s="29"/>
      <c r="D22" s="12"/>
      <c r="E22" s="13"/>
      <c r="F22" s="14"/>
      <c r="G22" s="14"/>
    </row>
    <row r="23" spans="1:7" x14ac:dyDescent="0.25">
      <c r="A23" s="20" t="s">
        <v>150</v>
      </c>
      <c r="B23" s="31"/>
      <c r="C23" s="31"/>
      <c r="D23" s="21"/>
      <c r="E23" s="17">
        <v>20305.439999999999</v>
      </c>
      <c r="F23" s="18">
        <v>0.1091</v>
      </c>
      <c r="G23" s="19"/>
    </row>
    <row r="24" spans="1:7" x14ac:dyDescent="0.25">
      <c r="A24" s="11"/>
      <c r="B24" s="29"/>
      <c r="C24" s="29"/>
      <c r="D24" s="12"/>
      <c r="E24" s="13"/>
      <c r="F24" s="14"/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787</v>
      </c>
      <c r="B26" s="29"/>
      <c r="C26" s="29"/>
      <c r="D26" s="12"/>
      <c r="E26" s="13"/>
      <c r="F26" s="14"/>
      <c r="G26" s="14"/>
    </row>
    <row r="27" spans="1:7" x14ac:dyDescent="0.25">
      <c r="A27" s="11" t="s">
        <v>810</v>
      </c>
      <c r="B27" s="29" t="s">
        <v>811</v>
      </c>
      <c r="C27" s="29"/>
      <c r="D27" s="12">
        <v>15735321</v>
      </c>
      <c r="E27" s="13">
        <v>165216.15</v>
      </c>
      <c r="F27" s="14">
        <v>0.88780000000000003</v>
      </c>
      <c r="G27" s="14"/>
    </row>
    <row r="28" spans="1:7" x14ac:dyDescent="0.25">
      <c r="A28" s="15" t="s">
        <v>120</v>
      </c>
      <c r="B28" s="30"/>
      <c r="C28" s="30"/>
      <c r="D28" s="16"/>
      <c r="E28" s="17">
        <v>165216.15</v>
      </c>
      <c r="F28" s="18">
        <v>0.88780000000000003</v>
      </c>
      <c r="G28" s="19"/>
    </row>
    <row r="29" spans="1:7" x14ac:dyDescent="0.25">
      <c r="A29" s="11"/>
      <c r="B29" s="29"/>
      <c r="C29" s="29"/>
      <c r="D29" s="12"/>
      <c r="E29" s="13"/>
      <c r="F29" s="14"/>
      <c r="G29" s="14"/>
    </row>
    <row r="30" spans="1:7" x14ac:dyDescent="0.25">
      <c r="A30" s="20" t="s">
        <v>150</v>
      </c>
      <c r="B30" s="31"/>
      <c r="C30" s="31"/>
      <c r="D30" s="21"/>
      <c r="E30" s="17">
        <v>165216.15</v>
      </c>
      <c r="F30" s="18">
        <v>0.88780000000000003</v>
      </c>
      <c r="G30" s="19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15" t="s">
        <v>151</v>
      </c>
      <c r="B32" s="29"/>
      <c r="C32" s="29"/>
      <c r="D32" s="12"/>
      <c r="E32" s="13"/>
      <c r="F32" s="14"/>
      <c r="G32" s="14"/>
    </row>
    <row r="33" spans="1:7" x14ac:dyDescent="0.25">
      <c r="A33" s="11" t="s">
        <v>152</v>
      </c>
      <c r="B33" s="29"/>
      <c r="C33" s="29"/>
      <c r="D33" s="12"/>
      <c r="E33" s="13">
        <v>848.85</v>
      </c>
      <c r="F33" s="14">
        <v>4.5999999999999999E-3</v>
      </c>
      <c r="G33" s="14">
        <v>6.2475999999999997E-2</v>
      </c>
    </row>
    <row r="34" spans="1:7" x14ac:dyDescent="0.25">
      <c r="A34" s="15" t="s">
        <v>120</v>
      </c>
      <c r="B34" s="30"/>
      <c r="C34" s="30"/>
      <c r="D34" s="16"/>
      <c r="E34" s="17">
        <v>848.85</v>
      </c>
      <c r="F34" s="18">
        <v>4.5999999999999999E-3</v>
      </c>
      <c r="G34" s="19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20" t="s">
        <v>150</v>
      </c>
      <c r="B36" s="31"/>
      <c r="C36" s="31"/>
      <c r="D36" s="21"/>
      <c r="E36" s="17">
        <v>848.85</v>
      </c>
      <c r="F36" s="18">
        <v>4.5999999999999999E-3</v>
      </c>
      <c r="G36" s="19"/>
    </row>
    <row r="37" spans="1:7" x14ac:dyDescent="0.25">
      <c r="A37" s="11" t="s">
        <v>153</v>
      </c>
      <c r="B37" s="29"/>
      <c r="C37" s="29"/>
      <c r="D37" s="12"/>
      <c r="E37" s="13">
        <v>399.44529599999998</v>
      </c>
      <c r="F37" s="14">
        <v>2.1459999999999999E-3</v>
      </c>
      <c r="G37" s="14"/>
    </row>
    <row r="38" spans="1:7" x14ac:dyDescent="0.25">
      <c r="A38" s="11" t="s">
        <v>154</v>
      </c>
      <c r="B38" s="29"/>
      <c r="C38" s="29"/>
      <c r="D38" s="12"/>
      <c r="E38" s="22">
        <v>-667.10529599999995</v>
      </c>
      <c r="F38" s="23">
        <v>-3.6459999999999999E-3</v>
      </c>
      <c r="G38" s="14">
        <v>6.2475999999999997E-2</v>
      </c>
    </row>
    <row r="39" spans="1:7" x14ac:dyDescent="0.25">
      <c r="A39" s="24" t="s">
        <v>155</v>
      </c>
      <c r="B39" s="32"/>
      <c r="C39" s="32"/>
      <c r="D39" s="25"/>
      <c r="E39" s="26">
        <v>186102.78</v>
      </c>
      <c r="F39" s="27">
        <v>1</v>
      </c>
      <c r="G39" s="27"/>
    </row>
    <row r="41" spans="1:7" x14ac:dyDescent="0.25">
      <c r="A41" s="51" t="s">
        <v>157</v>
      </c>
    </row>
    <row r="44" spans="1:7" x14ac:dyDescent="0.25">
      <c r="A44" s="51" t="s">
        <v>158</v>
      </c>
    </row>
    <row r="45" spans="1:7" x14ac:dyDescent="0.25">
      <c r="A45" s="46" t="s">
        <v>159</v>
      </c>
      <c r="B45" s="33" t="s">
        <v>112</v>
      </c>
    </row>
    <row r="46" spans="1:7" x14ac:dyDescent="0.25">
      <c r="A46" t="s">
        <v>160</v>
      </c>
    </row>
    <row r="47" spans="1:7" x14ac:dyDescent="0.25">
      <c r="A47" t="s">
        <v>161</v>
      </c>
      <c r="B47" t="s">
        <v>162</v>
      </c>
      <c r="C47" t="s">
        <v>162</v>
      </c>
    </row>
    <row r="48" spans="1:7" x14ac:dyDescent="0.25">
      <c r="B48" s="47">
        <v>45044</v>
      </c>
      <c r="C48" s="47">
        <v>45077</v>
      </c>
    </row>
    <row r="49" spans="1:5" x14ac:dyDescent="0.25">
      <c r="A49" t="s">
        <v>660</v>
      </c>
      <c r="B49">
        <v>10.364000000000001</v>
      </c>
      <c r="C49">
        <v>10.526300000000001</v>
      </c>
      <c r="E49" s="1"/>
    </row>
    <row r="50" spans="1:5" x14ac:dyDescent="0.25">
      <c r="A50" t="s">
        <v>167</v>
      </c>
      <c r="B50">
        <v>10.364000000000001</v>
      </c>
      <c r="C50">
        <v>10.526300000000001</v>
      </c>
      <c r="E50" s="1"/>
    </row>
    <row r="51" spans="1:5" x14ac:dyDescent="0.25">
      <c r="A51" t="s">
        <v>661</v>
      </c>
      <c r="B51">
        <v>10.364000000000001</v>
      </c>
      <c r="C51">
        <v>10.526300000000001</v>
      </c>
      <c r="E51" s="1"/>
    </row>
    <row r="52" spans="1:5" x14ac:dyDescent="0.25">
      <c r="A52" t="s">
        <v>627</v>
      </c>
      <c r="B52">
        <v>10.364000000000001</v>
      </c>
      <c r="C52">
        <v>10.526300000000001</v>
      </c>
      <c r="E52" s="1"/>
    </row>
    <row r="53" spans="1:5" x14ac:dyDescent="0.25">
      <c r="E53" s="1"/>
    </row>
    <row r="54" spans="1:5" x14ac:dyDescent="0.25">
      <c r="A54" t="s">
        <v>177</v>
      </c>
      <c r="B54" s="33" t="s">
        <v>112</v>
      </c>
    </row>
    <row r="55" spans="1:5" x14ac:dyDescent="0.25">
      <c r="A55" t="s">
        <v>178</v>
      </c>
      <c r="B55" s="33" t="s">
        <v>112</v>
      </c>
    </row>
    <row r="56" spans="1:5" ht="29.1" customHeight="1" x14ac:dyDescent="0.25">
      <c r="A56" s="46" t="s">
        <v>179</v>
      </c>
      <c r="B56" s="33" t="s">
        <v>112</v>
      </c>
    </row>
    <row r="57" spans="1:5" ht="29.1" customHeight="1" x14ac:dyDescent="0.25">
      <c r="A57" s="46" t="s">
        <v>180</v>
      </c>
      <c r="B57" s="33" t="s">
        <v>112</v>
      </c>
    </row>
    <row r="58" spans="1:5" x14ac:dyDescent="0.25">
      <c r="A58" t="s">
        <v>181</v>
      </c>
      <c r="B58" s="48">
        <f>B73</f>
        <v>9.3228783263344734</v>
      </c>
    </row>
    <row r="59" spans="1:5" ht="43.5" customHeight="1" x14ac:dyDescent="0.25">
      <c r="A59" s="46" t="s">
        <v>182</v>
      </c>
      <c r="B59" s="33" t="s">
        <v>112</v>
      </c>
    </row>
    <row r="60" spans="1:5" ht="29.1" customHeight="1" x14ac:dyDescent="0.25">
      <c r="A60" s="46" t="s">
        <v>183</v>
      </c>
      <c r="B60" s="33" t="s">
        <v>112</v>
      </c>
    </row>
    <row r="61" spans="1:5" ht="29.1" customHeight="1" x14ac:dyDescent="0.25">
      <c r="A61" s="46" t="s">
        <v>184</v>
      </c>
      <c r="B61" s="33" t="s">
        <v>112</v>
      </c>
    </row>
    <row r="62" spans="1:5" x14ac:dyDescent="0.25">
      <c r="A62" t="s">
        <v>185</v>
      </c>
      <c r="B62" s="33" t="s">
        <v>112</v>
      </c>
    </row>
    <row r="63" spans="1:5" x14ac:dyDescent="0.25">
      <c r="A63" t="s">
        <v>186</v>
      </c>
      <c r="B63" s="33" t="s">
        <v>112</v>
      </c>
    </row>
    <row r="66" spans="1:4" x14ac:dyDescent="0.25">
      <c r="A66" t="s">
        <v>187</v>
      </c>
    </row>
    <row r="67" spans="1:4" x14ac:dyDescent="0.25">
      <c r="A67" s="52" t="s">
        <v>188</v>
      </c>
      <c r="B67" s="52" t="s">
        <v>812</v>
      </c>
    </row>
    <row r="68" spans="1:4" x14ac:dyDescent="0.25">
      <c r="A68" s="52" t="s">
        <v>190</v>
      </c>
      <c r="B68" s="52" t="s">
        <v>791</v>
      </c>
    </row>
    <row r="69" spans="1:4" x14ac:dyDescent="0.25">
      <c r="A69" s="52"/>
      <c r="B69" s="52"/>
    </row>
    <row r="70" spans="1:4" x14ac:dyDescent="0.25">
      <c r="A70" s="52" t="s">
        <v>192</v>
      </c>
      <c r="B70" s="53">
        <v>7.2667496826602838</v>
      </c>
    </row>
    <row r="71" spans="1:4" x14ac:dyDescent="0.25">
      <c r="A71" s="52"/>
      <c r="B71" s="52"/>
    </row>
    <row r="72" spans="1:4" x14ac:dyDescent="0.25">
      <c r="A72" s="52" t="s">
        <v>193</v>
      </c>
      <c r="B72" s="54">
        <v>0.75329999999999997</v>
      </c>
    </row>
    <row r="73" spans="1:4" x14ac:dyDescent="0.25">
      <c r="A73" s="52" t="s">
        <v>194</v>
      </c>
      <c r="B73" s="54">
        <v>9.3228783263344734</v>
      </c>
    </row>
    <row r="74" spans="1:4" x14ac:dyDescent="0.25">
      <c r="A74" s="52"/>
      <c r="B74" s="52"/>
    </row>
    <row r="75" spans="1:4" x14ac:dyDescent="0.25">
      <c r="A75" s="52" t="s">
        <v>195</v>
      </c>
      <c r="B75" s="55">
        <v>45077</v>
      </c>
    </row>
    <row r="77" spans="1:4" ht="69.95" customHeight="1" x14ac:dyDescent="0.25">
      <c r="A77" s="57" t="s">
        <v>196</v>
      </c>
      <c r="B77" s="57" t="s">
        <v>197</v>
      </c>
      <c r="C77" s="57" t="s">
        <v>5</v>
      </c>
      <c r="D77" s="57" t="s">
        <v>6</v>
      </c>
    </row>
    <row r="78" spans="1:4" ht="69.95" customHeight="1" x14ac:dyDescent="0.25">
      <c r="A78" s="57" t="s">
        <v>813</v>
      </c>
      <c r="B78" s="57"/>
      <c r="C78" s="57" t="s">
        <v>20</v>
      </c>
      <c r="D7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7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814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815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600</v>
      </c>
      <c r="B13" s="29" t="s">
        <v>601</v>
      </c>
      <c r="C13" s="29" t="s">
        <v>117</v>
      </c>
      <c r="D13" s="12">
        <v>5500000</v>
      </c>
      <c r="E13" s="13">
        <v>5602.76</v>
      </c>
      <c r="F13" s="14">
        <v>0.40670000000000001</v>
      </c>
      <c r="G13" s="14">
        <v>7.1112187970000004E-2</v>
      </c>
    </row>
    <row r="14" spans="1:8" x14ac:dyDescent="0.25">
      <c r="A14" s="11" t="s">
        <v>620</v>
      </c>
      <c r="B14" s="29" t="s">
        <v>621</v>
      </c>
      <c r="C14" s="29" t="s">
        <v>117</v>
      </c>
      <c r="D14" s="12">
        <v>5500000</v>
      </c>
      <c r="E14" s="13">
        <v>5587.83</v>
      </c>
      <c r="F14" s="14">
        <v>0.40560000000000002</v>
      </c>
      <c r="G14" s="14">
        <v>7.0394056201999997E-2</v>
      </c>
    </row>
    <row r="15" spans="1:8" x14ac:dyDescent="0.25">
      <c r="A15" s="11" t="s">
        <v>598</v>
      </c>
      <c r="B15" s="29" t="s">
        <v>599</v>
      </c>
      <c r="C15" s="29" t="s">
        <v>117</v>
      </c>
      <c r="D15" s="12">
        <v>1500000</v>
      </c>
      <c r="E15" s="13">
        <v>1522.91</v>
      </c>
      <c r="F15" s="14">
        <v>0.1105</v>
      </c>
      <c r="G15" s="14">
        <v>7.1534487349999995E-2</v>
      </c>
    </row>
    <row r="16" spans="1:8" x14ac:dyDescent="0.25">
      <c r="A16" s="15" t="s">
        <v>120</v>
      </c>
      <c r="B16" s="30"/>
      <c r="C16" s="30"/>
      <c r="D16" s="16"/>
      <c r="E16" s="17">
        <v>12713.5</v>
      </c>
      <c r="F16" s="18">
        <v>0.92279999999999995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15" t="s">
        <v>647</v>
      </c>
      <c r="B18" s="29"/>
      <c r="C18" s="29"/>
      <c r="D18" s="12"/>
      <c r="E18" s="13"/>
      <c r="F18" s="14"/>
      <c r="G18" s="14"/>
    </row>
    <row r="19" spans="1:7" x14ac:dyDescent="0.25">
      <c r="A19" s="11" t="s">
        <v>816</v>
      </c>
      <c r="B19" s="29" t="s">
        <v>817</v>
      </c>
      <c r="C19" s="29" t="s">
        <v>117</v>
      </c>
      <c r="D19" s="12">
        <v>9100</v>
      </c>
      <c r="E19" s="13">
        <v>9.56</v>
      </c>
      <c r="F19" s="14">
        <v>6.9999999999999999E-4</v>
      </c>
      <c r="G19" s="14">
        <v>7.4168489241000002E-2</v>
      </c>
    </row>
    <row r="20" spans="1:7" x14ac:dyDescent="0.25">
      <c r="A20" s="15" t="s">
        <v>120</v>
      </c>
      <c r="B20" s="30"/>
      <c r="C20" s="30"/>
      <c r="D20" s="16"/>
      <c r="E20" s="17">
        <v>9.56</v>
      </c>
      <c r="F20" s="18">
        <v>6.9999999999999999E-4</v>
      </c>
      <c r="G20" s="19"/>
    </row>
    <row r="21" spans="1:7" x14ac:dyDescent="0.25">
      <c r="A21" s="11"/>
      <c r="B21" s="29"/>
      <c r="C21" s="29"/>
      <c r="D21" s="12"/>
      <c r="E21" s="13"/>
      <c r="F21" s="14"/>
      <c r="G21" s="14"/>
    </row>
    <row r="22" spans="1:7" x14ac:dyDescent="0.25">
      <c r="A22" s="11"/>
      <c r="B22" s="29"/>
      <c r="C22" s="29"/>
      <c r="D22" s="12"/>
      <c r="E22" s="13"/>
      <c r="F22" s="14"/>
      <c r="G22" s="14"/>
    </row>
    <row r="23" spans="1:7" x14ac:dyDescent="0.25">
      <c r="A23" s="15" t="s">
        <v>298</v>
      </c>
      <c r="B23" s="29"/>
      <c r="C23" s="29"/>
      <c r="D23" s="12"/>
      <c r="E23" s="13"/>
      <c r="F23" s="14"/>
      <c r="G23" s="14"/>
    </row>
    <row r="24" spans="1:7" x14ac:dyDescent="0.25">
      <c r="A24" s="15" t="s">
        <v>120</v>
      </c>
      <c r="B24" s="29"/>
      <c r="C24" s="29"/>
      <c r="D24" s="12"/>
      <c r="E24" s="34" t="s">
        <v>112</v>
      </c>
      <c r="F24" s="35" t="s">
        <v>112</v>
      </c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299</v>
      </c>
      <c r="B26" s="29"/>
      <c r="C26" s="29"/>
      <c r="D26" s="12"/>
      <c r="E26" s="13"/>
      <c r="F26" s="14"/>
      <c r="G26" s="14"/>
    </row>
    <row r="27" spans="1:7" x14ac:dyDescent="0.25">
      <c r="A27" s="15" t="s">
        <v>120</v>
      </c>
      <c r="B27" s="29"/>
      <c r="C27" s="29"/>
      <c r="D27" s="12"/>
      <c r="E27" s="34" t="s">
        <v>112</v>
      </c>
      <c r="F27" s="35" t="s">
        <v>112</v>
      </c>
      <c r="G27" s="14"/>
    </row>
    <row r="28" spans="1:7" x14ac:dyDescent="0.25">
      <c r="A28" s="11"/>
      <c r="B28" s="29"/>
      <c r="C28" s="29"/>
      <c r="D28" s="12"/>
      <c r="E28" s="13"/>
      <c r="F28" s="14"/>
      <c r="G28" s="14"/>
    </row>
    <row r="29" spans="1:7" x14ac:dyDescent="0.25">
      <c r="A29" s="20" t="s">
        <v>150</v>
      </c>
      <c r="B29" s="31"/>
      <c r="C29" s="31"/>
      <c r="D29" s="21"/>
      <c r="E29" s="17">
        <v>12723.06</v>
      </c>
      <c r="F29" s="18">
        <v>0.92349999999999999</v>
      </c>
      <c r="G29" s="19"/>
    </row>
    <row r="30" spans="1:7" x14ac:dyDescent="0.25">
      <c r="A30" s="11"/>
      <c r="B30" s="29"/>
      <c r="C30" s="29"/>
      <c r="D30" s="12"/>
      <c r="E30" s="13"/>
      <c r="F30" s="14"/>
      <c r="G30" s="14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15" t="s">
        <v>151</v>
      </c>
      <c r="B32" s="29"/>
      <c r="C32" s="29"/>
      <c r="D32" s="12"/>
      <c r="E32" s="13"/>
      <c r="F32" s="14"/>
      <c r="G32" s="14"/>
    </row>
    <row r="33" spans="1:7" x14ac:dyDescent="0.25">
      <c r="A33" s="11" t="s">
        <v>152</v>
      </c>
      <c r="B33" s="29"/>
      <c r="C33" s="29"/>
      <c r="D33" s="12"/>
      <c r="E33" s="13">
        <v>694.88</v>
      </c>
      <c r="F33" s="14">
        <v>5.04E-2</v>
      </c>
      <c r="G33" s="14">
        <v>6.2475999999999997E-2</v>
      </c>
    </row>
    <row r="34" spans="1:7" x14ac:dyDescent="0.25">
      <c r="A34" s="15" t="s">
        <v>120</v>
      </c>
      <c r="B34" s="30"/>
      <c r="C34" s="30"/>
      <c r="D34" s="16"/>
      <c r="E34" s="17">
        <v>694.88</v>
      </c>
      <c r="F34" s="18">
        <v>5.04E-2</v>
      </c>
      <c r="G34" s="19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20" t="s">
        <v>150</v>
      </c>
      <c r="B36" s="31"/>
      <c r="C36" s="31"/>
      <c r="D36" s="21"/>
      <c r="E36" s="17">
        <v>694.88</v>
      </c>
      <c r="F36" s="18">
        <v>5.04E-2</v>
      </c>
      <c r="G36" s="19"/>
    </row>
    <row r="37" spans="1:7" x14ac:dyDescent="0.25">
      <c r="A37" s="11" t="s">
        <v>153</v>
      </c>
      <c r="B37" s="29"/>
      <c r="C37" s="29"/>
      <c r="D37" s="12"/>
      <c r="E37" s="13">
        <v>339.3472256</v>
      </c>
      <c r="F37" s="14">
        <v>2.4632999999999999E-2</v>
      </c>
      <c r="G37" s="14"/>
    </row>
    <row r="38" spans="1:7" x14ac:dyDescent="0.25">
      <c r="A38" s="11" t="s">
        <v>154</v>
      </c>
      <c r="B38" s="29"/>
      <c r="C38" s="29"/>
      <c r="D38" s="12"/>
      <c r="E38" s="13">
        <v>18.602774400000001</v>
      </c>
      <c r="F38" s="14">
        <v>1.467E-3</v>
      </c>
      <c r="G38" s="14">
        <v>6.2475999999999997E-2</v>
      </c>
    </row>
    <row r="39" spans="1:7" x14ac:dyDescent="0.25">
      <c r="A39" s="24" t="s">
        <v>155</v>
      </c>
      <c r="B39" s="32"/>
      <c r="C39" s="32"/>
      <c r="D39" s="25"/>
      <c r="E39" s="26">
        <v>13775.89</v>
      </c>
      <c r="F39" s="27">
        <v>1</v>
      </c>
      <c r="G39" s="27"/>
    </row>
    <row r="41" spans="1:7" x14ac:dyDescent="0.25">
      <c r="A41" s="51" t="s">
        <v>157</v>
      </c>
    </row>
    <row r="44" spans="1:7" x14ac:dyDescent="0.25">
      <c r="A44" s="51" t="s">
        <v>158</v>
      </c>
    </row>
    <row r="45" spans="1:7" x14ac:dyDescent="0.25">
      <c r="A45" s="46" t="s">
        <v>159</v>
      </c>
      <c r="B45" s="33" t="s">
        <v>112</v>
      </c>
    </row>
    <row r="46" spans="1:7" x14ac:dyDescent="0.25">
      <c r="A46" t="s">
        <v>160</v>
      </c>
    </row>
    <row r="47" spans="1:7" x14ac:dyDescent="0.25">
      <c r="A47" t="s">
        <v>161</v>
      </c>
      <c r="B47" t="s">
        <v>162</v>
      </c>
      <c r="C47" t="s">
        <v>162</v>
      </c>
    </row>
    <row r="48" spans="1:7" x14ac:dyDescent="0.25">
      <c r="B48" s="47">
        <v>45044</v>
      </c>
      <c r="C48" s="47">
        <v>45077</v>
      </c>
    </row>
    <row r="49" spans="1:5" x14ac:dyDescent="0.25">
      <c r="A49" t="s">
        <v>163</v>
      </c>
      <c r="B49" t="s">
        <v>165</v>
      </c>
      <c r="C49" t="s">
        <v>165</v>
      </c>
      <c r="E49" s="1"/>
    </row>
    <row r="50" spans="1:5" x14ac:dyDescent="0.25">
      <c r="A50" t="s">
        <v>164</v>
      </c>
      <c r="B50" t="s">
        <v>165</v>
      </c>
      <c r="C50" t="s">
        <v>165</v>
      </c>
      <c r="E50" s="1"/>
    </row>
    <row r="51" spans="1:5" x14ac:dyDescent="0.25">
      <c r="A51" t="s">
        <v>622</v>
      </c>
      <c r="B51" t="s">
        <v>165</v>
      </c>
      <c r="C51" t="s">
        <v>165</v>
      </c>
      <c r="E51" s="1"/>
    </row>
    <row r="52" spans="1:5" x14ac:dyDescent="0.25">
      <c r="A52" t="s">
        <v>166</v>
      </c>
      <c r="B52">
        <v>21.901900000000001</v>
      </c>
      <c r="C52">
        <v>22.116499999999998</v>
      </c>
      <c r="E52" s="1"/>
    </row>
    <row r="53" spans="1:5" x14ac:dyDescent="0.25">
      <c r="A53" t="s">
        <v>167</v>
      </c>
      <c r="B53">
        <v>21.814599999999999</v>
      </c>
      <c r="C53">
        <v>22.028300000000002</v>
      </c>
      <c r="E53" s="1"/>
    </row>
    <row r="54" spans="1:5" x14ac:dyDescent="0.25">
      <c r="A54" t="s">
        <v>623</v>
      </c>
      <c r="B54">
        <v>16.6556</v>
      </c>
      <c r="C54">
        <v>16.6754</v>
      </c>
      <c r="E54" s="1"/>
    </row>
    <row r="55" spans="1:5" x14ac:dyDescent="0.25">
      <c r="A55" t="s">
        <v>624</v>
      </c>
      <c r="B55">
        <v>15.9542</v>
      </c>
      <c r="C55">
        <v>15.9407</v>
      </c>
      <c r="E55" s="1"/>
    </row>
    <row r="56" spans="1:5" x14ac:dyDescent="0.25">
      <c r="A56" t="s">
        <v>171</v>
      </c>
      <c r="B56">
        <v>20.892700000000001</v>
      </c>
      <c r="C56">
        <v>21.084900000000001</v>
      </c>
      <c r="E56" s="1"/>
    </row>
    <row r="57" spans="1:5" x14ac:dyDescent="0.25">
      <c r="A57" t="s">
        <v>175</v>
      </c>
      <c r="B57" t="s">
        <v>165</v>
      </c>
      <c r="C57" t="s">
        <v>165</v>
      </c>
      <c r="E57" s="1"/>
    </row>
    <row r="58" spans="1:5" x14ac:dyDescent="0.25">
      <c r="A58" t="s">
        <v>625</v>
      </c>
      <c r="B58" t="s">
        <v>165</v>
      </c>
      <c r="C58" t="s">
        <v>165</v>
      </c>
      <c r="E58" s="1"/>
    </row>
    <row r="59" spans="1:5" x14ac:dyDescent="0.25">
      <c r="A59" t="s">
        <v>626</v>
      </c>
      <c r="B59">
        <v>20.883400000000002</v>
      </c>
      <c r="C59">
        <v>21.075500000000002</v>
      </c>
      <c r="E59" s="1"/>
    </row>
    <row r="60" spans="1:5" x14ac:dyDescent="0.25">
      <c r="A60" t="s">
        <v>627</v>
      </c>
      <c r="B60">
        <v>20.897300000000001</v>
      </c>
      <c r="C60">
        <v>21.089500000000001</v>
      </c>
      <c r="E60" s="1"/>
    </row>
    <row r="61" spans="1:5" x14ac:dyDescent="0.25">
      <c r="A61" t="s">
        <v>628</v>
      </c>
      <c r="B61">
        <v>10.3847</v>
      </c>
      <c r="C61">
        <v>10.396599999999999</v>
      </c>
      <c r="E61" s="1"/>
    </row>
    <row r="62" spans="1:5" x14ac:dyDescent="0.25">
      <c r="A62" t="s">
        <v>629</v>
      </c>
      <c r="B62">
        <v>10.3194</v>
      </c>
      <c r="C62">
        <v>10.309799999999999</v>
      </c>
      <c r="E62" s="1"/>
    </row>
    <row r="63" spans="1:5" x14ac:dyDescent="0.25">
      <c r="A63" t="s">
        <v>176</v>
      </c>
      <c r="E63" s="1"/>
    </row>
    <row r="65" spans="1:4" x14ac:dyDescent="0.25">
      <c r="A65" t="s">
        <v>630</v>
      </c>
    </row>
    <row r="67" spans="1:4" x14ac:dyDescent="0.25">
      <c r="A67" s="49" t="s">
        <v>631</v>
      </c>
      <c r="B67" s="49" t="s">
        <v>632</v>
      </c>
      <c r="C67" s="49" t="s">
        <v>633</v>
      </c>
      <c r="D67" s="49" t="s">
        <v>634</v>
      </c>
    </row>
    <row r="68" spans="1:4" x14ac:dyDescent="0.25">
      <c r="A68" s="49" t="s">
        <v>636</v>
      </c>
      <c r="B68" s="49"/>
      <c r="C68" s="49">
        <v>0.14313819999999999</v>
      </c>
      <c r="D68" s="49">
        <v>0.14313819999999999</v>
      </c>
    </row>
    <row r="69" spans="1:4" x14ac:dyDescent="0.25">
      <c r="A69" s="49" t="s">
        <v>637</v>
      </c>
      <c r="B69" s="49"/>
      <c r="C69" s="49">
        <v>0.16939509999999999</v>
      </c>
      <c r="D69" s="49">
        <v>0.16939509999999999</v>
      </c>
    </row>
    <row r="70" spans="1:4" x14ac:dyDescent="0.25">
      <c r="A70" s="49" t="s">
        <v>639</v>
      </c>
      <c r="B70" s="49"/>
      <c r="C70" s="49">
        <v>8.3587599999999998E-2</v>
      </c>
      <c r="D70" s="49">
        <v>8.3587599999999998E-2</v>
      </c>
    </row>
    <row r="71" spans="1:4" x14ac:dyDescent="0.25">
      <c r="A71" s="49" t="s">
        <v>640</v>
      </c>
      <c r="B71" s="49"/>
      <c r="C71" s="49">
        <v>0.1042544</v>
      </c>
      <c r="D71" s="49">
        <v>0.1042544</v>
      </c>
    </row>
    <row r="73" spans="1:4" x14ac:dyDescent="0.25">
      <c r="A73" t="s">
        <v>178</v>
      </c>
      <c r="B73" s="33" t="s">
        <v>112</v>
      </c>
    </row>
    <row r="74" spans="1:4" ht="29.1" customHeight="1" x14ac:dyDescent="0.25">
      <c r="A74" s="46" t="s">
        <v>179</v>
      </c>
      <c r="B74" s="33" t="s">
        <v>112</v>
      </c>
    </row>
    <row r="75" spans="1:4" ht="29.1" customHeight="1" x14ac:dyDescent="0.25">
      <c r="A75" s="46" t="s">
        <v>180</v>
      </c>
      <c r="B75" s="33" t="s">
        <v>112</v>
      </c>
    </row>
    <row r="76" spans="1:4" x14ac:dyDescent="0.25">
      <c r="A76" t="s">
        <v>181</v>
      </c>
      <c r="B76" s="48">
        <f>B92</f>
        <v>6.7750120706272972</v>
      </c>
    </row>
    <row r="77" spans="1:4" ht="43.5" customHeight="1" x14ac:dyDescent="0.25">
      <c r="A77" s="46" t="s">
        <v>182</v>
      </c>
      <c r="B77" s="33" t="s">
        <v>112</v>
      </c>
    </row>
    <row r="78" spans="1:4" ht="29.1" customHeight="1" x14ac:dyDescent="0.25">
      <c r="A78" s="46" t="s">
        <v>183</v>
      </c>
      <c r="B78" s="33" t="s">
        <v>112</v>
      </c>
    </row>
    <row r="79" spans="1:4" ht="29.1" customHeight="1" x14ac:dyDescent="0.25">
      <c r="A79" s="46" t="s">
        <v>184</v>
      </c>
      <c r="B79" s="33" t="s">
        <v>112</v>
      </c>
    </row>
    <row r="80" spans="1:4" x14ac:dyDescent="0.25">
      <c r="A80" t="s">
        <v>185</v>
      </c>
      <c r="B80" s="33" t="s">
        <v>112</v>
      </c>
    </row>
    <row r="81" spans="1:6" x14ac:dyDescent="0.25">
      <c r="A81" t="s">
        <v>186</v>
      </c>
      <c r="B81" s="33" t="s">
        <v>112</v>
      </c>
    </row>
    <row r="82" spans="1:6" x14ac:dyDescent="0.25">
      <c r="A82" s="46"/>
      <c r="B82" s="33"/>
    </row>
    <row r="85" spans="1:6" x14ac:dyDescent="0.25">
      <c r="A85" t="s">
        <v>187</v>
      </c>
    </row>
    <row r="86" spans="1:6" x14ac:dyDescent="0.25">
      <c r="A86" s="52" t="s">
        <v>188</v>
      </c>
      <c r="B86" s="52" t="s">
        <v>818</v>
      </c>
    </row>
    <row r="87" spans="1:6" x14ac:dyDescent="0.25">
      <c r="A87" s="52" t="s">
        <v>190</v>
      </c>
      <c r="B87" s="52" t="s">
        <v>819</v>
      </c>
    </row>
    <row r="88" spans="1:6" x14ac:dyDescent="0.25">
      <c r="A88" s="52"/>
      <c r="B88" s="52"/>
    </row>
    <row r="89" spans="1:6" x14ac:dyDescent="0.25">
      <c r="A89" s="52" t="s">
        <v>192</v>
      </c>
      <c r="B89" s="53">
        <v>7.0408636369908182</v>
      </c>
    </row>
    <row r="90" spans="1:6" x14ac:dyDescent="0.25">
      <c r="A90" s="52"/>
      <c r="B90" s="52"/>
    </row>
    <row r="91" spans="1:6" x14ac:dyDescent="0.25">
      <c r="A91" s="52" t="s">
        <v>193</v>
      </c>
      <c r="B91" s="54">
        <v>5.1261999999999999</v>
      </c>
    </row>
    <row r="92" spans="1:6" x14ac:dyDescent="0.25">
      <c r="A92" s="52" t="s">
        <v>194</v>
      </c>
      <c r="B92" s="38">
        <v>6.7750120706272972</v>
      </c>
    </row>
    <row r="93" spans="1:6" x14ac:dyDescent="0.25">
      <c r="A93" s="52"/>
      <c r="B93" s="52"/>
    </row>
    <row r="94" spans="1:6" x14ac:dyDescent="0.25">
      <c r="A94" s="52" t="s">
        <v>195</v>
      </c>
      <c r="B94" s="55">
        <v>45077</v>
      </c>
    </row>
    <row r="96" spans="1:6" ht="69.95" customHeight="1" x14ac:dyDescent="0.25">
      <c r="A96" s="57" t="s">
        <v>196</v>
      </c>
      <c r="B96" s="57" t="s">
        <v>197</v>
      </c>
      <c r="C96" s="57" t="s">
        <v>5</v>
      </c>
      <c r="D96" s="57" t="s">
        <v>6</v>
      </c>
      <c r="E96" s="57" t="s">
        <v>5</v>
      </c>
      <c r="F96" s="57" t="s">
        <v>6</v>
      </c>
    </row>
    <row r="97" spans="1:6" ht="69.95" customHeight="1" x14ac:dyDescent="0.25">
      <c r="A97" s="57" t="s">
        <v>818</v>
      </c>
      <c r="B97" s="57"/>
      <c r="C97" s="57" t="s">
        <v>40</v>
      </c>
      <c r="D97" s="57"/>
      <c r="E97" s="57" t="s">
        <v>41</v>
      </c>
      <c r="F97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102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103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113</v>
      </c>
      <c r="B9" s="29"/>
      <c r="C9" s="29"/>
      <c r="D9" s="12"/>
      <c r="E9" s="13"/>
      <c r="F9" s="14"/>
      <c r="G9" s="14"/>
    </row>
    <row r="10" spans="1:8" x14ac:dyDescent="0.25">
      <c r="A10" s="11"/>
      <c r="B10" s="29"/>
      <c r="C10" s="29"/>
      <c r="D10" s="12"/>
      <c r="E10" s="13"/>
      <c r="F10" s="14"/>
      <c r="G10" s="14"/>
    </row>
    <row r="11" spans="1:8" x14ac:dyDescent="0.25">
      <c r="A11" s="15" t="s">
        <v>114</v>
      </c>
      <c r="B11" s="29"/>
      <c r="C11" s="29"/>
      <c r="D11" s="12"/>
      <c r="E11" s="13"/>
      <c r="F11" s="14"/>
      <c r="G11" s="14"/>
    </row>
    <row r="12" spans="1:8" x14ac:dyDescent="0.25">
      <c r="A12" s="11" t="s">
        <v>115</v>
      </c>
      <c r="B12" s="29" t="s">
        <v>116</v>
      </c>
      <c r="C12" s="29" t="s">
        <v>117</v>
      </c>
      <c r="D12" s="12">
        <v>2500000</v>
      </c>
      <c r="E12" s="13">
        <v>2477.8200000000002</v>
      </c>
      <c r="F12" s="14">
        <v>7.22E-2</v>
      </c>
      <c r="G12" s="14">
        <v>6.6679000000000002E-2</v>
      </c>
    </row>
    <row r="13" spans="1:8" x14ac:dyDescent="0.25">
      <c r="A13" s="11" t="s">
        <v>118</v>
      </c>
      <c r="B13" s="29" t="s">
        <v>119</v>
      </c>
      <c r="C13" s="29" t="s">
        <v>117</v>
      </c>
      <c r="D13" s="12">
        <v>1000000</v>
      </c>
      <c r="E13" s="13">
        <v>965.61</v>
      </c>
      <c r="F13" s="14">
        <v>2.8199999999999999E-2</v>
      </c>
      <c r="G13" s="14">
        <v>6.8782999999999997E-2</v>
      </c>
    </row>
    <row r="14" spans="1:8" x14ac:dyDescent="0.25">
      <c r="A14" s="15" t="s">
        <v>120</v>
      </c>
      <c r="B14" s="30"/>
      <c r="C14" s="30"/>
      <c r="D14" s="16"/>
      <c r="E14" s="17">
        <v>3443.43</v>
      </c>
      <c r="F14" s="18">
        <v>0.1004</v>
      </c>
      <c r="G14" s="19"/>
    </row>
    <row r="15" spans="1:8" x14ac:dyDescent="0.25">
      <c r="A15" s="15" t="s">
        <v>121</v>
      </c>
      <c r="B15" s="29"/>
      <c r="C15" s="29"/>
      <c r="D15" s="12"/>
      <c r="E15" s="13"/>
      <c r="F15" s="14"/>
      <c r="G15" s="14"/>
    </row>
    <row r="16" spans="1:8" x14ac:dyDescent="0.25">
      <c r="A16" s="11" t="s">
        <v>122</v>
      </c>
      <c r="B16" s="29" t="s">
        <v>123</v>
      </c>
      <c r="C16" s="29" t="s">
        <v>124</v>
      </c>
      <c r="D16" s="12">
        <v>2500000</v>
      </c>
      <c r="E16" s="13">
        <v>2464.27</v>
      </c>
      <c r="F16" s="14">
        <v>7.1900000000000006E-2</v>
      </c>
      <c r="G16" s="14">
        <v>6.8724999999999994E-2</v>
      </c>
    </row>
    <row r="17" spans="1:7" x14ac:dyDescent="0.25">
      <c r="A17" s="11" t="s">
        <v>125</v>
      </c>
      <c r="B17" s="29" t="s">
        <v>126</v>
      </c>
      <c r="C17" s="29" t="s">
        <v>124</v>
      </c>
      <c r="D17" s="12">
        <v>2500000</v>
      </c>
      <c r="E17" s="13">
        <v>2463.41</v>
      </c>
      <c r="F17" s="14">
        <v>7.1800000000000003E-2</v>
      </c>
      <c r="G17" s="14">
        <v>6.9500999999999993E-2</v>
      </c>
    </row>
    <row r="18" spans="1:7" x14ac:dyDescent="0.25">
      <c r="A18" s="11" t="s">
        <v>127</v>
      </c>
      <c r="B18" s="29" t="s">
        <v>128</v>
      </c>
      <c r="C18" s="29" t="s">
        <v>124</v>
      </c>
      <c r="D18" s="12">
        <v>2500000</v>
      </c>
      <c r="E18" s="13">
        <v>2460.12</v>
      </c>
      <c r="F18" s="14">
        <v>7.17E-2</v>
      </c>
      <c r="G18" s="14">
        <v>7.0449999999999999E-2</v>
      </c>
    </row>
    <row r="19" spans="1:7" x14ac:dyDescent="0.25">
      <c r="A19" s="11" t="s">
        <v>129</v>
      </c>
      <c r="B19" s="29" t="s">
        <v>130</v>
      </c>
      <c r="C19" s="29" t="s">
        <v>131</v>
      </c>
      <c r="D19" s="12">
        <v>2500000</v>
      </c>
      <c r="E19" s="13">
        <v>2451.64</v>
      </c>
      <c r="F19" s="14">
        <v>7.1499999999999994E-2</v>
      </c>
      <c r="G19" s="14">
        <v>6.9911000000000001E-2</v>
      </c>
    </row>
    <row r="20" spans="1:7" x14ac:dyDescent="0.25">
      <c r="A20" s="11" t="s">
        <v>132</v>
      </c>
      <c r="B20" s="29" t="s">
        <v>133</v>
      </c>
      <c r="C20" s="29" t="s">
        <v>134</v>
      </c>
      <c r="D20" s="12">
        <v>2500000</v>
      </c>
      <c r="E20" s="13">
        <v>2451.2600000000002</v>
      </c>
      <c r="F20" s="14">
        <v>7.1499999999999994E-2</v>
      </c>
      <c r="G20" s="14">
        <v>7.0462999999999998E-2</v>
      </c>
    </row>
    <row r="21" spans="1:7" x14ac:dyDescent="0.25">
      <c r="A21" s="11" t="s">
        <v>135</v>
      </c>
      <c r="B21" s="29" t="s">
        <v>136</v>
      </c>
      <c r="C21" s="29" t="s">
        <v>124</v>
      </c>
      <c r="D21" s="12">
        <v>2500000</v>
      </c>
      <c r="E21" s="13">
        <v>2420.5100000000002</v>
      </c>
      <c r="F21" s="14">
        <v>7.0599999999999996E-2</v>
      </c>
      <c r="G21" s="14">
        <v>7.2650999999999993E-2</v>
      </c>
    </row>
    <row r="22" spans="1:7" x14ac:dyDescent="0.25">
      <c r="A22" s="11" t="s">
        <v>137</v>
      </c>
      <c r="B22" s="29" t="s">
        <v>138</v>
      </c>
      <c r="C22" s="29" t="s">
        <v>124</v>
      </c>
      <c r="D22" s="12">
        <v>2500000</v>
      </c>
      <c r="E22" s="13">
        <v>2334.96</v>
      </c>
      <c r="F22" s="14">
        <v>6.8099999999999994E-2</v>
      </c>
      <c r="G22" s="14">
        <v>7.3499999999999996E-2</v>
      </c>
    </row>
    <row r="23" spans="1:7" x14ac:dyDescent="0.25">
      <c r="A23" s="11" t="s">
        <v>139</v>
      </c>
      <c r="B23" s="29" t="s">
        <v>140</v>
      </c>
      <c r="C23" s="29" t="s">
        <v>124</v>
      </c>
      <c r="D23" s="12">
        <v>2500000</v>
      </c>
      <c r="E23" s="13">
        <v>2329.06</v>
      </c>
      <c r="F23" s="14">
        <v>6.7900000000000002E-2</v>
      </c>
      <c r="G23" s="14">
        <v>7.3800000000000004E-2</v>
      </c>
    </row>
    <row r="24" spans="1:7" x14ac:dyDescent="0.25">
      <c r="A24" s="15" t="s">
        <v>120</v>
      </c>
      <c r="B24" s="30"/>
      <c r="C24" s="30"/>
      <c r="D24" s="16"/>
      <c r="E24" s="17">
        <v>19375.23</v>
      </c>
      <c r="F24" s="18">
        <v>0.56499999999999995</v>
      </c>
      <c r="G24" s="19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141</v>
      </c>
      <c r="B26" s="29"/>
      <c r="C26" s="29"/>
      <c r="D26" s="12"/>
      <c r="E26" s="13"/>
      <c r="F26" s="14"/>
      <c r="G26" s="14"/>
    </row>
    <row r="27" spans="1:7" x14ac:dyDescent="0.25">
      <c r="A27" s="11" t="s">
        <v>142</v>
      </c>
      <c r="B27" s="29" t="s">
        <v>143</v>
      </c>
      <c r="C27" s="29" t="s">
        <v>124</v>
      </c>
      <c r="D27" s="12">
        <v>2500000</v>
      </c>
      <c r="E27" s="13">
        <v>2452.3200000000002</v>
      </c>
      <c r="F27" s="14">
        <v>7.1499999999999994E-2</v>
      </c>
      <c r="G27" s="14">
        <v>7.4699000000000002E-2</v>
      </c>
    </row>
    <row r="28" spans="1:7" x14ac:dyDescent="0.25">
      <c r="A28" s="11" t="s">
        <v>144</v>
      </c>
      <c r="B28" s="29" t="s">
        <v>145</v>
      </c>
      <c r="C28" s="29" t="s">
        <v>124</v>
      </c>
      <c r="D28" s="12">
        <v>2500000</v>
      </c>
      <c r="E28" s="13">
        <v>2442.94</v>
      </c>
      <c r="F28" s="14">
        <v>7.1199999999999999E-2</v>
      </c>
      <c r="G28" s="14">
        <v>7.1045999999999998E-2</v>
      </c>
    </row>
    <row r="29" spans="1:7" x14ac:dyDescent="0.25">
      <c r="A29" s="11" t="s">
        <v>146</v>
      </c>
      <c r="B29" s="29" t="s">
        <v>147</v>
      </c>
      <c r="C29" s="29" t="s">
        <v>124</v>
      </c>
      <c r="D29" s="12">
        <v>2500000</v>
      </c>
      <c r="E29" s="13">
        <v>2431.9299999999998</v>
      </c>
      <c r="F29" s="14">
        <v>7.0900000000000005E-2</v>
      </c>
      <c r="G29" s="14">
        <v>7.7399999999999997E-2</v>
      </c>
    </row>
    <row r="30" spans="1:7" x14ac:dyDescent="0.25">
      <c r="A30" s="11" t="s">
        <v>148</v>
      </c>
      <c r="B30" s="29" t="s">
        <v>149</v>
      </c>
      <c r="C30" s="29" t="s">
        <v>124</v>
      </c>
      <c r="D30" s="12">
        <v>2500000</v>
      </c>
      <c r="E30" s="13">
        <v>2399.2600000000002</v>
      </c>
      <c r="F30" s="14">
        <v>7.0000000000000007E-2</v>
      </c>
      <c r="G30" s="14">
        <v>7.5498999999999997E-2</v>
      </c>
    </row>
    <row r="31" spans="1:7" x14ac:dyDescent="0.25">
      <c r="A31" s="15" t="s">
        <v>120</v>
      </c>
      <c r="B31" s="30"/>
      <c r="C31" s="30"/>
      <c r="D31" s="16"/>
      <c r="E31" s="17">
        <v>9726.4500000000007</v>
      </c>
      <c r="F31" s="18">
        <v>0.28360000000000002</v>
      </c>
      <c r="G31" s="19"/>
    </row>
    <row r="32" spans="1:7" x14ac:dyDescent="0.25">
      <c r="A32" s="11"/>
      <c r="B32" s="29"/>
      <c r="C32" s="29"/>
      <c r="D32" s="12"/>
      <c r="E32" s="13"/>
      <c r="F32" s="14"/>
      <c r="G32" s="14"/>
    </row>
    <row r="33" spans="1:7" x14ac:dyDescent="0.25">
      <c r="A33" s="20" t="s">
        <v>150</v>
      </c>
      <c r="B33" s="31"/>
      <c r="C33" s="31"/>
      <c r="D33" s="21"/>
      <c r="E33" s="17">
        <v>32545.11</v>
      </c>
      <c r="F33" s="18">
        <v>0.94899999999999995</v>
      </c>
      <c r="G33" s="19"/>
    </row>
    <row r="34" spans="1:7" x14ac:dyDescent="0.25">
      <c r="A34" s="11"/>
      <c r="B34" s="29"/>
      <c r="C34" s="29"/>
      <c r="D34" s="12"/>
      <c r="E34" s="13"/>
      <c r="F34" s="14"/>
      <c r="G34" s="14"/>
    </row>
    <row r="35" spans="1:7" x14ac:dyDescent="0.25">
      <c r="A35" s="11"/>
      <c r="B35" s="29"/>
      <c r="C35" s="29"/>
      <c r="D35" s="12"/>
      <c r="E35" s="13"/>
      <c r="F35" s="14"/>
      <c r="G35" s="14"/>
    </row>
    <row r="36" spans="1:7" x14ac:dyDescent="0.25">
      <c r="A36" s="15" t="s">
        <v>151</v>
      </c>
      <c r="B36" s="29"/>
      <c r="C36" s="29"/>
      <c r="D36" s="12"/>
      <c r="E36" s="13"/>
      <c r="F36" s="14"/>
      <c r="G36" s="14"/>
    </row>
    <row r="37" spans="1:7" x14ac:dyDescent="0.25">
      <c r="A37" s="11" t="s">
        <v>152</v>
      </c>
      <c r="B37" s="29"/>
      <c r="C37" s="29"/>
      <c r="D37" s="12"/>
      <c r="E37" s="13">
        <v>1912.67</v>
      </c>
      <c r="F37" s="14">
        <v>5.5800000000000002E-2</v>
      </c>
      <c r="G37" s="14">
        <v>6.2475999999999997E-2</v>
      </c>
    </row>
    <row r="38" spans="1:7" x14ac:dyDescent="0.25">
      <c r="A38" s="15" t="s">
        <v>120</v>
      </c>
      <c r="B38" s="30"/>
      <c r="C38" s="30"/>
      <c r="D38" s="16"/>
      <c r="E38" s="17">
        <v>1912.67</v>
      </c>
      <c r="F38" s="18">
        <v>5.5800000000000002E-2</v>
      </c>
      <c r="G38" s="19"/>
    </row>
    <row r="39" spans="1:7" x14ac:dyDescent="0.25">
      <c r="A39" s="11"/>
      <c r="B39" s="29"/>
      <c r="C39" s="29"/>
      <c r="D39" s="12"/>
      <c r="E39" s="13"/>
      <c r="F39" s="14"/>
      <c r="G39" s="14"/>
    </row>
    <row r="40" spans="1:7" x14ac:dyDescent="0.25">
      <c r="A40" s="20" t="s">
        <v>150</v>
      </c>
      <c r="B40" s="31"/>
      <c r="C40" s="31"/>
      <c r="D40" s="21"/>
      <c r="E40" s="17">
        <v>1912.67</v>
      </c>
      <c r="F40" s="18">
        <v>5.5800000000000002E-2</v>
      </c>
      <c r="G40" s="19"/>
    </row>
    <row r="41" spans="1:7" x14ac:dyDescent="0.25">
      <c r="A41" s="11" t="s">
        <v>153</v>
      </c>
      <c r="B41" s="29"/>
      <c r="C41" s="29"/>
      <c r="D41" s="12"/>
      <c r="E41" s="13">
        <v>0.32738669999999997</v>
      </c>
      <c r="F41" s="14">
        <v>9.0000000000000002E-6</v>
      </c>
      <c r="G41" s="14"/>
    </row>
    <row r="42" spans="1:7" x14ac:dyDescent="0.25">
      <c r="A42" s="11" t="s">
        <v>154</v>
      </c>
      <c r="B42" s="29"/>
      <c r="C42" s="29"/>
      <c r="D42" s="12"/>
      <c r="E42" s="22">
        <v>-161.25738670000001</v>
      </c>
      <c r="F42" s="23">
        <v>-4.8089999999999999E-3</v>
      </c>
      <c r="G42" s="14">
        <v>6.2475999999999997E-2</v>
      </c>
    </row>
    <row r="43" spans="1:7" x14ac:dyDescent="0.25">
      <c r="A43" s="24" t="s">
        <v>155</v>
      </c>
      <c r="B43" s="32"/>
      <c r="C43" s="32"/>
      <c r="D43" s="25"/>
      <c r="E43" s="26">
        <v>34296.85</v>
      </c>
      <c r="F43" s="27">
        <v>1</v>
      </c>
      <c r="G43" s="27"/>
    </row>
    <row r="45" spans="1:7" x14ac:dyDescent="0.25">
      <c r="A45" s="51" t="s">
        <v>156</v>
      </c>
    </row>
    <row r="46" spans="1:7" x14ac:dyDescent="0.25">
      <c r="A46" s="51" t="s">
        <v>157</v>
      </c>
    </row>
    <row r="48" spans="1:7" x14ac:dyDescent="0.25">
      <c r="A48" s="51" t="s">
        <v>158</v>
      </c>
    </row>
    <row r="49" spans="1:5" x14ac:dyDescent="0.25">
      <c r="A49" s="46" t="s">
        <v>159</v>
      </c>
      <c r="B49" s="33" t="s">
        <v>112</v>
      </c>
    </row>
    <row r="50" spans="1:5" x14ac:dyDescent="0.25">
      <c r="A50" t="s">
        <v>160</v>
      </c>
    </row>
    <row r="51" spans="1:5" x14ac:dyDescent="0.25">
      <c r="A51" t="s">
        <v>161</v>
      </c>
      <c r="B51" t="s">
        <v>162</v>
      </c>
      <c r="C51" t="s">
        <v>162</v>
      </c>
    </row>
    <row r="52" spans="1:5" x14ac:dyDescent="0.25">
      <c r="B52" s="47">
        <v>45044</v>
      </c>
      <c r="C52" s="47">
        <v>45077</v>
      </c>
    </row>
    <row r="53" spans="1:5" x14ac:dyDescent="0.25">
      <c r="A53" t="s">
        <v>163</v>
      </c>
      <c r="B53">
        <v>26.7075</v>
      </c>
      <c r="C53">
        <v>26.882100000000001</v>
      </c>
      <c r="E53" s="1"/>
    </row>
    <row r="54" spans="1:5" x14ac:dyDescent="0.25">
      <c r="A54" t="s">
        <v>164</v>
      </c>
      <c r="B54" t="s">
        <v>165</v>
      </c>
      <c r="C54" t="s">
        <v>165</v>
      </c>
      <c r="E54" s="1"/>
    </row>
    <row r="55" spans="1:5" x14ac:dyDescent="0.25">
      <c r="A55" t="s">
        <v>166</v>
      </c>
      <c r="B55">
        <v>26.710799999999999</v>
      </c>
      <c r="C55">
        <v>26.8855</v>
      </c>
      <c r="E55" s="1"/>
    </row>
    <row r="56" spans="1:5" x14ac:dyDescent="0.25">
      <c r="A56" t="s">
        <v>167</v>
      </c>
      <c r="B56">
        <v>24.9087</v>
      </c>
      <c r="C56">
        <v>25.0716</v>
      </c>
      <c r="E56" s="1"/>
    </row>
    <row r="57" spans="1:5" x14ac:dyDescent="0.25">
      <c r="A57" t="s">
        <v>168</v>
      </c>
      <c r="B57" t="s">
        <v>165</v>
      </c>
      <c r="C57" t="s">
        <v>165</v>
      </c>
      <c r="E57" s="1"/>
    </row>
    <row r="58" spans="1:5" x14ac:dyDescent="0.25">
      <c r="A58" t="s">
        <v>169</v>
      </c>
      <c r="B58">
        <v>21.0443</v>
      </c>
      <c r="C58">
        <v>21.168299999999999</v>
      </c>
      <c r="E58" s="1"/>
    </row>
    <row r="59" spans="1:5" x14ac:dyDescent="0.25">
      <c r="A59" t="s">
        <v>170</v>
      </c>
      <c r="B59" t="s">
        <v>165</v>
      </c>
      <c r="C59" t="s">
        <v>165</v>
      </c>
      <c r="E59" s="1"/>
    </row>
    <row r="60" spans="1:5" x14ac:dyDescent="0.25">
      <c r="A60" t="s">
        <v>171</v>
      </c>
      <c r="B60">
        <v>24.385999999999999</v>
      </c>
      <c r="C60">
        <v>24.529800000000002</v>
      </c>
      <c r="E60" s="1"/>
    </row>
    <row r="61" spans="1:5" x14ac:dyDescent="0.25">
      <c r="A61" t="s">
        <v>172</v>
      </c>
      <c r="B61" t="s">
        <v>165</v>
      </c>
      <c r="C61" t="s">
        <v>165</v>
      </c>
      <c r="E61" s="1"/>
    </row>
    <row r="62" spans="1:5" x14ac:dyDescent="0.25">
      <c r="A62" t="s">
        <v>173</v>
      </c>
      <c r="B62">
        <v>24.590199999999999</v>
      </c>
      <c r="C62">
        <v>24.735199999999999</v>
      </c>
      <c r="E62" s="1"/>
    </row>
    <row r="63" spans="1:5" x14ac:dyDescent="0.25">
      <c r="A63" t="s">
        <v>174</v>
      </c>
      <c r="B63">
        <v>23.130600000000001</v>
      </c>
      <c r="C63">
        <v>23.266999999999999</v>
      </c>
      <c r="E63" s="1"/>
    </row>
    <row r="64" spans="1:5" x14ac:dyDescent="0.25">
      <c r="A64" t="s">
        <v>175</v>
      </c>
      <c r="B64" t="s">
        <v>165</v>
      </c>
      <c r="C64" t="s">
        <v>165</v>
      </c>
      <c r="E64" s="1"/>
    </row>
    <row r="65" spans="1:5" x14ac:dyDescent="0.25">
      <c r="A65" t="s">
        <v>176</v>
      </c>
      <c r="E65" s="1"/>
    </row>
    <row r="67" spans="1:5" x14ac:dyDescent="0.25">
      <c r="A67" t="s">
        <v>177</v>
      </c>
      <c r="B67" s="33" t="s">
        <v>112</v>
      </c>
    </row>
    <row r="68" spans="1:5" x14ac:dyDescent="0.25">
      <c r="A68" t="s">
        <v>178</v>
      </c>
      <c r="B68" s="33" t="s">
        <v>112</v>
      </c>
    </row>
    <row r="69" spans="1:5" ht="29.1" customHeight="1" x14ac:dyDescent="0.25">
      <c r="A69" s="46" t="s">
        <v>179</v>
      </c>
      <c r="B69" s="33" t="s">
        <v>112</v>
      </c>
    </row>
    <row r="70" spans="1:5" ht="29.1" customHeight="1" x14ac:dyDescent="0.25">
      <c r="A70" s="46" t="s">
        <v>180</v>
      </c>
      <c r="B70" s="33" t="s">
        <v>112</v>
      </c>
    </row>
    <row r="71" spans="1:5" x14ac:dyDescent="0.25">
      <c r="A71" t="s">
        <v>181</v>
      </c>
      <c r="B71" s="48">
        <f>B86</f>
        <v>0.38310839546057412</v>
      </c>
    </row>
    <row r="72" spans="1:5" ht="43.5" customHeight="1" x14ac:dyDescent="0.25">
      <c r="A72" s="46" t="s">
        <v>182</v>
      </c>
      <c r="B72" s="33" t="s">
        <v>112</v>
      </c>
    </row>
    <row r="73" spans="1:5" ht="29.1" customHeight="1" x14ac:dyDescent="0.25">
      <c r="A73" s="46" t="s">
        <v>183</v>
      </c>
      <c r="B73" s="33" t="s">
        <v>112</v>
      </c>
    </row>
    <row r="74" spans="1:5" ht="29.1" customHeight="1" x14ac:dyDescent="0.25">
      <c r="A74" s="46" t="s">
        <v>184</v>
      </c>
      <c r="B74" s="33" t="s">
        <v>112</v>
      </c>
    </row>
    <row r="75" spans="1:5" x14ac:dyDescent="0.25">
      <c r="A75" t="s">
        <v>185</v>
      </c>
      <c r="B75" s="33" t="s">
        <v>112</v>
      </c>
    </row>
    <row r="76" spans="1:5" x14ac:dyDescent="0.25">
      <c r="A76" t="s">
        <v>186</v>
      </c>
      <c r="B76" s="33" t="s">
        <v>112</v>
      </c>
    </row>
    <row r="77" spans="1:5" x14ac:dyDescent="0.25">
      <c r="A77" s="46"/>
      <c r="B77" s="33"/>
    </row>
    <row r="79" spans="1:5" x14ac:dyDescent="0.25">
      <c r="A79" t="s">
        <v>187</v>
      </c>
    </row>
    <row r="80" spans="1:5" x14ac:dyDescent="0.25">
      <c r="A80" s="52" t="s">
        <v>188</v>
      </c>
      <c r="B80" s="52" t="s">
        <v>189</v>
      </c>
    </row>
    <row r="81" spans="1:6" x14ac:dyDescent="0.25">
      <c r="A81" s="52" t="s">
        <v>190</v>
      </c>
      <c r="B81" s="52" t="s">
        <v>191</v>
      </c>
    </row>
    <row r="82" spans="1:6" x14ac:dyDescent="0.25">
      <c r="A82" s="52"/>
      <c r="B82" s="52"/>
    </row>
    <row r="83" spans="1:6" x14ac:dyDescent="0.25">
      <c r="A83" s="52" t="s">
        <v>192</v>
      </c>
      <c r="B83" s="53">
        <v>7.1277626308136668</v>
      </c>
    </row>
    <row r="84" spans="1:6" x14ac:dyDescent="0.25">
      <c r="A84" s="52"/>
      <c r="B84" s="52"/>
    </row>
    <row r="85" spans="1:6" x14ac:dyDescent="0.25">
      <c r="A85" s="52" t="s">
        <v>193</v>
      </c>
      <c r="B85" s="54">
        <v>0.38590000000000002</v>
      </c>
    </row>
    <row r="86" spans="1:6" x14ac:dyDescent="0.25">
      <c r="A86" s="52" t="s">
        <v>194</v>
      </c>
      <c r="B86" s="54">
        <v>0.38310839546057412</v>
      </c>
    </row>
    <row r="87" spans="1:6" x14ac:dyDescent="0.25">
      <c r="A87" s="52"/>
      <c r="B87" s="52"/>
    </row>
    <row r="88" spans="1:6" x14ac:dyDescent="0.25">
      <c r="A88" s="52" t="s">
        <v>195</v>
      </c>
      <c r="B88" s="55">
        <v>45077</v>
      </c>
    </row>
    <row r="90" spans="1:6" ht="69.95" customHeight="1" x14ac:dyDescent="0.25">
      <c r="A90" s="57" t="s">
        <v>196</v>
      </c>
      <c r="B90" s="57" t="s">
        <v>197</v>
      </c>
      <c r="C90" s="57" t="s">
        <v>5</v>
      </c>
      <c r="D90" s="57" t="s">
        <v>6</v>
      </c>
      <c r="E90" s="57" t="s">
        <v>5</v>
      </c>
      <c r="F90" s="57" t="s">
        <v>6</v>
      </c>
    </row>
    <row r="91" spans="1:6" ht="69.95" customHeight="1" x14ac:dyDescent="0.25">
      <c r="A91" s="57" t="s">
        <v>189</v>
      </c>
      <c r="B91" s="57"/>
      <c r="C91" s="57" t="s">
        <v>8</v>
      </c>
      <c r="D91" s="57"/>
      <c r="E91" s="57" t="s">
        <v>9</v>
      </c>
      <c r="F91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3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820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32.1" customHeight="1" x14ac:dyDescent="0.25">
      <c r="A2" s="62" t="s">
        <v>821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822</v>
      </c>
      <c r="B11" s="29" t="s">
        <v>823</v>
      </c>
      <c r="C11" s="29" t="s">
        <v>207</v>
      </c>
      <c r="D11" s="12">
        <v>21000000</v>
      </c>
      <c r="E11" s="13">
        <v>20260.759999999998</v>
      </c>
      <c r="F11" s="14">
        <v>6.0299999999999999E-2</v>
      </c>
      <c r="G11" s="14">
        <v>7.2400000000000006E-2</v>
      </c>
    </row>
    <row r="12" spans="1:8" x14ac:dyDescent="0.25">
      <c r="A12" s="11" t="s">
        <v>824</v>
      </c>
      <c r="B12" s="29" t="s">
        <v>825</v>
      </c>
      <c r="C12" s="29" t="s">
        <v>207</v>
      </c>
      <c r="D12" s="12">
        <v>20000000</v>
      </c>
      <c r="E12" s="13">
        <v>19982.68</v>
      </c>
      <c r="F12" s="14">
        <v>5.9499999999999997E-2</v>
      </c>
      <c r="G12" s="14">
        <v>7.3511999999999994E-2</v>
      </c>
    </row>
    <row r="13" spans="1:8" x14ac:dyDescent="0.25">
      <c r="A13" s="11" t="s">
        <v>826</v>
      </c>
      <c r="B13" s="29" t="s">
        <v>827</v>
      </c>
      <c r="C13" s="29" t="s">
        <v>207</v>
      </c>
      <c r="D13" s="12">
        <v>19500000</v>
      </c>
      <c r="E13" s="13">
        <v>19839.3</v>
      </c>
      <c r="F13" s="14">
        <v>5.91E-2</v>
      </c>
      <c r="G13" s="14">
        <v>7.2849999999999998E-2</v>
      </c>
    </row>
    <row r="14" spans="1:8" x14ac:dyDescent="0.25">
      <c r="A14" s="11" t="s">
        <v>828</v>
      </c>
      <c r="B14" s="29" t="s">
        <v>829</v>
      </c>
      <c r="C14" s="29" t="s">
        <v>207</v>
      </c>
      <c r="D14" s="12">
        <v>16000000</v>
      </c>
      <c r="E14" s="13">
        <v>15975.52</v>
      </c>
      <c r="F14" s="14">
        <v>4.7600000000000003E-2</v>
      </c>
      <c r="G14" s="14">
        <v>7.3550000000000004E-2</v>
      </c>
    </row>
    <row r="15" spans="1:8" x14ac:dyDescent="0.25">
      <c r="A15" s="11" t="s">
        <v>830</v>
      </c>
      <c r="B15" s="29" t="s">
        <v>831</v>
      </c>
      <c r="C15" s="29" t="s">
        <v>207</v>
      </c>
      <c r="D15" s="12">
        <v>15000000</v>
      </c>
      <c r="E15" s="13">
        <v>15255.77</v>
      </c>
      <c r="F15" s="14">
        <v>4.5400000000000003E-2</v>
      </c>
      <c r="G15" s="14">
        <v>7.3537000000000005E-2</v>
      </c>
    </row>
    <row r="16" spans="1:8" x14ac:dyDescent="0.25">
      <c r="A16" s="11" t="s">
        <v>832</v>
      </c>
      <c r="B16" s="29" t="s">
        <v>833</v>
      </c>
      <c r="C16" s="29" t="s">
        <v>207</v>
      </c>
      <c r="D16" s="12">
        <v>11000000</v>
      </c>
      <c r="E16" s="13">
        <v>11228.86</v>
      </c>
      <c r="F16" s="14">
        <v>3.3399999999999999E-2</v>
      </c>
      <c r="G16" s="14">
        <v>7.2249999999999995E-2</v>
      </c>
    </row>
    <row r="17" spans="1:7" x14ac:dyDescent="0.25">
      <c r="A17" s="11" t="s">
        <v>834</v>
      </c>
      <c r="B17" s="29" t="s">
        <v>835</v>
      </c>
      <c r="C17" s="29" t="s">
        <v>207</v>
      </c>
      <c r="D17" s="12">
        <v>9200000</v>
      </c>
      <c r="E17" s="13">
        <v>9366.3700000000008</v>
      </c>
      <c r="F17" s="14">
        <v>2.7900000000000001E-2</v>
      </c>
      <c r="G17" s="14">
        <v>7.3749999999999996E-2</v>
      </c>
    </row>
    <row r="18" spans="1:7" x14ac:dyDescent="0.25">
      <c r="A18" s="11" t="s">
        <v>836</v>
      </c>
      <c r="B18" s="29" t="s">
        <v>837</v>
      </c>
      <c r="C18" s="29" t="s">
        <v>207</v>
      </c>
      <c r="D18" s="12">
        <v>4000000</v>
      </c>
      <c r="E18" s="13">
        <v>4018.16</v>
      </c>
      <c r="F18" s="14">
        <v>1.2E-2</v>
      </c>
      <c r="G18" s="14">
        <v>7.3700000000000002E-2</v>
      </c>
    </row>
    <row r="19" spans="1:7" x14ac:dyDescent="0.25">
      <c r="A19" s="11" t="s">
        <v>838</v>
      </c>
      <c r="B19" s="29" t="s">
        <v>839</v>
      </c>
      <c r="C19" s="29" t="s">
        <v>207</v>
      </c>
      <c r="D19" s="12">
        <v>3000000</v>
      </c>
      <c r="E19" s="13">
        <v>2990.71</v>
      </c>
      <c r="F19" s="14">
        <v>8.8999999999999999E-3</v>
      </c>
      <c r="G19" s="14">
        <v>7.3312000000000002E-2</v>
      </c>
    </row>
    <row r="20" spans="1:7" x14ac:dyDescent="0.25">
      <c r="A20" s="11" t="s">
        <v>840</v>
      </c>
      <c r="B20" s="29" t="s">
        <v>841</v>
      </c>
      <c r="C20" s="29" t="s">
        <v>204</v>
      </c>
      <c r="D20" s="12">
        <v>3000000</v>
      </c>
      <c r="E20" s="13">
        <v>2981.22</v>
      </c>
      <c r="F20" s="14">
        <v>8.8999999999999999E-3</v>
      </c>
      <c r="G20" s="14">
        <v>7.3124999999999996E-2</v>
      </c>
    </row>
    <row r="21" spans="1:7" x14ac:dyDescent="0.25">
      <c r="A21" s="11" t="s">
        <v>842</v>
      </c>
      <c r="B21" s="29" t="s">
        <v>843</v>
      </c>
      <c r="C21" s="29" t="s">
        <v>207</v>
      </c>
      <c r="D21" s="12">
        <v>2700000</v>
      </c>
      <c r="E21" s="13">
        <v>2778.04</v>
      </c>
      <c r="F21" s="14">
        <v>8.3000000000000001E-3</v>
      </c>
      <c r="G21" s="14">
        <v>7.3854000000000003E-2</v>
      </c>
    </row>
    <row r="22" spans="1:7" x14ac:dyDescent="0.25">
      <c r="A22" s="11" t="s">
        <v>844</v>
      </c>
      <c r="B22" s="29" t="s">
        <v>845</v>
      </c>
      <c r="C22" s="29" t="s">
        <v>207</v>
      </c>
      <c r="D22" s="12">
        <v>2500000</v>
      </c>
      <c r="E22" s="13">
        <v>2611.13</v>
      </c>
      <c r="F22" s="14">
        <v>7.7999999999999996E-3</v>
      </c>
      <c r="G22" s="14">
        <v>7.2950000000000001E-2</v>
      </c>
    </row>
    <row r="23" spans="1:7" x14ac:dyDescent="0.25">
      <c r="A23" s="11" t="s">
        <v>846</v>
      </c>
      <c r="B23" s="29" t="s">
        <v>847</v>
      </c>
      <c r="C23" s="29" t="s">
        <v>207</v>
      </c>
      <c r="D23" s="12">
        <v>2500000</v>
      </c>
      <c r="E23" s="13">
        <v>2509.67</v>
      </c>
      <c r="F23" s="14">
        <v>7.4999999999999997E-3</v>
      </c>
      <c r="G23" s="14">
        <v>7.3700000000000002E-2</v>
      </c>
    </row>
    <row r="24" spans="1:7" x14ac:dyDescent="0.25">
      <c r="A24" s="11" t="s">
        <v>848</v>
      </c>
      <c r="B24" s="29" t="s">
        <v>849</v>
      </c>
      <c r="C24" s="29" t="s">
        <v>216</v>
      </c>
      <c r="D24" s="12">
        <v>2000000</v>
      </c>
      <c r="E24" s="13">
        <v>2009.16</v>
      </c>
      <c r="F24" s="14">
        <v>6.0000000000000001E-3</v>
      </c>
      <c r="G24" s="14">
        <v>7.3200000000000001E-2</v>
      </c>
    </row>
    <row r="25" spans="1:7" x14ac:dyDescent="0.25">
      <c r="A25" s="11" t="s">
        <v>850</v>
      </c>
      <c r="B25" s="29" t="s">
        <v>851</v>
      </c>
      <c r="C25" s="29" t="s">
        <v>216</v>
      </c>
      <c r="D25" s="12">
        <v>1500000</v>
      </c>
      <c r="E25" s="13">
        <v>1596.38</v>
      </c>
      <c r="F25" s="14">
        <v>4.7999999999999996E-3</v>
      </c>
      <c r="G25" s="14">
        <v>7.2249999999999995E-2</v>
      </c>
    </row>
    <row r="26" spans="1:7" x14ac:dyDescent="0.25">
      <c r="A26" s="11" t="s">
        <v>852</v>
      </c>
      <c r="B26" s="29" t="s">
        <v>853</v>
      </c>
      <c r="C26" s="29" t="s">
        <v>207</v>
      </c>
      <c r="D26" s="12">
        <v>500000</v>
      </c>
      <c r="E26" s="13">
        <v>526.87</v>
      </c>
      <c r="F26" s="14">
        <v>1.6000000000000001E-3</v>
      </c>
      <c r="G26" s="14">
        <v>7.2499999999999995E-2</v>
      </c>
    </row>
    <row r="27" spans="1:7" x14ac:dyDescent="0.25">
      <c r="A27" s="11" t="s">
        <v>854</v>
      </c>
      <c r="B27" s="29" t="s">
        <v>855</v>
      </c>
      <c r="C27" s="29" t="s">
        <v>207</v>
      </c>
      <c r="D27" s="12">
        <v>500000</v>
      </c>
      <c r="E27" s="13">
        <v>481.15</v>
      </c>
      <c r="F27" s="14">
        <v>1.4E-3</v>
      </c>
      <c r="G27" s="14">
        <v>7.2650000000000006E-2</v>
      </c>
    </row>
    <row r="28" spans="1:7" x14ac:dyDescent="0.25">
      <c r="A28" s="15" t="s">
        <v>120</v>
      </c>
      <c r="B28" s="30"/>
      <c r="C28" s="30"/>
      <c r="D28" s="16"/>
      <c r="E28" s="17">
        <v>134411.75</v>
      </c>
      <c r="F28" s="18">
        <v>0.40039999999999998</v>
      </c>
      <c r="G28" s="19"/>
    </row>
    <row r="29" spans="1:7" x14ac:dyDescent="0.25">
      <c r="A29" s="11"/>
      <c r="B29" s="29"/>
      <c r="C29" s="29"/>
      <c r="D29" s="12"/>
      <c r="E29" s="13"/>
      <c r="F29" s="14"/>
      <c r="G29" s="14"/>
    </row>
    <row r="30" spans="1:7" x14ac:dyDescent="0.25">
      <c r="A30" s="15" t="s">
        <v>295</v>
      </c>
      <c r="B30" s="29"/>
      <c r="C30" s="29"/>
      <c r="D30" s="12"/>
      <c r="E30" s="13"/>
      <c r="F30" s="14"/>
      <c r="G30" s="14"/>
    </row>
    <row r="31" spans="1:7" x14ac:dyDescent="0.25">
      <c r="A31" s="11" t="s">
        <v>856</v>
      </c>
      <c r="B31" s="29" t="s">
        <v>857</v>
      </c>
      <c r="C31" s="29" t="s">
        <v>117</v>
      </c>
      <c r="D31" s="12">
        <v>25000000</v>
      </c>
      <c r="E31" s="13">
        <v>24145.38</v>
      </c>
      <c r="F31" s="14">
        <v>7.1900000000000006E-2</v>
      </c>
      <c r="G31" s="14">
        <v>6.9846823555999998E-2</v>
      </c>
    </row>
    <row r="32" spans="1:7" x14ac:dyDescent="0.25">
      <c r="A32" s="15" t="s">
        <v>120</v>
      </c>
      <c r="B32" s="30"/>
      <c r="C32" s="30"/>
      <c r="D32" s="16"/>
      <c r="E32" s="17">
        <v>24145.38</v>
      </c>
      <c r="F32" s="18">
        <v>7.1900000000000006E-2</v>
      </c>
      <c r="G32" s="19"/>
    </row>
    <row r="33" spans="1:7" x14ac:dyDescent="0.25">
      <c r="A33" s="15" t="s">
        <v>647</v>
      </c>
      <c r="B33" s="29"/>
      <c r="C33" s="29"/>
      <c r="D33" s="12"/>
      <c r="E33" s="13"/>
      <c r="F33" s="14"/>
      <c r="G33" s="14"/>
    </row>
    <row r="34" spans="1:7" x14ac:dyDescent="0.25">
      <c r="A34" s="11" t="s">
        <v>858</v>
      </c>
      <c r="B34" s="29" t="s">
        <v>859</v>
      </c>
      <c r="C34" s="29" t="s">
        <v>117</v>
      </c>
      <c r="D34" s="12">
        <v>23000000</v>
      </c>
      <c r="E34" s="13">
        <v>22544.32</v>
      </c>
      <c r="F34" s="14">
        <v>6.7100000000000007E-2</v>
      </c>
      <c r="G34" s="14">
        <v>7.3055661455999996E-2</v>
      </c>
    </row>
    <row r="35" spans="1:7" x14ac:dyDescent="0.25">
      <c r="A35" s="11" t="s">
        <v>860</v>
      </c>
      <c r="B35" s="29" t="s">
        <v>861</v>
      </c>
      <c r="C35" s="29" t="s">
        <v>117</v>
      </c>
      <c r="D35" s="12">
        <v>10500000</v>
      </c>
      <c r="E35" s="13">
        <v>10682.35</v>
      </c>
      <c r="F35" s="14">
        <v>3.1800000000000002E-2</v>
      </c>
      <c r="G35" s="14">
        <v>7.3685571344E-2</v>
      </c>
    </row>
    <row r="36" spans="1:7" x14ac:dyDescent="0.25">
      <c r="A36" s="11" t="s">
        <v>862</v>
      </c>
      <c r="B36" s="29" t="s">
        <v>863</v>
      </c>
      <c r="C36" s="29" t="s">
        <v>117</v>
      </c>
      <c r="D36" s="12">
        <v>10000000</v>
      </c>
      <c r="E36" s="13">
        <v>9995.9599999999991</v>
      </c>
      <c r="F36" s="14">
        <v>2.98E-2</v>
      </c>
      <c r="G36" s="14">
        <v>7.3384061806000003E-2</v>
      </c>
    </row>
    <row r="37" spans="1:7" x14ac:dyDescent="0.25">
      <c r="A37" s="11" t="s">
        <v>864</v>
      </c>
      <c r="B37" s="29" t="s">
        <v>865</v>
      </c>
      <c r="C37" s="29" t="s">
        <v>117</v>
      </c>
      <c r="D37" s="12">
        <v>9500000</v>
      </c>
      <c r="E37" s="13">
        <v>9684.7800000000007</v>
      </c>
      <c r="F37" s="14">
        <v>2.8799999999999999E-2</v>
      </c>
      <c r="G37" s="14">
        <v>7.3287712015999998E-2</v>
      </c>
    </row>
    <row r="38" spans="1:7" x14ac:dyDescent="0.25">
      <c r="A38" s="11" t="s">
        <v>866</v>
      </c>
      <c r="B38" s="29" t="s">
        <v>867</v>
      </c>
      <c r="C38" s="29" t="s">
        <v>117</v>
      </c>
      <c r="D38" s="12">
        <v>9000000</v>
      </c>
      <c r="E38" s="13">
        <v>9191.7900000000009</v>
      </c>
      <c r="F38" s="14">
        <v>2.7400000000000001E-2</v>
      </c>
      <c r="G38" s="14">
        <v>7.3317756110000007E-2</v>
      </c>
    </row>
    <row r="39" spans="1:7" x14ac:dyDescent="0.25">
      <c r="A39" s="11" t="s">
        <v>868</v>
      </c>
      <c r="B39" s="29" t="s">
        <v>869</v>
      </c>
      <c r="C39" s="29" t="s">
        <v>117</v>
      </c>
      <c r="D39" s="12">
        <v>7500000</v>
      </c>
      <c r="E39" s="13">
        <v>7765.88</v>
      </c>
      <c r="F39" s="14">
        <v>2.3099999999999999E-2</v>
      </c>
      <c r="G39" s="14">
        <v>7.3654485928999994E-2</v>
      </c>
    </row>
    <row r="40" spans="1:7" x14ac:dyDescent="0.25">
      <c r="A40" s="11" t="s">
        <v>870</v>
      </c>
      <c r="B40" s="29" t="s">
        <v>871</v>
      </c>
      <c r="C40" s="29" t="s">
        <v>117</v>
      </c>
      <c r="D40" s="12">
        <v>7500000</v>
      </c>
      <c r="E40" s="13">
        <v>7631.68</v>
      </c>
      <c r="F40" s="14">
        <v>2.2700000000000001E-2</v>
      </c>
      <c r="G40" s="14">
        <v>7.3317756110000007E-2</v>
      </c>
    </row>
    <row r="41" spans="1:7" x14ac:dyDescent="0.25">
      <c r="A41" s="11" t="s">
        <v>872</v>
      </c>
      <c r="B41" s="29" t="s">
        <v>873</v>
      </c>
      <c r="C41" s="29" t="s">
        <v>117</v>
      </c>
      <c r="D41" s="12">
        <v>6500000</v>
      </c>
      <c r="E41" s="13">
        <v>6643.17</v>
      </c>
      <c r="F41" s="14">
        <v>1.9800000000000002E-2</v>
      </c>
      <c r="G41" s="14">
        <v>7.3706295204000002E-2</v>
      </c>
    </row>
    <row r="42" spans="1:7" x14ac:dyDescent="0.25">
      <c r="A42" s="11" t="s">
        <v>874</v>
      </c>
      <c r="B42" s="29" t="s">
        <v>875</v>
      </c>
      <c r="C42" s="29" t="s">
        <v>117</v>
      </c>
      <c r="D42" s="12">
        <v>6000000</v>
      </c>
      <c r="E42" s="13">
        <v>6103.8</v>
      </c>
      <c r="F42" s="14">
        <v>1.8200000000000001E-2</v>
      </c>
      <c r="G42" s="14">
        <v>7.3706295204000002E-2</v>
      </c>
    </row>
    <row r="43" spans="1:7" x14ac:dyDescent="0.25">
      <c r="A43" s="11" t="s">
        <v>778</v>
      </c>
      <c r="B43" s="29" t="s">
        <v>779</v>
      </c>
      <c r="C43" s="29" t="s">
        <v>117</v>
      </c>
      <c r="D43" s="12">
        <v>6000000</v>
      </c>
      <c r="E43" s="13">
        <v>6074.59</v>
      </c>
      <c r="F43" s="14">
        <v>1.8100000000000002E-2</v>
      </c>
      <c r="G43" s="14">
        <v>7.3262848256000004E-2</v>
      </c>
    </row>
    <row r="44" spans="1:7" x14ac:dyDescent="0.25">
      <c r="A44" s="11" t="s">
        <v>876</v>
      </c>
      <c r="B44" s="29" t="s">
        <v>877</v>
      </c>
      <c r="C44" s="29" t="s">
        <v>117</v>
      </c>
      <c r="D44" s="12">
        <v>5500000</v>
      </c>
      <c r="E44" s="13">
        <v>5572.37</v>
      </c>
      <c r="F44" s="14">
        <v>1.66E-2</v>
      </c>
      <c r="G44" s="14">
        <v>7.3234876870000007E-2</v>
      </c>
    </row>
    <row r="45" spans="1:7" x14ac:dyDescent="0.25">
      <c r="A45" s="11" t="s">
        <v>878</v>
      </c>
      <c r="B45" s="29" t="s">
        <v>879</v>
      </c>
      <c r="C45" s="29" t="s">
        <v>117</v>
      </c>
      <c r="D45" s="12">
        <v>5500000</v>
      </c>
      <c r="E45" s="13">
        <v>5567.74</v>
      </c>
      <c r="F45" s="14">
        <v>1.66E-2</v>
      </c>
      <c r="G45" s="14">
        <v>7.3299108001999999E-2</v>
      </c>
    </row>
    <row r="46" spans="1:7" x14ac:dyDescent="0.25">
      <c r="A46" s="11" t="s">
        <v>880</v>
      </c>
      <c r="B46" s="29" t="s">
        <v>881</v>
      </c>
      <c r="C46" s="29" t="s">
        <v>117</v>
      </c>
      <c r="D46" s="12">
        <v>5000000</v>
      </c>
      <c r="E46" s="13">
        <v>5087.49</v>
      </c>
      <c r="F46" s="14">
        <v>1.5100000000000001E-2</v>
      </c>
      <c r="G46" s="14">
        <v>7.3234876870000007E-2</v>
      </c>
    </row>
    <row r="47" spans="1:7" x14ac:dyDescent="0.25">
      <c r="A47" s="11" t="s">
        <v>882</v>
      </c>
      <c r="B47" s="29" t="s">
        <v>883</v>
      </c>
      <c r="C47" s="29" t="s">
        <v>117</v>
      </c>
      <c r="D47" s="12">
        <v>5000000</v>
      </c>
      <c r="E47" s="13">
        <v>5071.93</v>
      </c>
      <c r="F47" s="14">
        <v>1.5100000000000001E-2</v>
      </c>
      <c r="G47" s="14">
        <v>7.3282532041999998E-2</v>
      </c>
    </row>
    <row r="48" spans="1:7" x14ac:dyDescent="0.25">
      <c r="A48" s="11" t="s">
        <v>884</v>
      </c>
      <c r="B48" s="29" t="s">
        <v>885</v>
      </c>
      <c r="C48" s="29" t="s">
        <v>117</v>
      </c>
      <c r="D48" s="12">
        <v>5000000</v>
      </c>
      <c r="E48" s="13">
        <v>5066.3</v>
      </c>
      <c r="F48" s="14">
        <v>1.5100000000000001E-2</v>
      </c>
      <c r="G48" s="14">
        <v>7.3201726070000001E-2</v>
      </c>
    </row>
    <row r="49" spans="1:7" x14ac:dyDescent="0.25">
      <c r="A49" s="11" t="s">
        <v>886</v>
      </c>
      <c r="B49" s="29" t="s">
        <v>887</v>
      </c>
      <c r="C49" s="29" t="s">
        <v>117</v>
      </c>
      <c r="D49" s="12">
        <v>5000000</v>
      </c>
      <c r="E49" s="13">
        <v>5061.93</v>
      </c>
      <c r="F49" s="14">
        <v>1.5100000000000001E-2</v>
      </c>
      <c r="G49" s="14">
        <v>7.2829850624999998E-2</v>
      </c>
    </row>
    <row r="50" spans="1:7" x14ac:dyDescent="0.25">
      <c r="A50" s="11" t="s">
        <v>888</v>
      </c>
      <c r="B50" s="29" t="s">
        <v>889</v>
      </c>
      <c r="C50" s="29" t="s">
        <v>117</v>
      </c>
      <c r="D50" s="12">
        <v>5000000</v>
      </c>
      <c r="E50" s="13">
        <v>5061.84</v>
      </c>
      <c r="F50" s="14">
        <v>1.5100000000000001E-2</v>
      </c>
      <c r="G50" s="14">
        <v>7.3282532041999998E-2</v>
      </c>
    </row>
    <row r="51" spans="1:7" x14ac:dyDescent="0.25">
      <c r="A51" s="11" t="s">
        <v>890</v>
      </c>
      <c r="B51" s="29" t="s">
        <v>891</v>
      </c>
      <c r="C51" s="29" t="s">
        <v>117</v>
      </c>
      <c r="D51" s="12">
        <v>5000000</v>
      </c>
      <c r="E51" s="13">
        <v>5036.21</v>
      </c>
      <c r="F51" s="14">
        <v>1.4999999999999999E-2</v>
      </c>
      <c r="G51" s="14">
        <v>7.2741811555999999E-2</v>
      </c>
    </row>
    <row r="52" spans="1:7" x14ac:dyDescent="0.25">
      <c r="A52" s="11" t="s">
        <v>892</v>
      </c>
      <c r="B52" s="29" t="s">
        <v>893</v>
      </c>
      <c r="C52" s="29" t="s">
        <v>117</v>
      </c>
      <c r="D52" s="12">
        <v>4500000</v>
      </c>
      <c r="E52" s="13">
        <v>4550.0200000000004</v>
      </c>
      <c r="F52" s="14">
        <v>1.35E-2</v>
      </c>
      <c r="G52" s="14">
        <v>7.3685571344E-2</v>
      </c>
    </row>
    <row r="53" spans="1:7" x14ac:dyDescent="0.25">
      <c r="A53" s="11" t="s">
        <v>894</v>
      </c>
      <c r="B53" s="29" t="s">
        <v>895</v>
      </c>
      <c r="C53" s="29" t="s">
        <v>117</v>
      </c>
      <c r="D53" s="12">
        <v>4500000</v>
      </c>
      <c r="E53" s="13">
        <v>4431.49</v>
      </c>
      <c r="F53" s="14">
        <v>1.32E-2</v>
      </c>
      <c r="G53" s="14">
        <v>7.3080522815999999E-2</v>
      </c>
    </row>
    <row r="54" spans="1:7" x14ac:dyDescent="0.25">
      <c r="A54" s="11" t="s">
        <v>896</v>
      </c>
      <c r="B54" s="29" t="s">
        <v>897</v>
      </c>
      <c r="C54" s="29" t="s">
        <v>117</v>
      </c>
      <c r="D54" s="12">
        <v>4000000</v>
      </c>
      <c r="E54" s="13">
        <v>4051.4</v>
      </c>
      <c r="F54" s="14">
        <v>1.21E-2</v>
      </c>
      <c r="G54" s="14">
        <v>7.3435864556E-2</v>
      </c>
    </row>
    <row r="55" spans="1:7" x14ac:dyDescent="0.25">
      <c r="A55" s="11" t="s">
        <v>898</v>
      </c>
      <c r="B55" s="29" t="s">
        <v>899</v>
      </c>
      <c r="C55" s="29" t="s">
        <v>117</v>
      </c>
      <c r="D55" s="12">
        <v>2500000</v>
      </c>
      <c r="E55" s="13">
        <v>2553.13</v>
      </c>
      <c r="F55" s="14">
        <v>7.6E-3</v>
      </c>
      <c r="G55" s="14">
        <v>7.3234876870000007E-2</v>
      </c>
    </row>
    <row r="56" spans="1:7" x14ac:dyDescent="0.25">
      <c r="A56" s="11" t="s">
        <v>900</v>
      </c>
      <c r="B56" s="29" t="s">
        <v>901</v>
      </c>
      <c r="C56" s="29" t="s">
        <v>117</v>
      </c>
      <c r="D56" s="12">
        <v>2500000</v>
      </c>
      <c r="E56" s="13">
        <v>2531.5700000000002</v>
      </c>
      <c r="F56" s="14">
        <v>7.4999999999999997E-3</v>
      </c>
      <c r="G56" s="14">
        <v>7.3317756110000007E-2</v>
      </c>
    </row>
    <row r="57" spans="1:7" x14ac:dyDescent="0.25">
      <c r="A57" s="11" t="s">
        <v>902</v>
      </c>
      <c r="B57" s="29" t="s">
        <v>903</v>
      </c>
      <c r="C57" s="29" t="s">
        <v>117</v>
      </c>
      <c r="D57" s="12">
        <v>2500000</v>
      </c>
      <c r="E57" s="13">
        <v>2496.71</v>
      </c>
      <c r="F57" s="14">
        <v>7.4000000000000003E-3</v>
      </c>
      <c r="G57" s="14">
        <v>7.3384061806000003E-2</v>
      </c>
    </row>
    <row r="58" spans="1:7" x14ac:dyDescent="0.25">
      <c r="A58" s="11" t="s">
        <v>904</v>
      </c>
      <c r="B58" s="29" t="s">
        <v>905</v>
      </c>
      <c r="C58" s="29" t="s">
        <v>117</v>
      </c>
      <c r="D58" s="12">
        <v>2500000</v>
      </c>
      <c r="E58" s="13">
        <v>2496.27</v>
      </c>
      <c r="F58" s="14">
        <v>7.4000000000000003E-3</v>
      </c>
      <c r="G58" s="14">
        <v>7.3235912841000006E-2</v>
      </c>
    </row>
    <row r="59" spans="1:7" x14ac:dyDescent="0.25">
      <c r="A59" s="11" t="s">
        <v>906</v>
      </c>
      <c r="B59" s="29" t="s">
        <v>907</v>
      </c>
      <c r="C59" s="29" t="s">
        <v>117</v>
      </c>
      <c r="D59" s="12">
        <v>2000000</v>
      </c>
      <c r="E59" s="13">
        <v>1998.17</v>
      </c>
      <c r="F59" s="14">
        <v>5.8999999999999999E-3</v>
      </c>
      <c r="G59" s="14">
        <v>7.3654485928999994E-2</v>
      </c>
    </row>
    <row r="60" spans="1:7" x14ac:dyDescent="0.25">
      <c r="A60" s="11" t="s">
        <v>648</v>
      </c>
      <c r="B60" s="29" t="s">
        <v>649</v>
      </c>
      <c r="C60" s="29" t="s">
        <v>117</v>
      </c>
      <c r="D60" s="12">
        <v>2000000</v>
      </c>
      <c r="E60" s="13">
        <v>1997.96</v>
      </c>
      <c r="F60" s="14">
        <v>5.8999999999999999E-3</v>
      </c>
      <c r="G60" s="14">
        <v>7.3183078969999996E-2</v>
      </c>
    </row>
    <row r="61" spans="1:7" x14ac:dyDescent="0.25">
      <c r="A61" s="11" t="s">
        <v>908</v>
      </c>
      <c r="B61" s="29" t="s">
        <v>909</v>
      </c>
      <c r="C61" s="29" t="s">
        <v>117</v>
      </c>
      <c r="D61" s="12">
        <v>1500000</v>
      </c>
      <c r="E61" s="13">
        <v>1520.82</v>
      </c>
      <c r="F61" s="14">
        <v>4.4999999999999997E-3</v>
      </c>
      <c r="G61" s="14">
        <v>7.3234876870000007E-2</v>
      </c>
    </row>
    <row r="62" spans="1:7" x14ac:dyDescent="0.25">
      <c r="A62" s="11" t="s">
        <v>910</v>
      </c>
      <c r="B62" s="29" t="s">
        <v>911</v>
      </c>
      <c r="C62" s="29" t="s">
        <v>117</v>
      </c>
      <c r="D62" s="12">
        <v>1500000</v>
      </c>
      <c r="E62" s="13">
        <v>1497.68</v>
      </c>
      <c r="F62" s="14">
        <v>4.4999999999999997E-3</v>
      </c>
      <c r="G62" s="14">
        <v>7.314992897E-2</v>
      </c>
    </row>
    <row r="63" spans="1:7" x14ac:dyDescent="0.25">
      <c r="A63" s="11" t="s">
        <v>912</v>
      </c>
      <c r="B63" s="29" t="s">
        <v>913</v>
      </c>
      <c r="C63" s="29" t="s">
        <v>117</v>
      </c>
      <c r="D63" s="12">
        <v>1000000</v>
      </c>
      <c r="E63" s="13">
        <v>1013.03</v>
      </c>
      <c r="F63" s="14">
        <v>3.0000000000000001E-3</v>
      </c>
      <c r="G63" s="14">
        <v>7.3706295204000002E-2</v>
      </c>
    </row>
    <row r="64" spans="1:7" x14ac:dyDescent="0.25">
      <c r="A64" s="15" t="s">
        <v>120</v>
      </c>
      <c r="B64" s="30"/>
      <c r="C64" s="30"/>
      <c r="D64" s="16"/>
      <c r="E64" s="17">
        <v>168982.38</v>
      </c>
      <c r="F64" s="18">
        <v>0.503</v>
      </c>
      <c r="G64" s="19"/>
    </row>
    <row r="65" spans="1:7" x14ac:dyDescent="0.25">
      <c r="A65" s="11"/>
      <c r="B65" s="29"/>
      <c r="C65" s="29"/>
      <c r="D65" s="12"/>
      <c r="E65" s="13"/>
      <c r="F65" s="14"/>
      <c r="G65" s="14"/>
    </row>
    <row r="66" spans="1:7" x14ac:dyDescent="0.25">
      <c r="A66" s="11"/>
      <c r="B66" s="29"/>
      <c r="C66" s="29"/>
      <c r="D66" s="12"/>
      <c r="E66" s="13"/>
      <c r="F66" s="14"/>
      <c r="G66" s="14"/>
    </row>
    <row r="67" spans="1:7" x14ac:dyDescent="0.25">
      <c r="A67" s="15" t="s">
        <v>298</v>
      </c>
      <c r="B67" s="29"/>
      <c r="C67" s="29"/>
      <c r="D67" s="12"/>
      <c r="E67" s="13"/>
      <c r="F67" s="14"/>
      <c r="G67" s="14"/>
    </row>
    <row r="68" spans="1:7" x14ac:dyDescent="0.25">
      <c r="A68" s="15" t="s">
        <v>120</v>
      </c>
      <c r="B68" s="29"/>
      <c r="C68" s="29"/>
      <c r="D68" s="12"/>
      <c r="E68" s="34" t="s">
        <v>112</v>
      </c>
      <c r="F68" s="35" t="s">
        <v>112</v>
      </c>
      <c r="G68" s="14"/>
    </row>
    <row r="69" spans="1:7" x14ac:dyDescent="0.25">
      <c r="A69" s="11"/>
      <c r="B69" s="29"/>
      <c r="C69" s="29"/>
      <c r="D69" s="12"/>
      <c r="E69" s="13"/>
      <c r="F69" s="14"/>
      <c r="G69" s="14"/>
    </row>
    <row r="70" spans="1:7" x14ac:dyDescent="0.25">
      <c r="A70" s="15" t="s">
        <v>299</v>
      </c>
      <c r="B70" s="29"/>
      <c r="C70" s="29"/>
      <c r="D70" s="12"/>
      <c r="E70" s="13"/>
      <c r="F70" s="14"/>
      <c r="G70" s="14"/>
    </row>
    <row r="71" spans="1:7" x14ac:dyDescent="0.25">
      <c r="A71" s="15" t="s">
        <v>120</v>
      </c>
      <c r="B71" s="29"/>
      <c r="C71" s="29"/>
      <c r="D71" s="12"/>
      <c r="E71" s="34" t="s">
        <v>112</v>
      </c>
      <c r="F71" s="35" t="s">
        <v>112</v>
      </c>
      <c r="G71" s="14"/>
    </row>
    <row r="72" spans="1:7" x14ac:dyDescent="0.25">
      <c r="A72" s="11"/>
      <c r="B72" s="29"/>
      <c r="C72" s="29"/>
      <c r="D72" s="12"/>
      <c r="E72" s="13"/>
      <c r="F72" s="14"/>
      <c r="G72" s="14"/>
    </row>
    <row r="73" spans="1:7" x14ac:dyDescent="0.25">
      <c r="A73" s="20" t="s">
        <v>150</v>
      </c>
      <c r="B73" s="31"/>
      <c r="C73" s="31"/>
      <c r="D73" s="21"/>
      <c r="E73" s="17">
        <v>327539.51</v>
      </c>
      <c r="F73" s="18">
        <v>0.97529999999999994</v>
      </c>
      <c r="G73" s="19"/>
    </row>
    <row r="74" spans="1:7" x14ac:dyDescent="0.25">
      <c r="A74" s="11"/>
      <c r="B74" s="29"/>
      <c r="C74" s="29"/>
      <c r="D74" s="12"/>
      <c r="E74" s="13"/>
      <c r="F74" s="14"/>
      <c r="G74" s="14"/>
    </row>
    <row r="75" spans="1:7" x14ac:dyDescent="0.25">
      <c r="A75" s="11"/>
      <c r="B75" s="29"/>
      <c r="C75" s="29"/>
      <c r="D75" s="12"/>
      <c r="E75" s="13"/>
      <c r="F75" s="14"/>
      <c r="G75" s="14"/>
    </row>
    <row r="76" spans="1:7" x14ac:dyDescent="0.25">
      <c r="A76" s="15" t="s">
        <v>151</v>
      </c>
      <c r="B76" s="29"/>
      <c r="C76" s="29"/>
      <c r="D76" s="12"/>
      <c r="E76" s="13"/>
      <c r="F76" s="14"/>
      <c r="G76" s="14"/>
    </row>
    <row r="77" spans="1:7" x14ac:dyDescent="0.25">
      <c r="A77" s="11" t="s">
        <v>152</v>
      </c>
      <c r="B77" s="29"/>
      <c r="C77" s="29"/>
      <c r="D77" s="12"/>
      <c r="E77" s="13">
        <v>950.84</v>
      </c>
      <c r="F77" s="14">
        <v>2.8E-3</v>
      </c>
      <c r="G77" s="14">
        <v>6.2475999999999997E-2</v>
      </c>
    </row>
    <row r="78" spans="1:7" x14ac:dyDescent="0.25">
      <c r="A78" s="15" t="s">
        <v>120</v>
      </c>
      <c r="B78" s="30"/>
      <c r="C78" s="30"/>
      <c r="D78" s="16"/>
      <c r="E78" s="17">
        <v>950.84</v>
      </c>
      <c r="F78" s="18">
        <v>2.8E-3</v>
      </c>
      <c r="G78" s="19"/>
    </row>
    <row r="79" spans="1:7" x14ac:dyDescent="0.25">
      <c r="A79" s="11"/>
      <c r="B79" s="29"/>
      <c r="C79" s="29"/>
      <c r="D79" s="12"/>
      <c r="E79" s="13"/>
      <c r="F79" s="14"/>
      <c r="G79" s="14"/>
    </row>
    <row r="80" spans="1:7" x14ac:dyDescent="0.25">
      <c r="A80" s="20" t="s">
        <v>150</v>
      </c>
      <c r="B80" s="31"/>
      <c r="C80" s="31"/>
      <c r="D80" s="21"/>
      <c r="E80" s="17">
        <v>950.84</v>
      </c>
      <c r="F80" s="18">
        <v>2.8E-3</v>
      </c>
      <c r="G80" s="19"/>
    </row>
    <row r="81" spans="1:7" x14ac:dyDescent="0.25">
      <c r="A81" s="11" t="s">
        <v>153</v>
      </c>
      <c r="B81" s="29"/>
      <c r="C81" s="29"/>
      <c r="D81" s="12"/>
      <c r="E81" s="13">
        <v>7414.0871427000002</v>
      </c>
      <c r="F81" s="14">
        <v>2.2072000000000001E-2</v>
      </c>
      <c r="G81" s="14"/>
    </row>
    <row r="82" spans="1:7" x14ac:dyDescent="0.25">
      <c r="A82" s="11" t="s">
        <v>154</v>
      </c>
      <c r="B82" s="29"/>
      <c r="C82" s="29"/>
      <c r="D82" s="12"/>
      <c r="E82" s="22">
        <v>-9.4371427000000008</v>
      </c>
      <c r="F82" s="23">
        <v>-1.7200000000000001E-4</v>
      </c>
      <c r="G82" s="14">
        <v>6.2475999999999997E-2</v>
      </c>
    </row>
    <row r="83" spans="1:7" x14ac:dyDescent="0.25">
      <c r="A83" s="24" t="s">
        <v>155</v>
      </c>
      <c r="B83" s="32"/>
      <c r="C83" s="32"/>
      <c r="D83" s="25"/>
      <c r="E83" s="26">
        <v>335895</v>
      </c>
      <c r="F83" s="27">
        <v>1</v>
      </c>
      <c r="G83" s="27"/>
    </row>
    <row r="85" spans="1:7" x14ac:dyDescent="0.25">
      <c r="A85" s="51" t="s">
        <v>157</v>
      </c>
    </row>
    <row r="88" spans="1:7" x14ac:dyDescent="0.25">
      <c r="A88" s="51" t="s">
        <v>158</v>
      </c>
    </row>
    <row r="89" spans="1:7" x14ac:dyDescent="0.25">
      <c r="A89" s="46" t="s">
        <v>159</v>
      </c>
      <c r="B89" s="33" t="s">
        <v>112</v>
      </c>
    </row>
    <row r="90" spans="1:7" x14ac:dyDescent="0.25">
      <c r="A90" t="s">
        <v>160</v>
      </c>
    </row>
    <row r="91" spans="1:7" x14ac:dyDescent="0.25">
      <c r="A91" t="s">
        <v>161</v>
      </c>
      <c r="B91" t="s">
        <v>162</v>
      </c>
      <c r="C91" t="s">
        <v>162</v>
      </c>
    </row>
    <row r="92" spans="1:7" x14ac:dyDescent="0.25">
      <c r="B92" s="47">
        <v>45044</v>
      </c>
      <c r="C92" s="47">
        <v>45077</v>
      </c>
    </row>
    <row r="93" spans="1:7" x14ac:dyDescent="0.25">
      <c r="A93" t="s">
        <v>166</v>
      </c>
      <c r="B93">
        <v>10.603400000000001</v>
      </c>
      <c r="C93">
        <v>10.6828</v>
      </c>
      <c r="E93" s="1"/>
    </row>
    <row r="94" spans="1:7" x14ac:dyDescent="0.25">
      <c r="A94" t="s">
        <v>167</v>
      </c>
      <c r="B94">
        <v>10.6023</v>
      </c>
      <c r="C94">
        <v>10.681699999999999</v>
      </c>
      <c r="E94" s="1"/>
    </row>
    <row r="95" spans="1:7" x14ac:dyDescent="0.25">
      <c r="A95" t="s">
        <v>626</v>
      </c>
      <c r="B95">
        <v>10.5748</v>
      </c>
      <c r="C95">
        <v>10.6523</v>
      </c>
      <c r="E95" s="1"/>
    </row>
    <row r="96" spans="1:7" x14ac:dyDescent="0.25">
      <c r="A96" t="s">
        <v>627</v>
      </c>
      <c r="B96">
        <v>10.5754</v>
      </c>
      <c r="C96">
        <v>10.652900000000001</v>
      </c>
      <c r="E96" s="1"/>
    </row>
    <row r="97" spans="1:5" x14ac:dyDescent="0.25">
      <c r="E97" s="1"/>
    </row>
    <row r="98" spans="1:5" x14ac:dyDescent="0.25">
      <c r="A98" t="s">
        <v>177</v>
      </c>
      <c r="B98" s="33" t="s">
        <v>112</v>
      </c>
    </row>
    <row r="99" spans="1:5" x14ac:dyDescent="0.25">
      <c r="A99" t="s">
        <v>178</v>
      </c>
      <c r="B99" s="33" t="s">
        <v>112</v>
      </c>
    </row>
    <row r="100" spans="1:5" ht="29.1" customHeight="1" x14ac:dyDescent="0.25">
      <c r="A100" s="46" t="s">
        <v>179</v>
      </c>
      <c r="B100" s="33" t="s">
        <v>112</v>
      </c>
    </row>
    <row r="101" spans="1:5" ht="29.1" customHeight="1" x14ac:dyDescent="0.25">
      <c r="A101" s="46" t="s">
        <v>180</v>
      </c>
      <c r="B101" s="33" t="s">
        <v>112</v>
      </c>
    </row>
    <row r="102" spans="1:5" x14ac:dyDescent="0.25">
      <c r="A102" t="s">
        <v>181</v>
      </c>
      <c r="B102" s="48">
        <f>B118</f>
        <v>3.6562455622112768</v>
      </c>
    </row>
    <row r="103" spans="1:5" ht="43.5" customHeight="1" x14ac:dyDescent="0.25">
      <c r="A103" s="46" t="s">
        <v>182</v>
      </c>
      <c r="B103" s="33" t="s">
        <v>112</v>
      </c>
    </row>
    <row r="104" spans="1:5" ht="29.1" customHeight="1" x14ac:dyDescent="0.25">
      <c r="A104" s="46" t="s">
        <v>183</v>
      </c>
      <c r="B104" s="33" t="s">
        <v>112</v>
      </c>
    </row>
    <row r="105" spans="1:5" ht="29.1" customHeight="1" x14ac:dyDescent="0.25">
      <c r="A105" s="46" t="s">
        <v>184</v>
      </c>
      <c r="B105" s="33" t="s">
        <v>112</v>
      </c>
    </row>
    <row r="106" spans="1:5" x14ac:dyDescent="0.25">
      <c r="A106" t="s">
        <v>185</v>
      </c>
      <c r="B106" s="33" t="s">
        <v>112</v>
      </c>
    </row>
    <row r="107" spans="1:5" x14ac:dyDescent="0.25">
      <c r="A107" t="s">
        <v>186</v>
      </c>
      <c r="B107" s="33" t="s">
        <v>112</v>
      </c>
    </row>
    <row r="108" spans="1:5" x14ac:dyDescent="0.25">
      <c r="A108" s="46"/>
      <c r="B108" s="33"/>
    </row>
    <row r="111" spans="1:5" x14ac:dyDescent="0.25">
      <c r="A111" t="s">
        <v>187</v>
      </c>
    </row>
    <row r="112" spans="1:5" ht="57.95" customHeight="1" x14ac:dyDescent="0.25">
      <c r="A112" s="52" t="s">
        <v>188</v>
      </c>
      <c r="B112" s="56" t="s">
        <v>914</v>
      </c>
    </row>
    <row r="113" spans="1:4" ht="29.1" customHeight="1" x14ac:dyDescent="0.25">
      <c r="A113" s="52" t="s">
        <v>190</v>
      </c>
      <c r="B113" s="56" t="s">
        <v>915</v>
      </c>
    </row>
    <row r="114" spans="1:4" x14ac:dyDescent="0.25">
      <c r="A114" s="52"/>
      <c r="B114" s="52"/>
    </row>
    <row r="115" spans="1:4" x14ac:dyDescent="0.25">
      <c r="A115" s="52" t="s">
        <v>192</v>
      </c>
      <c r="B115" s="53">
        <v>7.2959228789011714</v>
      </c>
    </row>
    <row r="116" spans="1:4" x14ac:dyDescent="0.25">
      <c r="A116" s="52"/>
      <c r="B116" s="52"/>
    </row>
    <row r="117" spans="1:4" x14ac:dyDescent="0.25">
      <c r="A117" s="52" t="s">
        <v>193</v>
      </c>
      <c r="B117" s="54">
        <v>3.2202999999999999</v>
      </c>
    </row>
    <row r="118" spans="1:4" x14ac:dyDescent="0.25">
      <c r="A118" s="52" t="s">
        <v>194</v>
      </c>
      <c r="B118" s="54">
        <v>3.6562455622112768</v>
      </c>
    </row>
    <row r="119" spans="1:4" x14ac:dyDescent="0.25">
      <c r="A119" s="52"/>
      <c r="B119" s="52"/>
    </row>
    <row r="120" spans="1:4" x14ac:dyDescent="0.25">
      <c r="A120" s="52" t="s">
        <v>195</v>
      </c>
      <c r="B120" s="55">
        <v>45077</v>
      </c>
    </row>
    <row r="122" spans="1:4" ht="69.95" customHeight="1" x14ac:dyDescent="0.25">
      <c r="A122" s="57" t="s">
        <v>196</v>
      </c>
      <c r="B122" s="57" t="s">
        <v>197</v>
      </c>
      <c r="C122" s="57" t="s">
        <v>5</v>
      </c>
      <c r="D122" s="57" t="s">
        <v>6</v>
      </c>
    </row>
    <row r="123" spans="1:4" ht="69.95" customHeight="1" x14ac:dyDescent="0.25">
      <c r="A123" s="57" t="s">
        <v>916</v>
      </c>
      <c r="B123" s="57"/>
      <c r="C123" s="57" t="s">
        <v>43</v>
      </c>
      <c r="D12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4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917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918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919</v>
      </c>
      <c r="B11" s="29" t="s">
        <v>920</v>
      </c>
      <c r="C11" s="29" t="s">
        <v>207</v>
      </c>
      <c r="D11" s="12">
        <v>110000000</v>
      </c>
      <c r="E11" s="13">
        <v>109793.64</v>
      </c>
      <c r="F11" s="14">
        <v>0.1074</v>
      </c>
      <c r="G11" s="14">
        <v>7.4550000000000005E-2</v>
      </c>
    </row>
    <row r="12" spans="1:8" x14ac:dyDescent="0.25">
      <c r="A12" s="11" t="s">
        <v>921</v>
      </c>
      <c r="B12" s="29" t="s">
        <v>922</v>
      </c>
      <c r="C12" s="29" t="s">
        <v>207</v>
      </c>
      <c r="D12" s="12">
        <v>60500000</v>
      </c>
      <c r="E12" s="13">
        <v>60747.63</v>
      </c>
      <c r="F12" s="14">
        <v>5.9400000000000001E-2</v>
      </c>
      <c r="G12" s="14">
        <v>7.3789999999999994E-2</v>
      </c>
    </row>
    <row r="13" spans="1:8" x14ac:dyDescent="0.25">
      <c r="A13" s="11" t="s">
        <v>923</v>
      </c>
      <c r="B13" s="29" t="s">
        <v>924</v>
      </c>
      <c r="C13" s="29" t="s">
        <v>216</v>
      </c>
      <c r="D13" s="12">
        <v>55000000</v>
      </c>
      <c r="E13" s="13">
        <v>55113.19</v>
      </c>
      <c r="F13" s="14">
        <v>5.3900000000000003E-2</v>
      </c>
      <c r="G13" s="14">
        <v>7.4309E-2</v>
      </c>
    </row>
    <row r="14" spans="1:8" x14ac:dyDescent="0.25">
      <c r="A14" s="11" t="s">
        <v>925</v>
      </c>
      <c r="B14" s="29" t="s">
        <v>926</v>
      </c>
      <c r="C14" s="29" t="s">
        <v>207</v>
      </c>
      <c r="D14" s="12">
        <v>51500000</v>
      </c>
      <c r="E14" s="13">
        <v>51188.79</v>
      </c>
      <c r="F14" s="14">
        <v>5.0099999999999999E-2</v>
      </c>
      <c r="G14" s="14">
        <v>7.3511999999999994E-2</v>
      </c>
    </row>
    <row r="15" spans="1:8" x14ac:dyDescent="0.25">
      <c r="A15" s="11" t="s">
        <v>927</v>
      </c>
      <c r="B15" s="29" t="s">
        <v>928</v>
      </c>
      <c r="C15" s="29" t="s">
        <v>216</v>
      </c>
      <c r="D15" s="12">
        <v>42500000</v>
      </c>
      <c r="E15" s="13">
        <v>42293.83</v>
      </c>
      <c r="F15" s="14">
        <v>4.1399999999999999E-2</v>
      </c>
      <c r="G15" s="14">
        <v>7.4307999999999999E-2</v>
      </c>
    </row>
    <row r="16" spans="1:8" x14ac:dyDescent="0.25">
      <c r="A16" s="11" t="s">
        <v>929</v>
      </c>
      <c r="B16" s="29" t="s">
        <v>930</v>
      </c>
      <c r="C16" s="29" t="s">
        <v>207</v>
      </c>
      <c r="D16" s="12">
        <v>21300000</v>
      </c>
      <c r="E16" s="13">
        <v>21355.81</v>
      </c>
      <c r="F16" s="14">
        <v>2.0899999999999998E-2</v>
      </c>
      <c r="G16" s="14">
        <v>7.2349999999999998E-2</v>
      </c>
    </row>
    <row r="17" spans="1:7" x14ac:dyDescent="0.25">
      <c r="A17" s="11" t="s">
        <v>931</v>
      </c>
      <c r="B17" s="29" t="s">
        <v>932</v>
      </c>
      <c r="C17" s="29" t="s">
        <v>207</v>
      </c>
      <c r="D17" s="12">
        <v>19000000</v>
      </c>
      <c r="E17" s="13">
        <v>18358.310000000001</v>
      </c>
      <c r="F17" s="14">
        <v>1.7999999999999999E-2</v>
      </c>
      <c r="G17" s="14">
        <v>7.3599999999999999E-2</v>
      </c>
    </row>
    <row r="18" spans="1:7" x14ac:dyDescent="0.25">
      <c r="A18" s="11" t="s">
        <v>933</v>
      </c>
      <c r="B18" s="29" t="s">
        <v>934</v>
      </c>
      <c r="C18" s="29" t="s">
        <v>216</v>
      </c>
      <c r="D18" s="12">
        <v>17500000</v>
      </c>
      <c r="E18" s="13">
        <v>17575.27</v>
      </c>
      <c r="F18" s="14">
        <v>1.72E-2</v>
      </c>
      <c r="G18" s="14">
        <v>7.3349999999999999E-2</v>
      </c>
    </row>
    <row r="19" spans="1:7" x14ac:dyDescent="0.25">
      <c r="A19" s="11" t="s">
        <v>935</v>
      </c>
      <c r="B19" s="29" t="s">
        <v>936</v>
      </c>
      <c r="C19" s="29" t="s">
        <v>207</v>
      </c>
      <c r="D19" s="12">
        <v>15000000</v>
      </c>
      <c r="E19" s="13">
        <v>15035.63</v>
      </c>
      <c r="F19" s="14">
        <v>1.47E-2</v>
      </c>
      <c r="G19" s="14">
        <v>7.4550000000000005E-2</v>
      </c>
    </row>
    <row r="20" spans="1:7" x14ac:dyDescent="0.25">
      <c r="A20" s="11" t="s">
        <v>937</v>
      </c>
      <c r="B20" s="29" t="s">
        <v>938</v>
      </c>
      <c r="C20" s="29" t="s">
        <v>207</v>
      </c>
      <c r="D20" s="12">
        <v>15500000</v>
      </c>
      <c r="E20" s="13">
        <v>14945.88</v>
      </c>
      <c r="F20" s="14">
        <v>1.46E-2</v>
      </c>
      <c r="G20" s="14">
        <v>7.4149999999999994E-2</v>
      </c>
    </row>
    <row r="21" spans="1:7" x14ac:dyDescent="0.25">
      <c r="A21" s="11" t="s">
        <v>939</v>
      </c>
      <c r="B21" s="29" t="s">
        <v>940</v>
      </c>
      <c r="C21" s="29" t="s">
        <v>207</v>
      </c>
      <c r="D21" s="12">
        <v>12500000</v>
      </c>
      <c r="E21" s="13">
        <v>12499.35</v>
      </c>
      <c r="F21" s="14">
        <v>1.2200000000000001E-2</v>
      </c>
      <c r="G21" s="14">
        <v>7.4700000000000003E-2</v>
      </c>
    </row>
    <row r="22" spans="1:7" x14ac:dyDescent="0.25">
      <c r="A22" s="11" t="s">
        <v>941</v>
      </c>
      <c r="B22" s="29" t="s">
        <v>942</v>
      </c>
      <c r="C22" s="29" t="s">
        <v>207</v>
      </c>
      <c r="D22" s="12">
        <v>11200000</v>
      </c>
      <c r="E22" s="13">
        <v>11711.64</v>
      </c>
      <c r="F22" s="14">
        <v>1.15E-2</v>
      </c>
      <c r="G22" s="14">
        <v>7.3771000000000003E-2</v>
      </c>
    </row>
    <row r="23" spans="1:7" x14ac:dyDescent="0.25">
      <c r="A23" s="11" t="s">
        <v>943</v>
      </c>
      <c r="B23" s="29" t="s">
        <v>944</v>
      </c>
      <c r="C23" s="29" t="s">
        <v>216</v>
      </c>
      <c r="D23" s="12">
        <v>11000000</v>
      </c>
      <c r="E23" s="13">
        <v>10916.28</v>
      </c>
      <c r="F23" s="14">
        <v>1.0699999999999999E-2</v>
      </c>
      <c r="G23" s="14">
        <v>7.4309E-2</v>
      </c>
    </row>
    <row r="24" spans="1:7" x14ac:dyDescent="0.25">
      <c r="A24" s="11" t="s">
        <v>945</v>
      </c>
      <c r="B24" s="29" t="s">
        <v>946</v>
      </c>
      <c r="C24" s="29" t="s">
        <v>204</v>
      </c>
      <c r="D24" s="12">
        <v>11000000</v>
      </c>
      <c r="E24" s="13">
        <v>10673.91</v>
      </c>
      <c r="F24" s="14">
        <v>1.04E-2</v>
      </c>
      <c r="G24" s="14">
        <v>7.4624999999999997E-2</v>
      </c>
    </row>
    <row r="25" spans="1:7" x14ac:dyDescent="0.25">
      <c r="A25" s="11" t="s">
        <v>947</v>
      </c>
      <c r="B25" s="29" t="s">
        <v>948</v>
      </c>
      <c r="C25" s="29" t="s">
        <v>207</v>
      </c>
      <c r="D25" s="12">
        <v>10000000</v>
      </c>
      <c r="E25" s="13">
        <v>10183.4</v>
      </c>
      <c r="F25" s="14">
        <v>0.01</v>
      </c>
      <c r="G25" s="14">
        <v>7.3236999999999997E-2</v>
      </c>
    </row>
    <row r="26" spans="1:7" x14ac:dyDescent="0.25">
      <c r="A26" s="11" t="s">
        <v>949</v>
      </c>
      <c r="B26" s="29" t="s">
        <v>950</v>
      </c>
      <c r="C26" s="29" t="s">
        <v>207</v>
      </c>
      <c r="D26" s="12">
        <v>10500000</v>
      </c>
      <c r="E26" s="13">
        <v>10111.23</v>
      </c>
      <c r="F26" s="14">
        <v>9.9000000000000008E-3</v>
      </c>
      <c r="G26" s="14">
        <v>7.4149999999999994E-2</v>
      </c>
    </row>
    <row r="27" spans="1:7" x14ac:dyDescent="0.25">
      <c r="A27" s="11" t="s">
        <v>951</v>
      </c>
      <c r="B27" s="29" t="s">
        <v>952</v>
      </c>
      <c r="C27" s="29" t="s">
        <v>204</v>
      </c>
      <c r="D27" s="12">
        <v>7600000</v>
      </c>
      <c r="E27" s="13">
        <v>7561.75</v>
      </c>
      <c r="F27" s="14">
        <v>7.4000000000000003E-3</v>
      </c>
      <c r="G27" s="14">
        <v>7.3200000000000001E-2</v>
      </c>
    </row>
    <row r="28" spans="1:7" x14ac:dyDescent="0.25">
      <c r="A28" s="11" t="s">
        <v>953</v>
      </c>
      <c r="B28" s="29" t="s">
        <v>954</v>
      </c>
      <c r="C28" s="29" t="s">
        <v>207</v>
      </c>
      <c r="D28" s="12">
        <v>6000000</v>
      </c>
      <c r="E28" s="13">
        <v>6295.91</v>
      </c>
      <c r="F28" s="14">
        <v>6.1999999999999998E-3</v>
      </c>
      <c r="G28" s="14">
        <v>7.2499999999999995E-2</v>
      </c>
    </row>
    <row r="29" spans="1:7" x14ac:dyDescent="0.25">
      <c r="A29" s="11" t="s">
        <v>955</v>
      </c>
      <c r="B29" s="29" t="s">
        <v>956</v>
      </c>
      <c r="C29" s="29" t="s">
        <v>207</v>
      </c>
      <c r="D29" s="12">
        <v>6000000</v>
      </c>
      <c r="E29" s="13">
        <v>6099.31</v>
      </c>
      <c r="F29" s="14">
        <v>6.0000000000000001E-3</v>
      </c>
      <c r="G29" s="14">
        <v>7.3511999999999994E-2</v>
      </c>
    </row>
    <row r="30" spans="1:7" x14ac:dyDescent="0.25">
      <c r="A30" s="11" t="s">
        <v>957</v>
      </c>
      <c r="B30" s="29" t="s">
        <v>958</v>
      </c>
      <c r="C30" s="29" t="s">
        <v>207</v>
      </c>
      <c r="D30" s="12">
        <v>5000000</v>
      </c>
      <c r="E30" s="13">
        <v>5110.6099999999997</v>
      </c>
      <c r="F30" s="14">
        <v>5.0000000000000001E-3</v>
      </c>
      <c r="G30" s="14">
        <v>7.3100999999999999E-2</v>
      </c>
    </row>
    <row r="31" spans="1:7" x14ac:dyDescent="0.25">
      <c r="A31" s="11" t="s">
        <v>959</v>
      </c>
      <c r="B31" s="29" t="s">
        <v>960</v>
      </c>
      <c r="C31" s="29" t="s">
        <v>207</v>
      </c>
      <c r="D31" s="12">
        <v>5000000</v>
      </c>
      <c r="E31" s="13">
        <v>5024.9399999999996</v>
      </c>
      <c r="F31" s="14">
        <v>4.8999999999999998E-3</v>
      </c>
      <c r="G31" s="14">
        <v>7.3599999999999999E-2</v>
      </c>
    </row>
    <row r="32" spans="1:7" x14ac:dyDescent="0.25">
      <c r="A32" s="11" t="s">
        <v>961</v>
      </c>
      <c r="B32" s="29" t="s">
        <v>962</v>
      </c>
      <c r="C32" s="29" t="s">
        <v>204</v>
      </c>
      <c r="D32" s="12">
        <v>4000000</v>
      </c>
      <c r="E32" s="13">
        <v>3956.48</v>
      </c>
      <c r="F32" s="14">
        <v>3.8999999999999998E-3</v>
      </c>
      <c r="G32" s="14">
        <v>7.3200000000000001E-2</v>
      </c>
    </row>
    <row r="33" spans="1:7" x14ac:dyDescent="0.25">
      <c r="A33" s="11" t="s">
        <v>963</v>
      </c>
      <c r="B33" s="29" t="s">
        <v>964</v>
      </c>
      <c r="C33" s="29" t="s">
        <v>216</v>
      </c>
      <c r="D33" s="12">
        <v>3300000</v>
      </c>
      <c r="E33" s="13">
        <v>3302.46</v>
      </c>
      <c r="F33" s="14">
        <v>3.2000000000000002E-3</v>
      </c>
      <c r="G33" s="14">
        <v>7.3200000000000001E-2</v>
      </c>
    </row>
    <row r="34" spans="1:7" x14ac:dyDescent="0.25">
      <c r="A34" s="11" t="s">
        <v>965</v>
      </c>
      <c r="B34" s="29" t="s">
        <v>966</v>
      </c>
      <c r="C34" s="29" t="s">
        <v>207</v>
      </c>
      <c r="D34" s="12">
        <v>2700000</v>
      </c>
      <c r="E34" s="13">
        <v>2760.56</v>
      </c>
      <c r="F34" s="14">
        <v>2.7000000000000001E-3</v>
      </c>
      <c r="G34" s="14">
        <v>7.3695999999999998E-2</v>
      </c>
    </row>
    <row r="35" spans="1:7" x14ac:dyDescent="0.25">
      <c r="A35" s="11" t="s">
        <v>967</v>
      </c>
      <c r="B35" s="29" t="s">
        <v>968</v>
      </c>
      <c r="C35" s="29" t="s">
        <v>207</v>
      </c>
      <c r="D35" s="12">
        <v>2500000</v>
      </c>
      <c r="E35" s="13">
        <v>2623.5</v>
      </c>
      <c r="F35" s="14">
        <v>2.5999999999999999E-3</v>
      </c>
      <c r="G35" s="14">
        <v>7.2499999999999995E-2</v>
      </c>
    </row>
    <row r="36" spans="1:7" x14ac:dyDescent="0.25">
      <c r="A36" s="11" t="s">
        <v>969</v>
      </c>
      <c r="B36" s="29" t="s">
        <v>970</v>
      </c>
      <c r="C36" s="29" t="s">
        <v>207</v>
      </c>
      <c r="D36" s="12">
        <v>2000000</v>
      </c>
      <c r="E36" s="13">
        <v>2039.66</v>
      </c>
      <c r="F36" s="14">
        <v>2E-3</v>
      </c>
      <c r="G36" s="14">
        <v>7.2749999999999995E-2</v>
      </c>
    </row>
    <row r="37" spans="1:7" x14ac:dyDescent="0.25">
      <c r="A37" s="11" t="s">
        <v>971</v>
      </c>
      <c r="B37" s="29" t="s">
        <v>972</v>
      </c>
      <c r="C37" s="29" t="s">
        <v>207</v>
      </c>
      <c r="D37" s="12">
        <v>1500000</v>
      </c>
      <c r="E37" s="13">
        <v>1451.5</v>
      </c>
      <c r="F37" s="14">
        <v>1.4E-3</v>
      </c>
      <c r="G37" s="14">
        <v>7.3950000000000002E-2</v>
      </c>
    </row>
    <row r="38" spans="1:7" x14ac:dyDescent="0.25">
      <c r="A38" s="11" t="s">
        <v>973</v>
      </c>
      <c r="B38" s="29" t="s">
        <v>974</v>
      </c>
      <c r="C38" s="29" t="s">
        <v>216</v>
      </c>
      <c r="D38" s="12">
        <v>1109000</v>
      </c>
      <c r="E38" s="13">
        <v>1148.51</v>
      </c>
      <c r="F38" s="14">
        <v>1.1000000000000001E-3</v>
      </c>
      <c r="G38" s="14">
        <v>7.3200000000000001E-2</v>
      </c>
    </row>
    <row r="39" spans="1:7" x14ac:dyDescent="0.25">
      <c r="A39" s="11" t="s">
        <v>975</v>
      </c>
      <c r="B39" s="29" t="s">
        <v>976</v>
      </c>
      <c r="C39" s="29" t="s">
        <v>216</v>
      </c>
      <c r="D39" s="12">
        <v>1000000</v>
      </c>
      <c r="E39" s="13">
        <v>1033.97</v>
      </c>
      <c r="F39" s="14">
        <v>1E-3</v>
      </c>
      <c r="G39" s="14">
        <v>7.3200000000000001E-2</v>
      </c>
    </row>
    <row r="40" spans="1:7" x14ac:dyDescent="0.25">
      <c r="A40" s="11" t="s">
        <v>977</v>
      </c>
      <c r="B40" s="29" t="s">
        <v>978</v>
      </c>
      <c r="C40" s="29" t="s">
        <v>207</v>
      </c>
      <c r="D40" s="12">
        <v>500000</v>
      </c>
      <c r="E40" s="13">
        <v>521.6</v>
      </c>
      <c r="F40" s="14">
        <v>5.0000000000000001E-4</v>
      </c>
      <c r="G40" s="14">
        <v>7.3099999999999998E-2</v>
      </c>
    </row>
    <row r="41" spans="1:7" x14ac:dyDescent="0.25">
      <c r="A41" s="11" t="s">
        <v>979</v>
      </c>
      <c r="B41" s="29" t="s">
        <v>980</v>
      </c>
      <c r="C41" s="29" t="s">
        <v>207</v>
      </c>
      <c r="D41" s="12">
        <v>500000</v>
      </c>
      <c r="E41" s="13">
        <v>480.6</v>
      </c>
      <c r="F41" s="14">
        <v>5.0000000000000001E-4</v>
      </c>
      <c r="G41" s="14">
        <v>7.2450000000000001E-2</v>
      </c>
    </row>
    <row r="42" spans="1:7" x14ac:dyDescent="0.25">
      <c r="A42" s="15" t="s">
        <v>120</v>
      </c>
      <c r="B42" s="30"/>
      <c r="C42" s="30"/>
      <c r="D42" s="16"/>
      <c r="E42" s="17">
        <v>521915.15</v>
      </c>
      <c r="F42" s="18">
        <v>0.51070000000000004</v>
      </c>
      <c r="G42" s="19"/>
    </row>
    <row r="43" spans="1:7" x14ac:dyDescent="0.25">
      <c r="A43" s="11"/>
      <c r="B43" s="29"/>
      <c r="C43" s="29"/>
      <c r="D43" s="12"/>
      <c r="E43" s="13"/>
      <c r="F43" s="14"/>
      <c r="G43" s="14"/>
    </row>
    <row r="44" spans="1:7" x14ac:dyDescent="0.25">
      <c r="A44" s="15" t="s">
        <v>295</v>
      </c>
      <c r="B44" s="29"/>
      <c r="C44" s="29"/>
      <c r="D44" s="12"/>
      <c r="E44" s="13"/>
      <c r="F44" s="14"/>
      <c r="G44" s="14"/>
    </row>
    <row r="45" spans="1:7" x14ac:dyDescent="0.25">
      <c r="A45" s="11" t="s">
        <v>981</v>
      </c>
      <c r="B45" s="29" t="s">
        <v>982</v>
      </c>
      <c r="C45" s="29" t="s">
        <v>117</v>
      </c>
      <c r="D45" s="12">
        <v>27000000</v>
      </c>
      <c r="E45" s="13">
        <v>26134.95</v>
      </c>
      <c r="F45" s="14">
        <v>2.5600000000000001E-2</v>
      </c>
      <c r="G45" s="14">
        <v>6.9961637709999996E-2</v>
      </c>
    </row>
    <row r="46" spans="1:7" x14ac:dyDescent="0.25">
      <c r="A46" s="15" t="s">
        <v>120</v>
      </c>
      <c r="B46" s="30"/>
      <c r="C46" s="30"/>
      <c r="D46" s="16"/>
      <c r="E46" s="17">
        <v>26134.95</v>
      </c>
      <c r="F46" s="18">
        <v>2.5600000000000001E-2</v>
      </c>
      <c r="G46" s="19"/>
    </row>
    <row r="47" spans="1:7" x14ac:dyDescent="0.25">
      <c r="A47" s="15" t="s">
        <v>647</v>
      </c>
      <c r="B47" s="29"/>
      <c r="C47" s="29"/>
      <c r="D47" s="12"/>
      <c r="E47" s="13"/>
      <c r="F47" s="14"/>
      <c r="G47" s="14"/>
    </row>
    <row r="48" spans="1:7" x14ac:dyDescent="0.25">
      <c r="A48" s="11" t="s">
        <v>983</v>
      </c>
      <c r="B48" s="29" t="s">
        <v>984</v>
      </c>
      <c r="C48" s="29" t="s">
        <v>117</v>
      </c>
      <c r="D48" s="12">
        <v>33500000</v>
      </c>
      <c r="E48" s="13">
        <v>34479.57</v>
      </c>
      <c r="F48" s="14">
        <v>3.3700000000000001E-2</v>
      </c>
      <c r="G48" s="14">
        <v>7.2726275625000003E-2</v>
      </c>
    </row>
    <row r="49" spans="1:7" x14ac:dyDescent="0.25">
      <c r="A49" s="11" t="s">
        <v>985</v>
      </c>
      <c r="B49" s="29" t="s">
        <v>986</v>
      </c>
      <c r="C49" s="29" t="s">
        <v>117</v>
      </c>
      <c r="D49" s="12">
        <v>30000000</v>
      </c>
      <c r="E49" s="13">
        <v>29292.81</v>
      </c>
      <c r="F49" s="14">
        <v>2.87E-2</v>
      </c>
      <c r="G49" s="14">
        <v>7.2356553662E-2</v>
      </c>
    </row>
    <row r="50" spans="1:7" x14ac:dyDescent="0.25">
      <c r="A50" s="11" t="s">
        <v>987</v>
      </c>
      <c r="B50" s="29" t="s">
        <v>988</v>
      </c>
      <c r="C50" s="29" t="s">
        <v>117</v>
      </c>
      <c r="D50" s="12">
        <v>26500000</v>
      </c>
      <c r="E50" s="13">
        <v>27395.3</v>
      </c>
      <c r="F50" s="14">
        <v>2.6800000000000001E-2</v>
      </c>
      <c r="G50" s="14">
        <v>7.2650669032000001E-2</v>
      </c>
    </row>
    <row r="51" spans="1:7" x14ac:dyDescent="0.25">
      <c r="A51" s="11" t="s">
        <v>989</v>
      </c>
      <c r="B51" s="29" t="s">
        <v>990</v>
      </c>
      <c r="C51" s="29" t="s">
        <v>117</v>
      </c>
      <c r="D51" s="12">
        <v>24500000</v>
      </c>
      <c r="E51" s="13">
        <v>25299.73</v>
      </c>
      <c r="F51" s="14">
        <v>2.4799999999999999E-2</v>
      </c>
      <c r="G51" s="14">
        <v>7.3061876769E-2</v>
      </c>
    </row>
    <row r="52" spans="1:7" x14ac:dyDescent="0.25">
      <c r="A52" s="11" t="s">
        <v>991</v>
      </c>
      <c r="B52" s="29" t="s">
        <v>992</v>
      </c>
      <c r="C52" s="29" t="s">
        <v>117</v>
      </c>
      <c r="D52" s="12">
        <v>22500000</v>
      </c>
      <c r="E52" s="13">
        <v>23126.31</v>
      </c>
      <c r="F52" s="14">
        <v>2.2599999999999999E-2</v>
      </c>
      <c r="G52" s="14">
        <v>7.2726275625000003E-2</v>
      </c>
    </row>
    <row r="53" spans="1:7" x14ac:dyDescent="0.25">
      <c r="A53" s="11" t="s">
        <v>993</v>
      </c>
      <c r="B53" s="29" t="s">
        <v>994</v>
      </c>
      <c r="C53" s="29" t="s">
        <v>117</v>
      </c>
      <c r="D53" s="12">
        <v>20500000</v>
      </c>
      <c r="E53" s="13">
        <v>21197.29</v>
      </c>
      <c r="F53" s="14">
        <v>2.07E-2</v>
      </c>
      <c r="G53" s="14">
        <v>7.2760454821999998E-2</v>
      </c>
    </row>
    <row r="54" spans="1:7" x14ac:dyDescent="0.25">
      <c r="A54" s="11" t="s">
        <v>995</v>
      </c>
      <c r="B54" s="29" t="s">
        <v>996</v>
      </c>
      <c r="C54" s="29" t="s">
        <v>117</v>
      </c>
      <c r="D54" s="12">
        <v>20500000</v>
      </c>
      <c r="E54" s="13">
        <v>21097.82</v>
      </c>
      <c r="F54" s="14">
        <v>2.06E-2</v>
      </c>
      <c r="G54" s="14">
        <v>7.2759419081000004E-2</v>
      </c>
    </row>
    <row r="55" spans="1:7" x14ac:dyDescent="0.25">
      <c r="A55" s="11" t="s">
        <v>997</v>
      </c>
      <c r="B55" s="29" t="s">
        <v>998</v>
      </c>
      <c r="C55" s="29" t="s">
        <v>117</v>
      </c>
      <c r="D55" s="12">
        <v>19500000</v>
      </c>
      <c r="E55" s="13">
        <v>20222.34</v>
      </c>
      <c r="F55" s="14">
        <v>1.9800000000000002E-2</v>
      </c>
      <c r="G55" s="14">
        <v>7.2726275625000003E-2</v>
      </c>
    </row>
    <row r="56" spans="1:7" x14ac:dyDescent="0.25">
      <c r="A56" s="11" t="s">
        <v>999</v>
      </c>
      <c r="B56" s="29" t="s">
        <v>1000</v>
      </c>
      <c r="C56" s="29" t="s">
        <v>117</v>
      </c>
      <c r="D56" s="12">
        <v>17500000</v>
      </c>
      <c r="E56" s="13">
        <v>17965.55</v>
      </c>
      <c r="F56" s="14">
        <v>1.7600000000000001E-2</v>
      </c>
      <c r="G56" s="14">
        <v>7.2897177056000004E-2</v>
      </c>
    </row>
    <row r="57" spans="1:7" x14ac:dyDescent="0.25">
      <c r="A57" s="11" t="s">
        <v>1001</v>
      </c>
      <c r="B57" s="29" t="s">
        <v>1002</v>
      </c>
      <c r="C57" s="29" t="s">
        <v>117</v>
      </c>
      <c r="D57" s="12">
        <v>15500000</v>
      </c>
      <c r="E57" s="13">
        <v>16107.1</v>
      </c>
      <c r="F57" s="14">
        <v>1.5800000000000002E-2</v>
      </c>
      <c r="G57" s="14">
        <v>7.2755276120999995E-2</v>
      </c>
    </row>
    <row r="58" spans="1:7" x14ac:dyDescent="0.25">
      <c r="A58" s="11" t="s">
        <v>1003</v>
      </c>
      <c r="B58" s="29" t="s">
        <v>1004</v>
      </c>
      <c r="C58" s="29" t="s">
        <v>117</v>
      </c>
      <c r="D58" s="12">
        <v>14500000</v>
      </c>
      <c r="E58" s="13">
        <v>15006.35</v>
      </c>
      <c r="F58" s="14">
        <v>1.47E-2</v>
      </c>
      <c r="G58" s="14">
        <v>7.2793598806000004E-2</v>
      </c>
    </row>
    <row r="59" spans="1:7" x14ac:dyDescent="0.25">
      <c r="A59" s="11" t="s">
        <v>1005</v>
      </c>
      <c r="B59" s="29" t="s">
        <v>1006</v>
      </c>
      <c r="C59" s="29" t="s">
        <v>117</v>
      </c>
      <c r="D59" s="12">
        <v>14000000</v>
      </c>
      <c r="E59" s="13">
        <v>14415.14</v>
      </c>
      <c r="F59" s="14">
        <v>1.41E-2</v>
      </c>
      <c r="G59" s="14">
        <v>7.2651704720999993E-2</v>
      </c>
    </row>
    <row r="60" spans="1:7" x14ac:dyDescent="0.25">
      <c r="A60" s="11" t="s">
        <v>1007</v>
      </c>
      <c r="B60" s="29" t="s">
        <v>1008</v>
      </c>
      <c r="C60" s="29" t="s">
        <v>117</v>
      </c>
      <c r="D60" s="12">
        <v>11500000</v>
      </c>
      <c r="E60" s="13">
        <v>11863.29</v>
      </c>
      <c r="F60" s="14">
        <v>1.1599999999999999E-2</v>
      </c>
      <c r="G60" s="14">
        <v>7.2897177056000004E-2</v>
      </c>
    </row>
    <row r="61" spans="1:7" x14ac:dyDescent="0.25">
      <c r="A61" s="11" t="s">
        <v>1009</v>
      </c>
      <c r="B61" s="29" t="s">
        <v>1010</v>
      </c>
      <c r="C61" s="29" t="s">
        <v>117</v>
      </c>
      <c r="D61" s="12">
        <v>10500000</v>
      </c>
      <c r="E61" s="13">
        <v>10937.98</v>
      </c>
      <c r="F61" s="14">
        <v>1.0699999999999999E-2</v>
      </c>
      <c r="G61" s="14">
        <v>7.2913750040000003E-2</v>
      </c>
    </row>
    <row r="62" spans="1:7" x14ac:dyDescent="0.25">
      <c r="A62" s="11" t="s">
        <v>1011</v>
      </c>
      <c r="B62" s="29" t="s">
        <v>1012</v>
      </c>
      <c r="C62" s="29" t="s">
        <v>117</v>
      </c>
      <c r="D62" s="12">
        <v>10500000</v>
      </c>
      <c r="E62" s="13">
        <v>10867.56</v>
      </c>
      <c r="F62" s="14">
        <v>1.06E-2</v>
      </c>
      <c r="G62" s="14">
        <v>7.3061876769E-2</v>
      </c>
    </row>
    <row r="63" spans="1:7" x14ac:dyDescent="0.25">
      <c r="A63" s="11" t="s">
        <v>1013</v>
      </c>
      <c r="B63" s="29" t="s">
        <v>1014</v>
      </c>
      <c r="C63" s="29" t="s">
        <v>117</v>
      </c>
      <c r="D63" s="12">
        <v>9500000</v>
      </c>
      <c r="E63" s="13">
        <v>9778.57</v>
      </c>
      <c r="F63" s="14">
        <v>9.5999999999999992E-3</v>
      </c>
      <c r="G63" s="14">
        <v>7.2792563049000003E-2</v>
      </c>
    </row>
    <row r="64" spans="1:7" x14ac:dyDescent="0.25">
      <c r="A64" s="11" t="s">
        <v>1015</v>
      </c>
      <c r="B64" s="29" t="s">
        <v>1016</v>
      </c>
      <c r="C64" s="29" t="s">
        <v>117</v>
      </c>
      <c r="D64" s="12">
        <v>9500000</v>
      </c>
      <c r="E64" s="13">
        <v>9749.0400000000009</v>
      </c>
      <c r="F64" s="14">
        <v>9.4999999999999998E-3</v>
      </c>
      <c r="G64" s="14">
        <v>7.2759419081000004E-2</v>
      </c>
    </row>
    <row r="65" spans="1:7" x14ac:dyDescent="0.25">
      <c r="A65" s="11" t="s">
        <v>1017</v>
      </c>
      <c r="B65" s="29" t="s">
        <v>1018</v>
      </c>
      <c r="C65" s="29" t="s">
        <v>117</v>
      </c>
      <c r="D65" s="12">
        <v>9000000</v>
      </c>
      <c r="E65" s="13">
        <v>9289.4</v>
      </c>
      <c r="F65" s="14">
        <v>9.1000000000000004E-3</v>
      </c>
      <c r="G65" s="14">
        <v>7.2760454821999998E-2</v>
      </c>
    </row>
    <row r="66" spans="1:7" x14ac:dyDescent="0.25">
      <c r="A66" s="11" t="s">
        <v>1019</v>
      </c>
      <c r="B66" s="29" t="s">
        <v>1020</v>
      </c>
      <c r="C66" s="29" t="s">
        <v>117</v>
      </c>
      <c r="D66" s="12">
        <v>8000000</v>
      </c>
      <c r="E66" s="13">
        <v>8297.7999999999993</v>
      </c>
      <c r="F66" s="14">
        <v>8.0999999999999996E-3</v>
      </c>
      <c r="G66" s="14">
        <v>7.2650669032000001E-2</v>
      </c>
    </row>
    <row r="67" spans="1:7" x14ac:dyDescent="0.25">
      <c r="A67" s="11" t="s">
        <v>1021</v>
      </c>
      <c r="B67" s="29" t="s">
        <v>1022</v>
      </c>
      <c r="C67" s="29" t="s">
        <v>117</v>
      </c>
      <c r="D67" s="12">
        <v>7500000</v>
      </c>
      <c r="E67" s="13">
        <v>7701.98</v>
      </c>
      <c r="F67" s="14">
        <v>7.4999999999999997E-3</v>
      </c>
      <c r="G67" s="14">
        <v>7.2755276120999995E-2</v>
      </c>
    </row>
    <row r="68" spans="1:7" x14ac:dyDescent="0.25">
      <c r="A68" s="11" t="s">
        <v>1023</v>
      </c>
      <c r="B68" s="29" t="s">
        <v>1024</v>
      </c>
      <c r="C68" s="29" t="s">
        <v>117</v>
      </c>
      <c r="D68" s="12">
        <v>7500000</v>
      </c>
      <c r="E68" s="13">
        <v>7699.55</v>
      </c>
      <c r="F68" s="14">
        <v>7.4999999999999997E-3</v>
      </c>
      <c r="G68" s="14">
        <v>7.2793598806000004E-2</v>
      </c>
    </row>
    <row r="69" spans="1:7" x14ac:dyDescent="0.25">
      <c r="A69" s="11" t="s">
        <v>1025</v>
      </c>
      <c r="B69" s="29" t="s">
        <v>1026</v>
      </c>
      <c r="C69" s="29" t="s">
        <v>117</v>
      </c>
      <c r="D69" s="12">
        <v>7219500</v>
      </c>
      <c r="E69" s="13">
        <v>7376.99</v>
      </c>
      <c r="F69" s="14">
        <v>7.1999999999999998E-3</v>
      </c>
      <c r="G69" s="14">
        <v>7.2730418529000002E-2</v>
      </c>
    </row>
    <row r="70" spans="1:7" x14ac:dyDescent="0.25">
      <c r="A70" s="11" t="s">
        <v>1027</v>
      </c>
      <c r="B70" s="29" t="s">
        <v>1028</v>
      </c>
      <c r="C70" s="29" t="s">
        <v>117</v>
      </c>
      <c r="D70" s="12">
        <v>7000000</v>
      </c>
      <c r="E70" s="13">
        <v>7242.4</v>
      </c>
      <c r="F70" s="14">
        <v>7.1000000000000004E-3</v>
      </c>
      <c r="G70" s="14">
        <v>7.2913750040000003E-2</v>
      </c>
    </row>
    <row r="71" spans="1:7" x14ac:dyDescent="0.25">
      <c r="A71" s="11" t="s">
        <v>1029</v>
      </c>
      <c r="B71" s="29" t="s">
        <v>1030</v>
      </c>
      <c r="C71" s="29" t="s">
        <v>117</v>
      </c>
      <c r="D71" s="12">
        <v>7000000</v>
      </c>
      <c r="E71" s="13">
        <v>7194.48</v>
      </c>
      <c r="F71" s="14">
        <v>7.0000000000000001E-3</v>
      </c>
      <c r="G71" s="14">
        <v>7.2792563049000003E-2</v>
      </c>
    </row>
    <row r="72" spans="1:7" x14ac:dyDescent="0.25">
      <c r="A72" s="11" t="s">
        <v>1031</v>
      </c>
      <c r="B72" s="29" t="s">
        <v>1032</v>
      </c>
      <c r="C72" s="29" t="s">
        <v>117</v>
      </c>
      <c r="D72" s="12">
        <v>6500000</v>
      </c>
      <c r="E72" s="13">
        <v>6765.1</v>
      </c>
      <c r="F72" s="14">
        <v>6.6E-3</v>
      </c>
      <c r="G72" s="14">
        <v>7.2792563049000003E-2</v>
      </c>
    </row>
    <row r="73" spans="1:7" x14ac:dyDescent="0.25">
      <c r="A73" s="11" t="s">
        <v>1033</v>
      </c>
      <c r="B73" s="29" t="s">
        <v>1034</v>
      </c>
      <c r="C73" s="29" t="s">
        <v>117</v>
      </c>
      <c r="D73" s="12">
        <v>6500000</v>
      </c>
      <c r="E73" s="13">
        <v>6709.77</v>
      </c>
      <c r="F73" s="14">
        <v>6.6E-3</v>
      </c>
      <c r="G73" s="14">
        <v>7.2913750040000003E-2</v>
      </c>
    </row>
    <row r="74" spans="1:7" x14ac:dyDescent="0.25">
      <c r="A74" s="11" t="s">
        <v>1035</v>
      </c>
      <c r="B74" s="29" t="s">
        <v>1036</v>
      </c>
      <c r="C74" s="29" t="s">
        <v>117</v>
      </c>
      <c r="D74" s="12">
        <v>6000000</v>
      </c>
      <c r="E74" s="13">
        <v>6198.25</v>
      </c>
      <c r="F74" s="14">
        <v>6.1000000000000004E-3</v>
      </c>
      <c r="G74" s="14">
        <v>7.2792563049000003E-2</v>
      </c>
    </row>
    <row r="75" spans="1:7" x14ac:dyDescent="0.25">
      <c r="A75" s="11" t="s">
        <v>1037</v>
      </c>
      <c r="B75" s="29" t="s">
        <v>1038</v>
      </c>
      <c r="C75" s="29" t="s">
        <v>117</v>
      </c>
      <c r="D75" s="12">
        <v>5000000</v>
      </c>
      <c r="E75" s="13">
        <v>5190.5</v>
      </c>
      <c r="F75" s="14">
        <v>5.1000000000000004E-3</v>
      </c>
      <c r="G75" s="14">
        <v>7.2793598806000004E-2</v>
      </c>
    </row>
    <row r="76" spans="1:7" x14ac:dyDescent="0.25">
      <c r="A76" s="11" t="s">
        <v>1039</v>
      </c>
      <c r="B76" s="29" t="s">
        <v>1040</v>
      </c>
      <c r="C76" s="29" t="s">
        <v>117</v>
      </c>
      <c r="D76" s="12">
        <v>5000000</v>
      </c>
      <c r="E76" s="13">
        <v>5145.2299999999996</v>
      </c>
      <c r="F76" s="14">
        <v>5.0000000000000001E-3</v>
      </c>
      <c r="G76" s="14">
        <v>7.2810170990000006E-2</v>
      </c>
    </row>
    <row r="77" spans="1:7" x14ac:dyDescent="0.25">
      <c r="A77" s="11" t="s">
        <v>1041</v>
      </c>
      <c r="B77" s="29" t="s">
        <v>1042</v>
      </c>
      <c r="C77" s="29" t="s">
        <v>117</v>
      </c>
      <c r="D77" s="12">
        <v>5000000</v>
      </c>
      <c r="E77" s="13">
        <v>5145.13</v>
      </c>
      <c r="F77" s="14">
        <v>5.0000000000000001E-3</v>
      </c>
      <c r="G77" s="14">
        <v>7.3020441689000001E-2</v>
      </c>
    </row>
    <row r="78" spans="1:7" x14ac:dyDescent="0.25">
      <c r="A78" s="11" t="s">
        <v>1043</v>
      </c>
      <c r="B78" s="29" t="s">
        <v>1044</v>
      </c>
      <c r="C78" s="29" t="s">
        <v>117</v>
      </c>
      <c r="D78" s="12">
        <v>5000000</v>
      </c>
      <c r="E78" s="13">
        <v>5144.71</v>
      </c>
      <c r="F78" s="14">
        <v>5.0000000000000001E-3</v>
      </c>
      <c r="G78" s="14">
        <v>7.2650669032000001E-2</v>
      </c>
    </row>
    <row r="79" spans="1:7" x14ac:dyDescent="0.25">
      <c r="A79" s="11" t="s">
        <v>1045</v>
      </c>
      <c r="B79" s="29" t="s">
        <v>1046</v>
      </c>
      <c r="C79" s="29" t="s">
        <v>117</v>
      </c>
      <c r="D79" s="12">
        <v>4500000</v>
      </c>
      <c r="E79" s="13">
        <v>4679.5</v>
      </c>
      <c r="F79" s="14">
        <v>4.5999999999999999E-3</v>
      </c>
      <c r="G79" s="14">
        <v>7.3061876769E-2</v>
      </c>
    </row>
    <row r="80" spans="1:7" x14ac:dyDescent="0.25">
      <c r="A80" s="11" t="s">
        <v>1047</v>
      </c>
      <c r="B80" s="29" t="s">
        <v>1048</v>
      </c>
      <c r="C80" s="29" t="s">
        <v>117</v>
      </c>
      <c r="D80" s="12">
        <v>3500000</v>
      </c>
      <c r="E80" s="13">
        <v>3631.08</v>
      </c>
      <c r="F80" s="14">
        <v>3.5999999999999999E-3</v>
      </c>
      <c r="G80" s="14">
        <v>7.2759419081000004E-2</v>
      </c>
    </row>
    <row r="81" spans="1:7" x14ac:dyDescent="0.25">
      <c r="A81" s="11" t="s">
        <v>1049</v>
      </c>
      <c r="B81" s="29" t="s">
        <v>1050</v>
      </c>
      <c r="C81" s="29" t="s">
        <v>117</v>
      </c>
      <c r="D81" s="12">
        <v>3500000</v>
      </c>
      <c r="E81" s="13">
        <v>3619.61</v>
      </c>
      <c r="F81" s="14">
        <v>3.5000000000000001E-3</v>
      </c>
      <c r="G81" s="14">
        <v>7.2897177056000004E-2</v>
      </c>
    </row>
    <row r="82" spans="1:7" x14ac:dyDescent="0.25">
      <c r="A82" s="11" t="s">
        <v>1051</v>
      </c>
      <c r="B82" s="29" t="s">
        <v>1052</v>
      </c>
      <c r="C82" s="29" t="s">
        <v>117</v>
      </c>
      <c r="D82" s="12">
        <v>3000000</v>
      </c>
      <c r="E82" s="13">
        <v>3095.8</v>
      </c>
      <c r="F82" s="14">
        <v>3.0000000000000001E-3</v>
      </c>
      <c r="G82" s="14">
        <v>7.2650669032000001E-2</v>
      </c>
    </row>
    <row r="83" spans="1:7" x14ac:dyDescent="0.25">
      <c r="A83" s="11" t="s">
        <v>1053</v>
      </c>
      <c r="B83" s="29" t="s">
        <v>1054</v>
      </c>
      <c r="C83" s="29" t="s">
        <v>117</v>
      </c>
      <c r="D83" s="12">
        <v>3000000</v>
      </c>
      <c r="E83" s="13">
        <v>3086.52</v>
      </c>
      <c r="F83" s="14">
        <v>3.0000000000000001E-3</v>
      </c>
      <c r="G83" s="14">
        <v>7.2897177056000004E-2</v>
      </c>
    </row>
    <row r="84" spans="1:7" x14ac:dyDescent="0.25">
      <c r="A84" s="11" t="s">
        <v>1055</v>
      </c>
      <c r="B84" s="29" t="s">
        <v>1056</v>
      </c>
      <c r="C84" s="29" t="s">
        <v>117</v>
      </c>
      <c r="D84" s="12">
        <v>2500000</v>
      </c>
      <c r="E84" s="13">
        <v>2555.9499999999998</v>
      </c>
      <c r="F84" s="14">
        <v>2.5000000000000001E-3</v>
      </c>
      <c r="G84" s="14">
        <v>7.2784277009000004E-2</v>
      </c>
    </row>
    <row r="85" spans="1:7" x14ac:dyDescent="0.25">
      <c r="A85" s="11" t="s">
        <v>1057</v>
      </c>
      <c r="B85" s="29" t="s">
        <v>1058</v>
      </c>
      <c r="C85" s="29" t="s">
        <v>117</v>
      </c>
      <c r="D85" s="12">
        <v>2500000</v>
      </c>
      <c r="E85" s="13">
        <v>2545.96</v>
      </c>
      <c r="F85" s="14">
        <v>2.5000000000000001E-3</v>
      </c>
      <c r="G85" s="14">
        <v>7.2988330052000006E-2</v>
      </c>
    </row>
    <row r="86" spans="1:7" x14ac:dyDescent="0.25">
      <c r="A86" s="11" t="s">
        <v>1059</v>
      </c>
      <c r="B86" s="29" t="s">
        <v>1060</v>
      </c>
      <c r="C86" s="29" t="s">
        <v>117</v>
      </c>
      <c r="D86" s="12">
        <v>2000000</v>
      </c>
      <c r="E86" s="13">
        <v>2058.64</v>
      </c>
      <c r="F86" s="14">
        <v>2E-3</v>
      </c>
      <c r="G86" s="14">
        <v>7.2793598806000004E-2</v>
      </c>
    </row>
    <row r="87" spans="1:7" x14ac:dyDescent="0.25">
      <c r="A87" s="11" t="s">
        <v>1061</v>
      </c>
      <c r="B87" s="29" t="s">
        <v>1062</v>
      </c>
      <c r="C87" s="29" t="s">
        <v>117</v>
      </c>
      <c r="D87" s="12">
        <v>2000000</v>
      </c>
      <c r="E87" s="13">
        <v>2051.9899999999998</v>
      </c>
      <c r="F87" s="14">
        <v>2E-3</v>
      </c>
      <c r="G87" s="14">
        <v>7.2650669032000001E-2</v>
      </c>
    </row>
    <row r="88" spans="1:7" x14ac:dyDescent="0.25">
      <c r="A88" s="11" t="s">
        <v>1063</v>
      </c>
      <c r="B88" s="29" t="s">
        <v>1064</v>
      </c>
      <c r="C88" s="29" t="s">
        <v>117</v>
      </c>
      <c r="D88" s="12">
        <v>1500000</v>
      </c>
      <c r="E88" s="13">
        <v>1539.44</v>
      </c>
      <c r="F88" s="14">
        <v>1.5E-3</v>
      </c>
      <c r="G88" s="14">
        <v>7.2726275625000003E-2</v>
      </c>
    </row>
    <row r="89" spans="1:7" x14ac:dyDescent="0.25">
      <c r="A89" s="11" t="s">
        <v>1065</v>
      </c>
      <c r="B89" s="29" t="s">
        <v>1066</v>
      </c>
      <c r="C89" s="29" t="s">
        <v>117</v>
      </c>
      <c r="D89" s="12">
        <v>1000000</v>
      </c>
      <c r="E89" s="13">
        <v>1031.6500000000001</v>
      </c>
      <c r="F89" s="14">
        <v>1E-3</v>
      </c>
      <c r="G89" s="14">
        <v>7.2667240112000001E-2</v>
      </c>
    </row>
    <row r="90" spans="1:7" x14ac:dyDescent="0.25">
      <c r="A90" s="11" t="s">
        <v>1067</v>
      </c>
      <c r="B90" s="29" t="s">
        <v>1068</v>
      </c>
      <c r="C90" s="29" t="s">
        <v>117</v>
      </c>
      <c r="D90" s="12">
        <v>500000</v>
      </c>
      <c r="E90" s="13">
        <v>511.81</v>
      </c>
      <c r="F90" s="14">
        <v>5.0000000000000001E-4</v>
      </c>
      <c r="G90" s="14">
        <v>7.2690025556000001E-2</v>
      </c>
    </row>
    <row r="91" spans="1:7" x14ac:dyDescent="0.25">
      <c r="A91" s="11" t="s">
        <v>1069</v>
      </c>
      <c r="B91" s="29" t="s">
        <v>1070</v>
      </c>
      <c r="C91" s="29" t="s">
        <v>117</v>
      </c>
      <c r="D91" s="12">
        <v>500000</v>
      </c>
      <c r="E91" s="13">
        <v>511.68</v>
      </c>
      <c r="F91" s="14">
        <v>5.0000000000000001E-4</v>
      </c>
      <c r="G91" s="14">
        <v>7.2793598806000004E-2</v>
      </c>
    </row>
    <row r="92" spans="1:7" x14ac:dyDescent="0.25">
      <c r="A92" s="11" t="s">
        <v>1071</v>
      </c>
      <c r="B92" s="29" t="s">
        <v>1072</v>
      </c>
      <c r="C92" s="29" t="s">
        <v>117</v>
      </c>
      <c r="D92" s="12">
        <v>500000</v>
      </c>
      <c r="E92" s="13">
        <v>510.6</v>
      </c>
      <c r="F92" s="14">
        <v>5.0000000000000001E-4</v>
      </c>
      <c r="G92" s="14">
        <v>7.2625812651999994E-2</v>
      </c>
    </row>
    <row r="93" spans="1:7" x14ac:dyDescent="0.25">
      <c r="A93" s="11" t="s">
        <v>1073</v>
      </c>
      <c r="B93" s="29" t="s">
        <v>1074</v>
      </c>
      <c r="C93" s="29" t="s">
        <v>117</v>
      </c>
      <c r="D93" s="12">
        <v>500000</v>
      </c>
      <c r="E93" s="13">
        <v>510.47</v>
      </c>
      <c r="F93" s="14">
        <v>5.0000000000000001E-4</v>
      </c>
      <c r="G93" s="14">
        <v>7.2730418529000002E-2</v>
      </c>
    </row>
    <row r="94" spans="1:7" x14ac:dyDescent="0.25">
      <c r="A94" s="11" t="s">
        <v>1075</v>
      </c>
      <c r="B94" s="29" t="s">
        <v>1076</v>
      </c>
      <c r="C94" s="29" t="s">
        <v>117</v>
      </c>
      <c r="D94" s="12">
        <v>500000</v>
      </c>
      <c r="E94" s="13">
        <v>494.26</v>
      </c>
      <c r="F94" s="14">
        <v>5.0000000000000001E-4</v>
      </c>
      <c r="G94" s="14">
        <v>7.2703489795999998E-2</v>
      </c>
    </row>
    <row r="95" spans="1:7" x14ac:dyDescent="0.25">
      <c r="A95" s="15" t="s">
        <v>120</v>
      </c>
      <c r="B95" s="30"/>
      <c r="C95" s="30"/>
      <c r="D95" s="16"/>
      <c r="E95" s="17">
        <v>446338</v>
      </c>
      <c r="F95" s="18">
        <v>0.4365</v>
      </c>
      <c r="G95" s="19"/>
    </row>
    <row r="96" spans="1:7" x14ac:dyDescent="0.25">
      <c r="A96" s="11"/>
      <c r="B96" s="29"/>
      <c r="C96" s="29"/>
      <c r="D96" s="12"/>
      <c r="E96" s="13"/>
      <c r="F96" s="14"/>
      <c r="G96" s="14"/>
    </row>
    <row r="97" spans="1:7" x14ac:dyDescent="0.25">
      <c r="A97" s="11"/>
      <c r="B97" s="29"/>
      <c r="C97" s="29"/>
      <c r="D97" s="12"/>
      <c r="E97" s="13"/>
      <c r="F97" s="14"/>
      <c r="G97" s="14"/>
    </row>
    <row r="98" spans="1:7" x14ac:dyDescent="0.25">
      <c r="A98" s="15" t="s">
        <v>298</v>
      </c>
      <c r="B98" s="29"/>
      <c r="C98" s="29"/>
      <c r="D98" s="12"/>
      <c r="E98" s="13"/>
      <c r="F98" s="14"/>
      <c r="G98" s="14"/>
    </row>
    <row r="99" spans="1:7" x14ac:dyDescent="0.25">
      <c r="A99" s="15" t="s">
        <v>120</v>
      </c>
      <c r="B99" s="29"/>
      <c r="C99" s="29"/>
      <c r="D99" s="12"/>
      <c r="E99" s="34" t="s">
        <v>112</v>
      </c>
      <c r="F99" s="35" t="s">
        <v>112</v>
      </c>
      <c r="G99" s="14"/>
    </row>
    <row r="100" spans="1:7" x14ac:dyDescent="0.25">
      <c r="A100" s="11"/>
      <c r="B100" s="29"/>
      <c r="C100" s="29"/>
      <c r="D100" s="12"/>
      <c r="E100" s="13"/>
      <c r="F100" s="14"/>
      <c r="G100" s="14"/>
    </row>
    <row r="101" spans="1:7" x14ac:dyDescent="0.25">
      <c r="A101" s="15" t="s">
        <v>299</v>
      </c>
      <c r="B101" s="29"/>
      <c r="C101" s="29"/>
      <c r="D101" s="12"/>
      <c r="E101" s="13"/>
      <c r="F101" s="14"/>
      <c r="G101" s="14"/>
    </row>
    <row r="102" spans="1:7" x14ac:dyDescent="0.25">
      <c r="A102" s="15" t="s">
        <v>120</v>
      </c>
      <c r="B102" s="29"/>
      <c r="C102" s="29"/>
      <c r="D102" s="12"/>
      <c r="E102" s="34" t="s">
        <v>112</v>
      </c>
      <c r="F102" s="35" t="s">
        <v>112</v>
      </c>
      <c r="G102" s="14"/>
    </row>
    <row r="103" spans="1:7" x14ac:dyDescent="0.25">
      <c r="A103" s="11"/>
      <c r="B103" s="29"/>
      <c r="C103" s="29"/>
      <c r="D103" s="12"/>
      <c r="E103" s="13"/>
      <c r="F103" s="14"/>
      <c r="G103" s="14"/>
    </row>
    <row r="104" spans="1:7" x14ac:dyDescent="0.25">
      <c r="A104" s="20" t="s">
        <v>150</v>
      </c>
      <c r="B104" s="31"/>
      <c r="C104" s="31"/>
      <c r="D104" s="21"/>
      <c r="E104" s="17">
        <v>994388.1</v>
      </c>
      <c r="F104" s="18">
        <v>0.9728</v>
      </c>
      <c r="G104" s="19"/>
    </row>
    <row r="105" spans="1:7" x14ac:dyDescent="0.25">
      <c r="A105" s="11"/>
      <c r="B105" s="29"/>
      <c r="C105" s="29"/>
      <c r="D105" s="12"/>
      <c r="E105" s="13"/>
      <c r="F105" s="14"/>
      <c r="G105" s="14"/>
    </row>
    <row r="106" spans="1:7" x14ac:dyDescent="0.25">
      <c r="A106" s="11"/>
      <c r="B106" s="29"/>
      <c r="C106" s="29"/>
      <c r="D106" s="12"/>
      <c r="E106" s="13"/>
      <c r="F106" s="14"/>
      <c r="G106" s="14"/>
    </row>
    <row r="107" spans="1:7" x14ac:dyDescent="0.25">
      <c r="A107" s="15" t="s">
        <v>151</v>
      </c>
      <c r="B107" s="29"/>
      <c r="C107" s="29"/>
      <c r="D107" s="12"/>
      <c r="E107" s="13"/>
      <c r="F107" s="14"/>
      <c r="G107" s="14"/>
    </row>
    <row r="108" spans="1:7" x14ac:dyDescent="0.25">
      <c r="A108" s="11" t="s">
        <v>152</v>
      </c>
      <c r="B108" s="29"/>
      <c r="C108" s="29"/>
      <c r="D108" s="12"/>
      <c r="E108" s="13">
        <v>249.96</v>
      </c>
      <c r="F108" s="14">
        <v>2.0000000000000001E-4</v>
      </c>
      <c r="G108" s="14">
        <v>6.2475999999999997E-2</v>
      </c>
    </row>
    <row r="109" spans="1:7" x14ac:dyDescent="0.25">
      <c r="A109" s="15" t="s">
        <v>120</v>
      </c>
      <c r="B109" s="30"/>
      <c r="C109" s="30"/>
      <c r="D109" s="16"/>
      <c r="E109" s="17">
        <v>249.96</v>
      </c>
      <c r="F109" s="18">
        <v>2.0000000000000001E-4</v>
      </c>
      <c r="G109" s="19"/>
    </row>
    <row r="110" spans="1:7" x14ac:dyDescent="0.25">
      <c r="A110" s="11"/>
      <c r="B110" s="29"/>
      <c r="C110" s="29"/>
      <c r="D110" s="12"/>
      <c r="E110" s="13"/>
      <c r="F110" s="14"/>
      <c r="G110" s="14"/>
    </row>
    <row r="111" spans="1:7" x14ac:dyDescent="0.25">
      <c r="A111" s="20" t="s">
        <v>150</v>
      </c>
      <c r="B111" s="31"/>
      <c r="C111" s="31"/>
      <c r="D111" s="21"/>
      <c r="E111" s="17">
        <v>249.96</v>
      </c>
      <c r="F111" s="18">
        <v>2.0000000000000001E-4</v>
      </c>
      <c r="G111" s="19"/>
    </row>
    <row r="112" spans="1:7" x14ac:dyDescent="0.25">
      <c r="A112" s="11" t="s">
        <v>153</v>
      </c>
      <c r="B112" s="29"/>
      <c r="C112" s="29"/>
      <c r="D112" s="12"/>
      <c r="E112" s="13">
        <v>27416.634270300001</v>
      </c>
      <c r="F112" s="14">
        <v>2.683E-2</v>
      </c>
      <c r="G112" s="14"/>
    </row>
    <row r="113" spans="1:7" x14ac:dyDescent="0.25">
      <c r="A113" s="11" t="s">
        <v>154</v>
      </c>
      <c r="B113" s="29"/>
      <c r="C113" s="29"/>
      <c r="D113" s="12"/>
      <c r="E113" s="22">
        <v>-202.48427029999999</v>
      </c>
      <c r="F113" s="14">
        <v>1.7000000000000001E-4</v>
      </c>
      <c r="G113" s="14">
        <v>6.2475999999999997E-2</v>
      </c>
    </row>
    <row r="114" spans="1:7" x14ac:dyDescent="0.25">
      <c r="A114" s="24" t="s">
        <v>155</v>
      </c>
      <c r="B114" s="32"/>
      <c r="C114" s="32"/>
      <c r="D114" s="25"/>
      <c r="E114" s="26">
        <v>1021852.21</v>
      </c>
      <c r="F114" s="27">
        <v>1</v>
      </c>
      <c r="G114" s="27"/>
    </row>
    <row r="116" spans="1:7" x14ac:dyDescent="0.25">
      <c r="A116" s="51" t="s">
        <v>157</v>
      </c>
    </row>
    <row r="119" spans="1:7" x14ac:dyDescent="0.25">
      <c r="A119" s="51" t="s">
        <v>158</v>
      </c>
    </row>
    <row r="120" spans="1:7" x14ac:dyDescent="0.25">
      <c r="A120" s="46" t="s">
        <v>159</v>
      </c>
      <c r="B120" s="33" t="s">
        <v>112</v>
      </c>
    </row>
    <row r="121" spans="1:7" x14ac:dyDescent="0.25">
      <c r="A121" t="s">
        <v>160</v>
      </c>
    </row>
    <row r="122" spans="1:7" x14ac:dyDescent="0.25">
      <c r="A122" t="s">
        <v>161</v>
      </c>
      <c r="B122" t="s">
        <v>162</v>
      </c>
      <c r="C122" t="s">
        <v>162</v>
      </c>
    </row>
    <row r="123" spans="1:7" x14ac:dyDescent="0.25">
      <c r="B123" s="47">
        <v>45044</v>
      </c>
      <c r="C123" s="47">
        <v>45077</v>
      </c>
    </row>
    <row r="124" spans="1:7" x14ac:dyDescent="0.25">
      <c r="A124" t="s">
        <v>166</v>
      </c>
      <c r="B124">
        <v>11.172499999999999</v>
      </c>
      <c r="C124">
        <v>11.2486</v>
      </c>
      <c r="E124" s="1"/>
    </row>
    <row r="125" spans="1:7" x14ac:dyDescent="0.25">
      <c r="A125" t="s">
        <v>167</v>
      </c>
      <c r="B125">
        <v>11.1731</v>
      </c>
      <c r="C125">
        <v>11.2492</v>
      </c>
      <c r="E125" s="1"/>
    </row>
    <row r="126" spans="1:7" x14ac:dyDescent="0.25">
      <c r="A126" t="s">
        <v>626</v>
      </c>
      <c r="B126">
        <v>11.133800000000001</v>
      </c>
      <c r="C126">
        <v>11.207800000000001</v>
      </c>
      <c r="E126" s="1"/>
    </row>
    <row r="127" spans="1:7" x14ac:dyDescent="0.25">
      <c r="A127" t="s">
        <v>627</v>
      </c>
      <c r="B127">
        <v>11.1348</v>
      </c>
      <c r="C127">
        <v>11.2089</v>
      </c>
      <c r="E127" s="1"/>
    </row>
    <row r="128" spans="1:7" x14ac:dyDescent="0.25">
      <c r="E128" s="1"/>
    </row>
    <row r="129" spans="1:2" x14ac:dyDescent="0.25">
      <c r="A129" t="s">
        <v>177</v>
      </c>
      <c r="B129" s="33" t="s">
        <v>112</v>
      </c>
    </row>
    <row r="130" spans="1:2" x14ac:dyDescent="0.25">
      <c r="A130" t="s">
        <v>178</v>
      </c>
      <c r="B130" s="33" t="s">
        <v>112</v>
      </c>
    </row>
    <row r="131" spans="1:2" ht="29.1" customHeight="1" x14ac:dyDescent="0.25">
      <c r="A131" s="46" t="s">
        <v>179</v>
      </c>
      <c r="B131" s="33" t="s">
        <v>112</v>
      </c>
    </row>
    <row r="132" spans="1:2" ht="29.1" customHeight="1" x14ac:dyDescent="0.25">
      <c r="A132" s="46" t="s">
        <v>180</v>
      </c>
      <c r="B132" s="33" t="s">
        <v>112</v>
      </c>
    </row>
    <row r="133" spans="1:2" x14ac:dyDescent="0.25">
      <c r="A133" t="s">
        <v>181</v>
      </c>
      <c r="B133" s="48">
        <f>B149</f>
        <v>2.7056194980967399</v>
      </c>
    </row>
    <row r="134" spans="1:2" ht="43.5" customHeight="1" x14ac:dyDescent="0.25">
      <c r="A134" s="46" t="s">
        <v>182</v>
      </c>
      <c r="B134" s="33" t="s">
        <v>112</v>
      </c>
    </row>
    <row r="135" spans="1:2" ht="29.1" customHeight="1" x14ac:dyDescent="0.25">
      <c r="A135" s="46" t="s">
        <v>183</v>
      </c>
      <c r="B135" s="33" t="s">
        <v>112</v>
      </c>
    </row>
    <row r="136" spans="1:2" ht="29.1" customHeight="1" x14ac:dyDescent="0.25">
      <c r="A136" s="46" t="s">
        <v>184</v>
      </c>
      <c r="B136" s="33" t="s">
        <v>112</v>
      </c>
    </row>
    <row r="137" spans="1:2" x14ac:dyDescent="0.25">
      <c r="A137" t="s">
        <v>185</v>
      </c>
      <c r="B137" s="33" t="s">
        <v>112</v>
      </c>
    </row>
    <row r="138" spans="1:2" x14ac:dyDescent="0.25">
      <c r="A138" t="s">
        <v>186</v>
      </c>
      <c r="B138" s="33" t="s">
        <v>112</v>
      </c>
    </row>
    <row r="142" spans="1:2" x14ac:dyDescent="0.25">
      <c r="A142" t="s">
        <v>187</v>
      </c>
    </row>
    <row r="143" spans="1:2" ht="57.95" customHeight="1" x14ac:dyDescent="0.25">
      <c r="A143" s="52" t="s">
        <v>188</v>
      </c>
      <c r="B143" s="56" t="s">
        <v>1077</v>
      </c>
    </row>
    <row r="144" spans="1:2" x14ac:dyDescent="0.25">
      <c r="A144" s="52" t="s">
        <v>190</v>
      </c>
      <c r="B144" s="52" t="s">
        <v>1078</v>
      </c>
    </row>
    <row r="145" spans="1:4" x14ac:dyDescent="0.25">
      <c r="A145" s="52"/>
      <c r="B145" s="52"/>
    </row>
    <row r="146" spans="1:4" x14ac:dyDescent="0.25">
      <c r="A146" s="52" t="s">
        <v>192</v>
      </c>
      <c r="B146" s="53">
        <v>7.3331643871848398</v>
      </c>
    </row>
    <row r="147" spans="1:4" x14ac:dyDescent="0.25">
      <c r="A147" s="52"/>
      <c r="B147" s="52"/>
    </row>
    <row r="148" spans="1:4" x14ac:dyDescent="0.25">
      <c r="A148" s="52" t="s">
        <v>193</v>
      </c>
      <c r="B148" s="54">
        <v>2.4525000000000001</v>
      </c>
    </row>
    <row r="149" spans="1:4" x14ac:dyDescent="0.25">
      <c r="A149" s="52" t="s">
        <v>194</v>
      </c>
      <c r="B149" s="54">
        <v>2.7056194980967399</v>
      </c>
    </row>
    <row r="150" spans="1:4" x14ac:dyDescent="0.25">
      <c r="A150" s="52"/>
      <c r="B150" s="52"/>
    </row>
    <row r="151" spans="1:4" x14ac:dyDescent="0.25">
      <c r="A151" s="52" t="s">
        <v>195</v>
      </c>
      <c r="B151" s="55">
        <v>45077</v>
      </c>
    </row>
    <row r="153" spans="1:4" ht="69.95" customHeight="1" x14ac:dyDescent="0.25">
      <c r="A153" s="57" t="s">
        <v>196</v>
      </c>
      <c r="B153" s="57" t="s">
        <v>197</v>
      </c>
      <c r="C153" s="57" t="s">
        <v>5</v>
      </c>
      <c r="D153" s="57" t="s">
        <v>6</v>
      </c>
    </row>
    <row r="154" spans="1:4" ht="69.95" customHeight="1" x14ac:dyDescent="0.25">
      <c r="A154" s="57" t="s">
        <v>1079</v>
      </c>
      <c r="B154" s="57"/>
      <c r="C154" s="57" t="s">
        <v>45</v>
      </c>
      <c r="D154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0"/>
  <sheetViews>
    <sheetView showGridLines="0" workbookViewId="0">
      <pane ySplit="4" topLeftCell="A5" activePane="bottomLeft" state="frozen"/>
      <selection pane="bottomLeft" sqref="A1:G1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1080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1081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1"/>
      <c r="B9" s="29"/>
      <c r="C9" s="29"/>
      <c r="D9" s="12"/>
      <c r="E9" s="13"/>
      <c r="F9" s="14"/>
      <c r="G9" s="14"/>
    </row>
    <row r="10" spans="1:8" x14ac:dyDescent="0.25">
      <c r="A10" s="15" t="s">
        <v>151</v>
      </c>
      <c r="B10" s="29"/>
      <c r="C10" s="29"/>
      <c r="D10" s="12"/>
      <c r="E10" s="13"/>
      <c r="F10" s="14"/>
      <c r="G10" s="14"/>
    </row>
    <row r="11" spans="1:8" x14ac:dyDescent="0.25">
      <c r="A11" s="11" t="s">
        <v>1082</v>
      </c>
      <c r="B11" s="29"/>
      <c r="C11" s="29"/>
      <c r="D11" s="12"/>
      <c r="E11" s="13">
        <v>60251.040000000001</v>
      </c>
      <c r="F11" s="14">
        <v>0.87590000000000001</v>
      </c>
      <c r="G11" s="14">
        <v>6.2899999999999998E-2</v>
      </c>
    </row>
    <row r="12" spans="1:8" x14ac:dyDescent="0.25">
      <c r="A12" s="11" t="s">
        <v>152</v>
      </c>
      <c r="B12" s="29"/>
      <c r="C12" s="29"/>
      <c r="D12" s="12"/>
      <c r="E12" s="13">
        <v>8209.59</v>
      </c>
      <c r="F12" s="14">
        <v>0.1193</v>
      </c>
      <c r="G12" s="14">
        <v>6.2475999999999997E-2</v>
      </c>
    </row>
    <row r="13" spans="1:8" x14ac:dyDescent="0.25">
      <c r="A13" s="15" t="s">
        <v>120</v>
      </c>
      <c r="B13" s="30"/>
      <c r="C13" s="30"/>
      <c r="D13" s="16"/>
      <c r="E13" s="17">
        <v>68460.63</v>
      </c>
      <c r="F13" s="18">
        <v>0.99519999999999997</v>
      </c>
      <c r="G13" s="19"/>
    </row>
    <row r="14" spans="1:8" x14ac:dyDescent="0.25">
      <c r="A14" s="11"/>
      <c r="B14" s="29"/>
      <c r="C14" s="29"/>
      <c r="D14" s="12"/>
      <c r="E14" s="13"/>
      <c r="F14" s="14"/>
      <c r="G14" s="14"/>
    </row>
    <row r="15" spans="1:8" x14ac:dyDescent="0.25">
      <c r="A15" s="20" t="s">
        <v>150</v>
      </c>
      <c r="B15" s="31"/>
      <c r="C15" s="31"/>
      <c r="D15" s="21"/>
      <c r="E15" s="17">
        <v>68460.63</v>
      </c>
      <c r="F15" s="18">
        <v>0.99519999999999997</v>
      </c>
      <c r="G15" s="19"/>
    </row>
    <row r="16" spans="1:8" x14ac:dyDescent="0.25">
      <c r="A16" s="11" t="s">
        <v>153</v>
      </c>
      <c r="B16" s="29"/>
      <c r="C16" s="29"/>
      <c r="D16" s="12"/>
      <c r="E16" s="13">
        <v>11.788201000000001</v>
      </c>
      <c r="F16" s="14">
        <v>1.7100000000000001E-4</v>
      </c>
      <c r="G16" s="14"/>
    </row>
    <row r="17" spans="1:7" x14ac:dyDescent="0.25">
      <c r="A17" s="11" t="s">
        <v>154</v>
      </c>
      <c r="B17" s="29"/>
      <c r="C17" s="29"/>
      <c r="D17" s="12"/>
      <c r="E17" s="13">
        <v>315.77179899999999</v>
      </c>
      <c r="F17" s="14">
        <v>4.6290000000000003E-3</v>
      </c>
      <c r="G17" s="14">
        <v>6.2475999999999997E-2</v>
      </c>
    </row>
    <row r="18" spans="1:7" x14ac:dyDescent="0.25">
      <c r="A18" s="24" t="s">
        <v>155</v>
      </c>
      <c r="B18" s="32"/>
      <c r="C18" s="32"/>
      <c r="D18" s="25"/>
      <c r="E18" s="26">
        <v>68788.19</v>
      </c>
      <c r="F18" s="27">
        <v>1</v>
      </c>
      <c r="G18" s="27"/>
    </row>
    <row r="23" spans="1:7" x14ac:dyDescent="0.25">
      <c r="A23" s="51" t="s">
        <v>158</v>
      </c>
    </row>
    <row r="24" spans="1:7" x14ac:dyDescent="0.25">
      <c r="A24" s="46" t="s">
        <v>159</v>
      </c>
      <c r="B24" s="33" t="s">
        <v>112</v>
      </c>
    </row>
    <row r="25" spans="1:7" x14ac:dyDescent="0.25">
      <c r="A25" t="s">
        <v>160</v>
      </c>
    </row>
    <row r="26" spans="1:7" x14ac:dyDescent="0.25">
      <c r="A26" t="s">
        <v>302</v>
      </c>
      <c r="B26" t="s">
        <v>162</v>
      </c>
      <c r="C26" t="s">
        <v>162</v>
      </c>
    </row>
    <row r="27" spans="1:7" x14ac:dyDescent="0.25">
      <c r="B27" s="47">
        <v>45046</v>
      </c>
      <c r="C27" s="47">
        <v>45077</v>
      </c>
    </row>
    <row r="28" spans="1:7" x14ac:dyDescent="0.25">
      <c r="A28" t="s">
        <v>163</v>
      </c>
      <c r="B28">
        <v>1167.9425000000001</v>
      </c>
      <c r="C28">
        <v>1174.3443</v>
      </c>
      <c r="E28" s="1"/>
    </row>
    <row r="29" spans="1:7" x14ac:dyDescent="0.25">
      <c r="A29" t="s">
        <v>1083</v>
      </c>
      <c r="B29">
        <v>1000.0311</v>
      </c>
      <c r="C29">
        <v>1000.0311</v>
      </c>
      <c r="E29" s="1"/>
    </row>
    <row r="30" spans="1:7" x14ac:dyDescent="0.25">
      <c r="A30" t="s">
        <v>622</v>
      </c>
      <c r="B30" t="s">
        <v>165</v>
      </c>
      <c r="C30" t="s">
        <v>165</v>
      </c>
      <c r="E30" s="1"/>
    </row>
    <row r="31" spans="1:7" x14ac:dyDescent="0.25">
      <c r="A31" t="s">
        <v>166</v>
      </c>
      <c r="B31">
        <v>1167.5255999999999</v>
      </c>
      <c r="C31">
        <v>1173.9249</v>
      </c>
      <c r="E31" s="1"/>
    </row>
    <row r="32" spans="1:7" x14ac:dyDescent="0.25">
      <c r="A32" t="s">
        <v>623</v>
      </c>
      <c r="B32">
        <v>1058.4471000000001</v>
      </c>
      <c r="C32">
        <v>1058.5636999999999</v>
      </c>
      <c r="E32" s="1"/>
    </row>
    <row r="33" spans="1:5" x14ac:dyDescent="0.25">
      <c r="A33" t="s">
        <v>624</v>
      </c>
      <c r="B33" t="s">
        <v>165</v>
      </c>
      <c r="C33" t="s">
        <v>165</v>
      </c>
      <c r="E33" s="1"/>
    </row>
    <row r="34" spans="1:5" x14ac:dyDescent="0.25">
      <c r="A34" t="s">
        <v>1084</v>
      </c>
      <c r="B34">
        <v>1164.9709</v>
      </c>
      <c r="C34">
        <v>1171.3115</v>
      </c>
      <c r="E34" s="1"/>
    </row>
    <row r="35" spans="1:5" x14ac:dyDescent="0.25">
      <c r="A35" t="s">
        <v>1085</v>
      </c>
      <c r="B35">
        <v>1008.123</v>
      </c>
      <c r="C35">
        <v>1008.123</v>
      </c>
      <c r="E35" s="1"/>
    </row>
    <row r="36" spans="1:5" x14ac:dyDescent="0.25">
      <c r="A36" t="s">
        <v>625</v>
      </c>
      <c r="B36">
        <v>1095.4167</v>
      </c>
      <c r="C36">
        <v>1095.5594000000001</v>
      </c>
      <c r="E36" s="1"/>
    </row>
    <row r="37" spans="1:5" x14ac:dyDescent="0.25">
      <c r="A37" t="s">
        <v>626</v>
      </c>
      <c r="B37">
        <v>1164.9709</v>
      </c>
      <c r="C37">
        <v>1171.3116</v>
      </c>
      <c r="E37" s="1"/>
    </row>
    <row r="38" spans="1:5" x14ac:dyDescent="0.25">
      <c r="A38" t="s">
        <v>628</v>
      </c>
      <c r="B38">
        <v>1004.7498000000001</v>
      </c>
      <c r="C38">
        <v>1004.8572</v>
      </c>
      <c r="E38" s="1"/>
    </row>
    <row r="39" spans="1:5" x14ac:dyDescent="0.25">
      <c r="A39" t="s">
        <v>629</v>
      </c>
      <c r="B39">
        <v>1016.917</v>
      </c>
      <c r="C39">
        <v>1016.2336</v>
      </c>
      <c r="E39" s="1"/>
    </row>
    <row r="40" spans="1:5" x14ac:dyDescent="0.25">
      <c r="A40" t="s">
        <v>1086</v>
      </c>
      <c r="B40">
        <v>1068.2215000000001</v>
      </c>
      <c r="C40">
        <v>1074.0764999999999</v>
      </c>
      <c r="E40" s="1"/>
    </row>
    <row r="41" spans="1:5" x14ac:dyDescent="0.25">
      <c r="A41" t="s">
        <v>1087</v>
      </c>
      <c r="B41">
        <v>1000</v>
      </c>
      <c r="C41">
        <v>1000</v>
      </c>
      <c r="E41" s="1"/>
    </row>
    <row r="42" spans="1:5" x14ac:dyDescent="0.25">
      <c r="A42" t="s">
        <v>1088</v>
      </c>
      <c r="B42">
        <v>1068.2216000000001</v>
      </c>
      <c r="C42">
        <v>1074.0766000000001</v>
      </c>
      <c r="E42" s="1"/>
    </row>
    <row r="43" spans="1:5" x14ac:dyDescent="0.25">
      <c r="A43" t="s">
        <v>1089</v>
      </c>
      <c r="B43">
        <v>1000</v>
      </c>
      <c r="C43">
        <v>1000</v>
      </c>
      <c r="E43" s="1"/>
    </row>
    <row r="44" spans="1:5" x14ac:dyDescent="0.25">
      <c r="A44" t="s">
        <v>176</v>
      </c>
      <c r="E44" s="1"/>
    </row>
    <row r="46" spans="1:5" x14ac:dyDescent="0.25">
      <c r="A46" t="s">
        <v>630</v>
      </c>
    </row>
    <row r="48" spans="1:5" x14ac:dyDescent="0.25">
      <c r="A48" s="49" t="s">
        <v>631</v>
      </c>
      <c r="B48" s="49" t="s">
        <v>632</v>
      </c>
      <c r="C48" s="49" t="s">
        <v>633</v>
      </c>
      <c r="D48" s="49" t="s">
        <v>634</v>
      </c>
    </row>
    <row r="49" spans="1:4" x14ac:dyDescent="0.25">
      <c r="A49" s="49" t="s">
        <v>1090</v>
      </c>
      <c r="B49" s="49"/>
      <c r="C49" s="49">
        <v>5.4667380000000003</v>
      </c>
      <c r="D49" s="49">
        <v>5.4667380000000003</v>
      </c>
    </row>
    <row r="50" spans="1:4" x14ac:dyDescent="0.25">
      <c r="A50" s="49" t="s">
        <v>1091</v>
      </c>
      <c r="B50" s="49"/>
      <c r="C50" s="49">
        <v>5.6763716999999998</v>
      </c>
      <c r="D50" s="49">
        <v>5.6763716999999998</v>
      </c>
    </row>
    <row r="51" spans="1:4" x14ac:dyDescent="0.25">
      <c r="A51" s="49" t="s">
        <v>1092</v>
      </c>
      <c r="B51" s="49"/>
      <c r="C51" s="49">
        <v>5.4770513999999997</v>
      </c>
      <c r="D51" s="49">
        <v>5.4770513999999997</v>
      </c>
    </row>
    <row r="52" spans="1:4" x14ac:dyDescent="0.25">
      <c r="A52" s="49" t="s">
        <v>1093</v>
      </c>
      <c r="B52" s="49"/>
      <c r="C52" s="49">
        <v>6.0062711999999996</v>
      </c>
      <c r="D52" s="49">
        <v>6.0062711999999996</v>
      </c>
    </row>
    <row r="53" spans="1:4" x14ac:dyDescent="0.25">
      <c r="A53" s="49" t="s">
        <v>1094</v>
      </c>
      <c r="B53" s="49"/>
      <c r="C53" s="49">
        <v>5.3696827999999996</v>
      </c>
      <c r="D53" s="49">
        <v>5.3696827999999996</v>
      </c>
    </row>
    <row r="54" spans="1:4" x14ac:dyDescent="0.25">
      <c r="A54" s="49" t="s">
        <v>1095</v>
      </c>
      <c r="B54" s="49"/>
      <c r="C54" s="49">
        <v>6.2032064</v>
      </c>
      <c r="D54" s="49">
        <v>6.2032064</v>
      </c>
    </row>
    <row r="56" spans="1:4" x14ac:dyDescent="0.25">
      <c r="A56" t="s">
        <v>178</v>
      </c>
      <c r="B56" s="33" t="s">
        <v>112</v>
      </c>
    </row>
    <row r="57" spans="1:4" ht="29.1" customHeight="1" x14ac:dyDescent="0.25">
      <c r="A57" s="46" t="s">
        <v>179</v>
      </c>
      <c r="B57" s="48">
        <v>60251.0447222</v>
      </c>
    </row>
    <row r="58" spans="1:4" ht="29.1" customHeight="1" x14ac:dyDescent="0.25">
      <c r="A58" s="46" t="s">
        <v>180</v>
      </c>
      <c r="B58" s="33" t="s">
        <v>112</v>
      </c>
    </row>
    <row r="59" spans="1:4" x14ac:dyDescent="0.25">
      <c r="A59" t="s">
        <v>181</v>
      </c>
      <c r="B59" s="48">
        <f>B75</f>
        <v>1.25764848708012E-5</v>
      </c>
    </row>
    <row r="60" spans="1:4" ht="43.5" customHeight="1" x14ac:dyDescent="0.25">
      <c r="A60" s="46" t="s">
        <v>182</v>
      </c>
      <c r="B60" s="33" t="s">
        <v>112</v>
      </c>
    </row>
    <row r="61" spans="1:4" ht="29.1" customHeight="1" x14ac:dyDescent="0.25">
      <c r="A61" s="46" t="s">
        <v>183</v>
      </c>
      <c r="B61" s="33" t="s">
        <v>112</v>
      </c>
    </row>
    <row r="62" spans="1:4" ht="29.1" customHeight="1" x14ac:dyDescent="0.25">
      <c r="A62" s="46" t="s">
        <v>184</v>
      </c>
      <c r="B62" s="33" t="s">
        <v>112</v>
      </c>
    </row>
    <row r="63" spans="1:4" x14ac:dyDescent="0.25">
      <c r="A63" t="s">
        <v>185</v>
      </c>
      <c r="B63" s="33" t="s">
        <v>112</v>
      </c>
    </row>
    <row r="64" spans="1:4" x14ac:dyDescent="0.25">
      <c r="A64" t="s">
        <v>186</v>
      </c>
      <c r="B64" s="33" t="s">
        <v>112</v>
      </c>
    </row>
    <row r="68" spans="1:4" x14ac:dyDescent="0.25">
      <c r="A68" t="s">
        <v>187</v>
      </c>
    </row>
    <row r="69" spans="1:4" x14ac:dyDescent="0.25">
      <c r="A69" s="52" t="s">
        <v>188</v>
      </c>
      <c r="B69" s="52" t="s">
        <v>1096</v>
      </c>
    </row>
    <row r="70" spans="1:4" x14ac:dyDescent="0.25">
      <c r="A70" s="52" t="s">
        <v>190</v>
      </c>
      <c r="B70" s="52" t="s">
        <v>1097</v>
      </c>
    </row>
    <row r="71" spans="1:4" x14ac:dyDescent="0.25">
      <c r="A71" s="52"/>
      <c r="B71" s="52"/>
    </row>
    <row r="72" spans="1:4" x14ac:dyDescent="0.25">
      <c r="A72" s="52" t="s">
        <v>192</v>
      </c>
      <c r="B72" s="53">
        <v>6.2852033094779269</v>
      </c>
    </row>
    <row r="73" spans="1:4" x14ac:dyDescent="0.25">
      <c r="A73" s="52"/>
      <c r="B73" s="52"/>
    </row>
    <row r="74" spans="1:4" x14ac:dyDescent="0.25">
      <c r="A74" s="52" t="s">
        <v>193</v>
      </c>
      <c r="B74" s="54">
        <v>2.7000000000000001E-3</v>
      </c>
    </row>
    <row r="75" spans="1:4" x14ac:dyDescent="0.25">
      <c r="A75" s="52" t="s">
        <v>194</v>
      </c>
      <c r="B75" s="38">
        <v>1.25764848708012E-5</v>
      </c>
    </row>
    <row r="76" spans="1:4" x14ac:dyDescent="0.25">
      <c r="A76" s="52"/>
      <c r="B76" s="52"/>
    </row>
    <row r="77" spans="1:4" x14ac:dyDescent="0.25">
      <c r="A77" s="52" t="s">
        <v>195</v>
      </c>
      <c r="B77" s="55">
        <v>45077</v>
      </c>
    </row>
    <row r="79" spans="1:4" ht="69.95" customHeight="1" x14ac:dyDescent="0.25">
      <c r="A79" s="57" t="s">
        <v>196</v>
      </c>
      <c r="B79" s="57" t="s">
        <v>197</v>
      </c>
      <c r="C79" s="57" t="s">
        <v>5</v>
      </c>
      <c r="D79" s="57" t="s">
        <v>6</v>
      </c>
    </row>
    <row r="80" spans="1:4" ht="69.95" customHeight="1" x14ac:dyDescent="0.25">
      <c r="A80" s="57" t="s">
        <v>1098</v>
      </c>
      <c r="B80" s="57"/>
      <c r="C80" s="57" t="s">
        <v>47</v>
      </c>
      <c r="D80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36"/>
  <sheetViews>
    <sheetView showGridLines="0" workbookViewId="0">
      <pane ySplit="4" topLeftCell="A148" activePane="bottomLeft" state="frozen"/>
      <selection pane="bottomLeft" activeCell="B149" sqref="B149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1099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1100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1102</v>
      </c>
      <c r="B8" s="29" t="s">
        <v>1103</v>
      </c>
      <c r="C8" s="29" t="s">
        <v>1104</v>
      </c>
      <c r="D8" s="12">
        <v>1284800</v>
      </c>
      <c r="E8" s="13">
        <v>20696.2</v>
      </c>
      <c r="F8" s="14">
        <v>4.07E-2</v>
      </c>
      <c r="G8" s="14"/>
    </row>
    <row r="9" spans="1:8" x14ac:dyDescent="0.25">
      <c r="A9" s="11" t="s">
        <v>1105</v>
      </c>
      <c r="B9" s="29" t="s">
        <v>1106</v>
      </c>
      <c r="C9" s="29" t="s">
        <v>1107</v>
      </c>
      <c r="D9" s="12">
        <v>439200</v>
      </c>
      <c r="E9" s="13">
        <v>11596.64</v>
      </c>
      <c r="F9" s="14">
        <v>2.2800000000000001E-2</v>
      </c>
      <c r="G9" s="14"/>
    </row>
    <row r="10" spans="1:8" x14ac:dyDescent="0.25">
      <c r="A10" s="11" t="s">
        <v>1108</v>
      </c>
      <c r="B10" s="29" t="s">
        <v>1109</v>
      </c>
      <c r="C10" s="29" t="s">
        <v>1110</v>
      </c>
      <c r="D10" s="12">
        <v>338450</v>
      </c>
      <c r="E10" s="13">
        <v>11133.31</v>
      </c>
      <c r="F10" s="14">
        <v>2.1899999999999999E-2</v>
      </c>
      <c r="G10" s="14"/>
    </row>
    <row r="11" spans="1:8" x14ac:dyDescent="0.25">
      <c r="A11" s="11" t="s">
        <v>1111</v>
      </c>
      <c r="B11" s="29" t="s">
        <v>1112</v>
      </c>
      <c r="C11" s="29" t="s">
        <v>1107</v>
      </c>
      <c r="D11" s="12">
        <v>10750000</v>
      </c>
      <c r="E11" s="13">
        <v>10664</v>
      </c>
      <c r="F11" s="14">
        <v>2.1000000000000001E-2</v>
      </c>
      <c r="G11" s="14"/>
    </row>
    <row r="12" spans="1:8" x14ac:dyDescent="0.25">
      <c r="A12" s="11" t="s">
        <v>1113</v>
      </c>
      <c r="B12" s="29" t="s">
        <v>1114</v>
      </c>
      <c r="C12" s="29" t="s">
        <v>1104</v>
      </c>
      <c r="D12" s="12">
        <v>1765500</v>
      </c>
      <c r="E12" s="13">
        <v>10237.25</v>
      </c>
      <c r="F12" s="14">
        <v>2.01E-2</v>
      </c>
      <c r="G12" s="14"/>
    </row>
    <row r="13" spans="1:8" x14ac:dyDescent="0.25">
      <c r="A13" s="11" t="s">
        <v>1115</v>
      </c>
      <c r="B13" s="29" t="s">
        <v>1116</v>
      </c>
      <c r="C13" s="29" t="s">
        <v>1104</v>
      </c>
      <c r="D13" s="12">
        <v>17648000</v>
      </c>
      <c r="E13" s="13">
        <v>9150.49</v>
      </c>
      <c r="F13" s="14">
        <v>1.7999999999999999E-2</v>
      </c>
      <c r="G13" s="14"/>
    </row>
    <row r="14" spans="1:8" x14ac:dyDescent="0.25">
      <c r="A14" s="11" t="s">
        <v>1117</v>
      </c>
      <c r="B14" s="29" t="s">
        <v>1118</v>
      </c>
      <c r="C14" s="29" t="s">
        <v>1119</v>
      </c>
      <c r="D14" s="12">
        <v>366000</v>
      </c>
      <c r="E14" s="13">
        <v>9125.66</v>
      </c>
      <c r="F14" s="14">
        <v>1.7999999999999999E-2</v>
      </c>
      <c r="G14" s="14"/>
    </row>
    <row r="15" spans="1:8" x14ac:dyDescent="0.25">
      <c r="A15" s="11" t="s">
        <v>1120</v>
      </c>
      <c r="B15" s="29" t="s">
        <v>1121</v>
      </c>
      <c r="C15" s="29" t="s">
        <v>1122</v>
      </c>
      <c r="D15" s="12">
        <v>914900</v>
      </c>
      <c r="E15" s="13">
        <v>8923.48</v>
      </c>
      <c r="F15" s="14">
        <v>1.7600000000000001E-2</v>
      </c>
      <c r="G15" s="14"/>
    </row>
    <row r="16" spans="1:8" x14ac:dyDescent="0.25">
      <c r="A16" s="11" t="s">
        <v>1123</v>
      </c>
      <c r="B16" s="29" t="s">
        <v>1124</v>
      </c>
      <c r="C16" s="29" t="s">
        <v>1125</v>
      </c>
      <c r="D16" s="12">
        <v>1881600</v>
      </c>
      <c r="E16" s="13">
        <v>8382.5300000000007</v>
      </c>
      <c r="F16" s="14">
        <v>1.6500000000000001E-2</v>
      </c>
      <c r="G16" s="14"/>
    </row>
    <row r="17" spans="1:7" x14ac:dyDescent="0.25">
      <c r="A17" s="11" t="s">
        <v>1126</v>
      </c>
      <c r="B17" s="29" t="s">
        <v>1127</v>
      </c>
      <c r="C17" s="29" t="s">
        <v>1104</v>
      </c>
      <c r="D17" s="12">
        <v>816900</v>
      </c>
      <c r="E17" s="13">
        <v>7753.61</v>
      </c>
      <c r="F17" s="14">
        <v>1.5299999999999999E-2</v>
      </c>
      <c r="G17" s="14"/>
    </row>
    <row r="18" spans="1:7" x14ac:dyDescent="0.25">
      <c r="A18" s="11" t="s">
        <v>1128</v>
      </c>
      <c r="B18" s="29" t="s">
        <v>1129</v>
      </c>
      <c r="C18" s="29" t="s">
        <v>1130</v>
      </c>
      <c r="D18" s="12">
        <v>298000</v>
      </c>
      <c r="E18" s="13">
        <v>7360.3</v>
      </c>
      <c r="F18" s="14">
        <v>1.4500000000000001E-2</v>
      </c>
      <c r="G18" s="14"/>
    </row>
    <row r="19" spans="1:7" x14ac:dyDescent="0.25">
      <c r="A19" s="11" t="s">
        <v>1131</v>
      </c>
      <c r="B19" s="29" t="s">
        <v>1132</v>
      </c>
      <c r="C19" s="29" t="s">
        <v>1104</v>
      </c>
      <c r="D19" s="12">
        <v>3609450</v>
      </c>
      <c r="E19" s="13">
        <v>6677.48</v>
      </c>
      <c r="F19" s="14">
        <v>1.3100000000000001E-2</v>
      </c>
      <c r="G19" s="14"/>
    </row>
    <row r="20" spans="1:7" x14ac:dyDescent="0.25">
      <c r="A20" s="11" t="s">
        <v>1133</v>
      </c>
      <c r="B20" s="29" t="s">
        <v>1134</v>
      </c>
      <c r="C20" s="29" t="s">
        <v>1135</v>
      </c>
      <c r="D20" s="12">
        <v>3417000</v>
      </c>
      <c r="E20" s="13">
        <v>6664.86</v>
      </c>
      <c r="F20" s="14">
        <v>1.3100000000000001E-2</v>
      </c>
      <c r="G20" s="14"/>
    </row>
    <row r="21" spans="1:7" x14ac:dyDescent="0.25">
      <c r="A21" s="11" t="s">
        <v>1136</v>
      </c>
      <c r="B21" s="29" t="s">
        <v>1137</v>
      </c>
      <c r="C21" s="29" t="s">
        <v>1107</v>
      </c>
      <c r="D21" s="12">
        <v>3403800</v>
      </c>
      <c r="E21" s="13">
        <v>6208.53</v>
      </c>
      <c r="F21" s="14">
        <v>1.2200000000000001E-2</v>
      </c>
      <c r="G21" s="14"/>
    </row>
    <row r="22" spans="1:7" x14ac:dyDescent="0.25">
      <c r="A22" s="11" t="s">
        <v>1138</v>
      </c>
      <c r="B22" s="29" t="s">
        <v>1139</v>
      </c>
      <c r="C22" s="29" t="s">
        <v>1110</v>
      </c>
      <c r="D22" s="12">
        <v>437200</v>
      </c>
      <c r="E22" s="13">
        <v>5763.61</v>
      </c>
      <c r="F22" s="14">
        <v>1.1299999999999999E-2</v>
      </c>
      <c r="G22" s="14"/>
    </row>
    <row r="23" spans="1:7" x14ac:dyDescent="0.25">
      <c r="A23" s="11" t="s">
        <v>1140</v>
      </c>
      <c r="B23" s="29" t="s">
        <v>1141</v>
      </c>
      <c r="C23" s="29" t="s">
        <v>1122</v>
      </c>
      <c r="D23" s="12">
        <v>121375</v>
      </c>
      <c r="E23" s="13">
        <v>5463.15</v>
      </c>
      <c r="F23" s="14">
        <v>1.0800000000000001E-2</v>
      </c>
      <c r="G23" s="14"/>
    </row>
    <row r="24" spans="1:7" x14ac:dyDescent="0.25">
      <c r="A24" s="11" t="s">
        <v>1142</v>
      </c>
      <c r="B24" s="29" t="s">
        <v>1143</v>
      </c>
      <c r="C24" s="29" t="s">
        <v>1144</v>
      </c>
      <c r="D24" s="12">
        <v>2246400</v>
      </c>
      <c r="E24" s="13">
        <v>5253.21</v>
      </c>
      <c r="F24" s="14">
        <v>1.03E-2</v>
      </c>
      <c r="G24" s="14"/>
    </row>
    <row r="25" spans="1:7" x14ac:dyDescent="0.25">
      <c r="A25" s="11" t="s">
        <v>1145</v>
      </c>
      <c r="B25" s="29" t="s">
        <v>1146</v>
      </c>
      <c r="C25" s="29" t="s">
        <v>1147</v>
      </c>
      <c r="D25" s="12">
        <v>226500</v>
      </c>
      <c r="E25" s="13">
        <v>4995.8</v>
      </c>
      <c r="F25" s="14">
        <v>9.7999999999999997E-3</v>
      </c>
      <c r="G25" s="14"/>
    </row>
    <row r="26" spans="1:7" x14ac:dyDescent="0.25">
      <c r="A26" s="11" t="s">
        <v>1148</v>
      </c>
      <c r="B26" s="29" t="s">
        <v>1149</v>
      </c>
      <c r="C26" s="29" t="s">
        <v>1150</v>
      </c>
      <c r="D26" s="12">
        <v>1177400</v>
      </c>
      <c r="E26" s="13">
        <v>4779.07</v>
      </c>
      <c r="F26" s="14">
        <v>9.4000000000000004E-3</v>
      </c>
      <c r="G26" s="14"/>
    </row>
    <row r="27" spans="1:7" x14ac:dyDescent="0.25">
      <c r="A27" s="11" t="s">
        <v>1151</v>
      </c>
      <c r="B27" s="29" t="s">
        <v>1152</v>
      </c>
      <c r="C27" s="29" t="s">
        <v>1153</v>
      </c>
      <c r="D27" s="12">
        <v>264100</v>
      </c>
      <c r="E27" s="13">
        <v>4538.16</v>
      </c>
      <c r="F27" s="14">
        <v>8.8999999999999999E-3</v>
      </c>
      <c r="G27" s="14"/>
    </row>
    <row r="28" spans="1:7" x14ac:dyDescent="0.25">
      <c r="A28" s="11" t="s">
        <v>1154</v>
      </c>
      <c r="B28" s="29" t="s">
        <v>1155</v>
      </c>
      <c r="C28" s="29" t="s">
        <v>1107</v>
      </c>
      <c r="D28" s="12">
        <v>3200000</v>
      </c>
      <c r="E28" s="13">
        <v>4529.6000000000004</v>
      </c>
      <c r="F28" s="14">
        <v>8.8999999999999999E-3</v>
      </c>
      <c r="G28" s="14"/>
    </row>
    <row r="29" spans="1:7" x14ac:dyDescent="0.25">
      <c r="A29" s="11" t="s">
        <v>1156</v>
      </c>
      <c r="B29" s="29" t="s">
        <v>1157</v>
      </c>
      <c r="C29" s="29" t="s">
        <v>1158</v>
      </c>
      <c r="D29" s="12">
        <v>4225500</v>
      </c>
      <c r="E29" s="13">
        <v>4512.83</v>
      </c>
      <c r="F29" s="14">
        <v>8.8999999999999999E-3</v>
      </c>
      <c r="G29" s="14"/>
    </row>
    <row r="30" spans="1:7" x14ac:dyDescent="0.25">
      <c r="A30" s="11" t="s">
        <v>1159</v>
      </c>
      <c r="B30" s="29" t="s">
        <v>1160</v>
      </c>
      <c r="C30" s="29" t="s">
        <v>1161</v>
      </c>
      <c r="D30" s="12">
        <v>850000</v>
      </c>
      <c r="E30" s="13">
        <v>4396.63</v>
      </c>
      <c r="F30" s="14">
        <v>8.6999999999999994E-3</v>
      </c>
      <c r="G30" s="14"/>
    </row>
    <row r="31" spans="1:7" x14ac:dyDescent="0.25">
      <c r="A31" s="11" t="s">
        <v>1162</v>
      </c>
      <c r="B31" s="29" t="s">
        <v>1163</v>
      </c>
      <c r="C31" s="29" t="s">
        <v>1164</v>
      </c>
      <c r="D31" s="12">
        <v>805125</v>
      </c>
      <c r="E31" s="13">
        <v>4237.37</v>
      </c>
      <c r="F31" s="14">
        <v>8.3000000000000001E-3</v>
      </c>
      <c r="G31" s="14"/>
    </row>
    <row r="32" spans="1:7" x14ac:dyDescent="0.25">
      <c r="A32" s="11" t="s">
        <v>1165</v>
      </c>
      <c r="B32" s="29" t="s">
        <v>1166</v>
      </c>
      <c r="C32" s="29" t="s">
        <v>1107</v>
      </c>
      <c r="D32" s="12">
        <v>3989028</v>
      </c>
      <c r="E32" s="13">
        <v>4154.57</v>
      </c>
      <c r="F32" s="14">
        <v>8.2000000000000007E-3</v>
      </c>
      <c r="G32" s="14"/>
    </row>
    <row r="33" spans="1:7" x14ac:dyDescent="0.25">
      <c r="A33" s="11" t="s">
        <v>1167</v>
      </c>
      <c r="B33" s="29" t="s">
        <v>1168</v>
      </c>
      <c r="C33" s="29" t="s">
        <v>1110</v>
      </c>
      <c r="D33" s="12">
        <v>84450</v>
      </c>
      <c r="E33" s="13">
        <v>3846.78</v>
      </c>
      <c r="F33" s="14">
        <v>7.6E-3</v>
      </c>
      <c r="G33" s="14"/>
    </row>
    <row r="34" spans="1:7" x14ac:dyDescent="0.25">
      <c r="A34" s="11" t="s">
        <v>1169</v>
      </c>
      <c r="B34" s="29" t="s">
        <v>1170</v>
      </c>
      <c r="C34" s="29" t="s">
        <v>1135</v>
      </c>
      <c r="D34" s="12">
        <v>269027</v>
      </c>
      <c r="E34" s="13">
        <v>3807.67</v>
      </c>
      <c r="F34" s="14">
        <v>7.4999999999999997E-3</v>
      </c>
      <c r="G34" s="14"/>
    </row>
    <row r="35" spans="1:7" x14ac:dyDescent="0.25">
      <c r="A35" s="11" t="s">
        <v>1171</v>
      </c>
      <c r="B35" s="29" t="s">
        <v>1172</v>
      </c>
      <c r="C35" s="29" t="s">
        <v>1161</v>
      </c>
      <c r="D35" s="12">
        <v>544050</v>
      </c>
      <c r="E35" s="13">
        <v>3788.22</v>
      </c>
      <c r="F35" s="14">
        <v>7.4999999999999997E-3</v>
      </c>
      <c r="G35" s="14"/>
    </row>
    <row r="36" spans="1:7" x14ac:dyDescent="0.25">
      <c r="A36" s="11" t="s">
        <v>1173</v>
      </c>
      <c r="B36" s="29" t="s">
        <v>1174</v>
      </c>
      <c r="C36" s="29" t="s">
        <v>1175</v>
      </c>
      <c r="D36" s="12">
        <v>103500</v>
      </c>
      <c r="E36" s="13">
        <v>3543.32</v>
      </c>
      <c r="F36" s="14">
        <v>7.0000000000000001E-3</v>
      </c>
      <c r="G36" s="14"/>
    </row>
    <row r="37" spans="1:7" x14ac:dyDescent="0.25">
      <c r="A37" s="11" t="s">
        <v>1176</v>
      </c>
      <c r="B37" s="29" t="s">
        <v>1177</v>
      </c>
      <c r="C37" s="29" t="s">
        <v>1144</v>
      </c>
      <c r="D37" s="12">
        <v>2017800</v>
      </c>
      <c r="E37" s="13">
        <v>3507.95</v>
      </c>
      <c r="F37" s="14">
        <v>6.8999999999999999E-3</v>
      </c>
      <c r="G37" s="14"/>
    </row>
    <row r="38" spans="1:7" x14ac:dyDescent="0.25">
      <c r="A38" s="11" t="s">
        <v>1178</v>
      </c>
      <c r="B38" s="29" t="s">
        <v>1179</v>
      </c>
      <c r="C38" s="29" t="s">
        <v>1135</v>
      </c>
      <c r="D38" s="12">
        <v>759000</v>
      </c>
      <c r="E38" s="13">
        <v>3371.48</v>
      </c>
      <c r="F38" s="14">
        <v>6.6E-3</v>
      </c>
      <c r="G38" s="14"/>
    </row>
    <row r="39" spans="1:7" x14ac:dyDescent="0.25">
      <c r="A39" s="11" t="s">
        <v>1180</v>
      </c>
      <c r="B39" s="29" t="s">
        <v>1181</v>
      </c>
      <c r="C39" s="29" t="s">
        <v>1175</v>
      </c>
      <c r="D39" s="12">
        <v>179463</v>
      </c>
      <c r="E39" s="13">
        <v>3268.65</v>
      </c>
      <c r="F39" s="14">
        <v>6.4000000000000003E-3</v>
      </c>
      <c r="G39" s="14"/>
    </row>
    <row r="40" spans="1:7" x14ac:dyDescent="0.25">
      <c r="A40" s="11" t="s">
        <v>1182</v>
      </c>
      <c r="B40" s="29" t="s">
        <v>1183</v>
      </c>
      <c r="C40" s="29" t="s">
        <v>1175</v>
      </c>
      <c r="D40" s="12">
        <v>413000</v>
      </c>
      <c r="E40" s="13">
        <v>3268.07</v>
      </c>
      <c r="F40" s="14">
        <v>6.4000000000000003E-3</v>
      </c>
      <c r="G40" s="14"/>
    </row>
    <row r="41" spans="1:7" x14ac:dyDescent="0.25">
      <c r="A41" s="11" t="s">
        <v>1184</v>
      </c>
      <c r="B41" s="29" t="s">
        <v>1185</v>
      </c>
      <c r="C41" s="29" t="s">
        <v>1107</v>
      </c>
      <c r="D41" s="12">
        <v>290950</v>
      </c>
      <c r="E41" s="13">
        <v>3245.55</v>
      </c>
      <c r="F41" s="14">
        <v>6.4000000000000003E-3</v>
      </c>
      <c r="G41" s="14"/>
    </row>
    <row r="42" spans="1:7" x14ac:dyDescent="0.25">
      <c r="A42" s="11" t="s">
        <v>1186</v>
      </c>
      <c r="B42" s="29" t="s">
        <v>1187</v>
      </c>
      <c r="C42" s="29" t="s">
        <v>1188</v>
      </c>
      <c r="D42" s="12">
        <v>391800</v>
      </c>
      <c r="E42" s="13">
        <v>3218.05</v>
      </c>
      <c r="F42" s="14">
        <v>6.3E-3</v>
      </c>
      <c r="G42" s="14"/>
    </row>
    <row r="43" spans="1:7" x14ac:dyDescent="0.25">
      <c r="A43" s="11" t="s">
        <v>1189</v>
      </c>
      <c r="B43" s="29" t="s">
        <v>1190</v>
      </c>
      <c r="C43" s="29" t="s">
        <v>1153</v>
      </c>
      <c r="D43" s="12">
        <v>40600</v>
      </c>
      <c r="E43" s="13">
        <v>3195.24</v>
      </c>
      <c r="F43" s="14">
        <v>6.3E-3</v>
      </c>
      <c r="G43" s="14"/>
    </row>
    <row r="44" spans="1:7" x14ac:dyDescent="0.25">
      <c r="A44" s="11" t="s">
        <v>1191</v>
      </c>
      <c r="B44" s="29" t="s">
        <v>1192</v>
      </c>
      <c r="C44" s="29" t="s">
        <v>1104</v>
      </c>
      <c r="D44" s="12">
        <v>1001700</v>
      </c>
      <c r="E44" s="13">
        <v>3102.26</v>
      </c>
      <c r="F44" s="14">
        <v>6.1000000000000004E-3</v>
      </c>
      <c r="G44" s="14"/>
    </row>
    <row r="45" spans="1:7" x14ac:dyDescent="0.25">
      <c r="A45" s="11" t="s">
        <v>1193</v>
      </c>
      <c r="B45" s="29" t="s">
        <v>1194</v>
      </c>
      <c r="C45" s="29" t="s">
        <v>1195</v>
      </c>
      <c r="D45" s="12">
        <v>452400</v>
      </c>
      <c r="E45" s="13">
        <v>3099.39</v>
      </c>
      <c r="F45" s="14">
        <v>6.1000000000000004E-3</v>
      </c>
      <c r="G45" s="14"/>
    </row>
    <row r="46" spans="1:7" x14ac:dyDescent="0.25">
      <c r="A46" s="11" t="s">
        <v>1196</v>
      </c>
      <c r="B46" s="29" t="s">
        <v>1197</v>
      </c>
      <c r="C46" s="29" t="s">
        <v>1198</v>
      </c>
      <c r="D46" s="12">
        <v>328300</v>
      </c>
      <c r="E46" s="13">
        <v>3055.65</v>
      </c>
      <c r="F46" s="14">
        <v>6.0000000000000001E-3</v>
      </c>
      <c r="G46" s="14"/>
    </row>
    <row r="47" spans="1:7" x14ac:dyDescent="0.25">
      <c r="A47" s="11" t="s">
        <v>1199</v>
      </c>
      <c r="B47" s="29" t="s">
        <v>1200</v>
      </c>
      <c r="C47" s="29" t="s">
        <v>1161</v>
      </c>
      <c r="D47" s="12">
        <v>2882000</v>
      </c>
      <c r="E47" s="13">
        <v>3049.16</v>
      </c>
      <c r="F47" s="14">
        <v>6.0000000000000001E-3</v>
      </c>
      <c r="G47" s="14"/>
    </row>
    <row r="48" spans="1:7" x14ac:dyDescent="0.25">
      <c r="A48" s="11" t="s">
        <v>1201</v>
      </c>
      <c r="B48" s="29" t="s">
        <v>1202</v>
      </c>
      <c r="C48" s="29" t="s">
        <v>1203</v>
      </c>
      <c r="D48" s="12">
        <v>639000</v>
      </c>
      <c r="E48" s="13">
        <v>2977.74</v>
      </c>
      <c r="F48" s="14">
        <v>5.8999999999999999E-3</v>
      </c>
      <c r="G48" s="14"/>
    </row>
    <row r="49" spans="1:7" x14ac:dyDescent="0.25">
      <c r="A49" s="11" t="s">
        <v>1204</v>
      </c>
      <c r="B49" s="29" t="s">
        <v>1205</v>
      </c>
      <c r="C49" s="29" t="s">
        <v>1206</v>
      </c>
      <c r="D49" s="12">
        <v>6907500</v>
      </c>
      <c r="E49" s="13">
        <v>2797.54</v>
      </c>
      <c r="F49" s="14">
        <v>5.4999999999999997E-3</v>
      </c>
      <c r="G49" s="14"/>
    </row>
    <row r="50" spans="1:7" x14ac:dyDescent="0.25">
      <c r="A50" s="11" t="s">
        <v>1207</v>
      </c>
      <c r="B50" s="29" t="s">
        <v>1208</v>
      </c>
      <c r="C50" s="29" t="s">
        <v>1209</v>
      </c>
      <c r="D50" s="12">
        <v>3412500</v>
      </c>
      <c r="E50" s="13">
        <v>2794.84</v>
      </c>
      <c r="F50" s="14">
        <v>5.4999999999999997E-3</v>
      </c>
      <c r="G50" s="14"/>
    </row>
    <row r="51" spans="1:7" x14ac:dyDescent="0.25">
      <c r="A51" s="11" t="s">
        <v>1210</v>
      </c>
      <c r="B51" s="29" t="s">
        <v>1211</v>
      </c>
      <c r="C51" s="29" t="s">
        <v>1212</v>
      </c>
      <c r="D51" s="12">
        <v>60000</v>
      </c>
      <c r="E51" s="13">
        <v>2794.23</v>
      </c>
      <c r="F51" s="14">
        <v>5.4999999999999997E-3</v>
      </c>
      <c r="G51" s="14"/>
    </row>
    <row r="52" spans="1:7" x14ac:dyDescent="0.25">
      <c r="A52" s="11" t="s">
        <v>1213</v>
      </c>
      <c r="B52" s="29" t="s">
        <v>1214</v>
      </c>
      <c r="C52" s="29" t="s">
        <v>1164</v>
      </c>
      <c r="D52" s="12">
        <v>100500</v>
      </c>
      <c r="E52" s="13">
        <v>2773.7</v>
      </c>
      <c r="F52" s="14">
        <v>5.4999999999999997E-3</v>
      </c>
      <c r="G52" s="14"/>
    </row>
    <row r="53" spans="1:7" x14ac:dyDescent="0.25">
      <c r="A53" s="11" t="s">
        <v>1215</v>
      </c>
      <c r="B53" s="29" t="s">
        <v>1216</v>
      </c>
      <c r="C53" s="29" t="s">
        <v>1153</v>
      </c>
      <c r="D53" s="12">
        <v>121500</v>
      </c>
      <c r="E53" s="13">
        <v>2587.89</v>
      </c>
      <c r="F53" s="14">
        <v>5.1000000000000004E-3</v>
      </c>
      <c r="G53" s="14"/>
    </row>
    <row r="54" spans="1:7" x14ac:dyDescent="0.25">
      <c r="A54" s="11" t="s">
        <v>1217</v>
      </c>
      <c r="B54" s="29" t="s">
        <v>1218</v>
      </c>
      <c r="C54" s="29" t="s">
        <v>1219</v>
      </c>
      <c r="D54" s="12">
        <v>394625</v>
      </c>
      <c r="E54" s="13">
        <v>2563.09</v>
      </c>
      <c r="F54" s="14">
        <v>5.0000000000000001E-3</v>
      </c>
      <c r="G54" s="14"/>
    </row>
    <row r="55" spans="1:7" x14ac:dyDescent="0.25">
      <c r="A55" s="11" t="s">
        <v>1220</v>
      </c>
      <c r="B55" s="29" t="s">
        <v>1221</v>
      </c>
      <c r="C55" s="29" t="s">
        <v>1125</v>
      </c>
      <c r="D55" s="12">
        <v>93600</v>
      </c>
      <c r="E55" s="13">
        <v>2496.83</v>
      </c>
      <c r="F55" s="14">
        <v>4.8999999999999998E-3</v>
      </c>
      <c r="G55" s="14"/>
    </row>
    <row r="56" spans="1:7" x14ac:dyDescent="0.25">
      <c r="A56" s="11" t="s">
        <v>1222</v>
      </c>
      <c r="B56" s="29" t="s">
        <v>1223</v>
      </c>
      <c r="C56" s="29" t="s">
        <v>1104</v>
      </c>
      <c r="D56" s="12">
        <v>916200</v>
      </c>
      <c r="E56" s="13">
        <v>2455.42</v>
      </c>
      <c r="F56" s="14">
        <v>4.7999999999999996E-3</v>
      </c>
      <c r="G56" s="14"/>
    </row>
    <row r="57" spans="1:7" x14ac:dyDescent="0.25">
      <c r="A57" s="11" t="s">
        <v>1224</v>
      </c>
      <c r="B57" s="29" t="s">
        <v>1225</v>
      </c>
      <c r="C57" s="29" t="s">
        <v>1122</v>
      </c>
      <c r="D57" s="12">
        <v>302600</v>
      </c>
      <c r="E57" s="13">
        <v>2434.42</v>
      </c>
      <c r="F57" s="14">
        <v>4.7999999999999996E-3</v>
      </c>
      <c r="G57" s="14"/>
    </row>
    <row r="58" spans="1:7" x14ac:dyDescent="0.25">
      <c r="A58" s="11" t="s">
        <v>1226</v>
      </c>
      <c r="B58" s="29" t="s">
        <v>1227</v>
      </c>
      <c r="C58" s="29" t="s">
        <v>1122</v>
      </c>
      <c r="D58" s="12">
        <v>727100</v>
      </c>
      <c r="E58" s="13">
        <v>2404.52</v>
      </c>
      <c r="F58" s="14">
        <v>4.7000000000000002E-3</v>
      </c>
      <c r="G58" s="14"/>
    </row>
    <row r="59" spans="1:7" x14ac:dyDescent="0.25">
      <c r="A59" s="11" t="s">
        <v>1228</v>
      </c>
      <c r="B59" s="29" t="s">
        <v>1229</v>
      </c>
      <c r="C59" s="29" t="s">
        <v>1188</v>
      </c>
      <c r="D59" s="12">
        <v>73600</v>
      </c>
      <c r="E59" s="13">
        <v>2350.0100000000002</v>
      </c>
      <c r="F59" s="14">
        <v>4.5999999999999999E-3</v>
      </c>
      <c r="G59" s="14"/>
    </row>
    <row r="60" spans="1:7" x14ac:dyDescent="0.25">
      <c r="A60" s="11" t="s">
        <v>1230</v>
      </c>
      <c r="B60" s="29" t="s">
        <v>1231</v>
      </c>
      <c r="C60" s="29" t="s">
        <v>1209</v>
      </c>
      <c r="D60" s="12">
        <v>63800</v>
      </c>
      <c r="E60" s="13">
        <v>2265.9499999999998</v>
      </c>
      <c r="F60" s="14">
        <v>4.4999999999999997E-3</v>
      </c>
      <c r="G60" s="14"/>
    </row>
    <row r="61" spans="1:7" x14ac:dyDescent="0.25">
      <c r="A61" s="11" t="s">
        <v>1232</v>
      </c>
      <c r="B61" s="29" t="s">
        <v>1233</v>
      </c>
      <c r="C61" s="29" t="s">
        <v>1107</v>
      </c>
      <c r="D61" s="12">
        <v>289850</v>
      </c>
      <c r="E61" s="13">
        <v>2235.4699999999998</v>
      </c>
      <c r="F61" s="14">
        <v>4.4000000000000003E-3</v>
      </c>
      <c r="G61" s="14"/>
    </row>
    <row r="62" spans="1:7" x14ac:dyDescent="0.25">
      <c r="A62" s="11" t="s">
        <v>1234</v>
      </c>
      <c r="B62" s="29" t="s">
        <v>1235</v>
      </c>
      <c r="C62" s="29" t="s">
        <v>1236</v>
      </c>
      <c r="D62" s="12">
        <v>1416800</v>
      </c>
      <c r="E62" s="13">
        <v>2194.62</v>
      </c>
      <c r="F62" s="14">
        <v>4.3E-3</v>
      </c>
      <c r="G62" s="14"/>
    </row>
    <row r="63" spans="1:7" x14ac:dyDescent="0.25">
      <c r="A63" s="11" t="s">
        <v>1237</v>
      </c>
      <c r="B63" s="29" t="s">
        <v>1238</v>
      </c>
      <c r="C63" s="29" t="s">
        <v>1175</v>
      </c>
      <c r="D63" s="12">
        <v>123600</v>
      </c>
      <c r="E63" s="13">
        <v>2175.2399999999998</v>
      </c>
      <c r="F63" s="14">
        <v>4.3E-3</v>
      </c>
      <c r="G63" s="14"/>
    </row>
    <row r="64" spans="1:7" x14ac:dyDescent="0.25">
      <c r="A64" s="11" t="s">
        <v>1239</v>
      </c>
      <c r="B64" s="29" t="s">
        <v>1240</v>
      </c>
      <c r="C64" s="29" t="s">
        <v>1241</v>
      </c>
      <c r="D64" s="12">
        <v>319000</v>
      </c>
      <c r="E64" s="13">
        <v>2140.33</v>
      </c>
      <c r="F64" s="14">
        <v>4.1999999999999997E-3</v>
      </c>
      <c r="G64" s="14"/>
    </row>
    <row r="65" spans="1:7" x14ac:dyDescent="0.25">
      <c r="A65" s="11" t="s">
        <v>1242</v>
      </c>
      <c r="B65" s="29" t="s">
        <v>1243</v>
      </c>
      <c r="C65" s="29" t="s">
        <v>1122</v>
      </c>
      <c r="D65" s="12">
        <v>860200</v>
      </c>
      <c r="E65" s="13">
        <v>2109.21</v>
      </c>
      <c r="F65" s="14">
        <v>4.1999999999999997E-3</v>
      </c>
      <c r="G65" s="14"/>
    </row>
    <row r="66" spans="1:7" x14ac:dyDescent="0.25">
      <c r="A66" s="11" t="s">
        <v>1244</v>
      </c>
      <c r="B66" s="29" t="s">
        <v>1245</v>
      </c>
      <c r="C66" s="29" t="s">
        <v>1246</v>
      </c>
      <c r="D66" s="12">
        <v>351000</v>
      </c>
      <c r="E66" s="13">
        <v>2065.46</v>
      </c>
      <c r="F66" s="14">
        <v>4.1000000000000003E-3</v>
      </c>
      <c r="G66" s="14"/>
    </row>
    <row r="67" spans="1:7" x14ac:dyDescent="0.25">
      <c r="A67" s="11" t="s">
        <v>1247</v>
      </c>
      <c r="B67" s="29" t="s">
        <v>1248</v>
      </c>
      <c r="C67" s="29" t="s">
        <v>1110</v>
      </c>
      <c r="D67" s="12">
        <v>177100</v>
      </c>
      <c r="E67" s="13">
        <v>2027.97</v>
      </c>
      <c r="F67" s="14">
        <v>4.0000000000000001E-3</v>
      </c>
      <c r="G67" s="14"/>
    </row>
    <row r="68" spans="1:7" x14ac:dyDescent="0.25">
      <c r="A68" s="11" t="s">
        <v>1249</v>
      </c>
      <c r="B68" s="29" t="s">
        <v>1250</v>
      </c>
      <c r="C68" s="29" t="s">
        <v>1110</v>
      </c>
      <c r="D68" s="12">
        <v>37050</v>
      </c>
      <c r="E68" s="13">
        <v>1851.91</v>
      </c>
      <c r="F68" s="14">
        <v>3.5999999999999999E-3</v>
      </c>
      <c r="G68" s="14"/>
    </row>
    <row r="69" spans="1:7" x14ac:dyDescent="0.25">
      <c r="A69" s="11" t="s">
        <v>1251</v>
      </c>
      <c r="B69" s="29" t="s">
        <v>1252</v>
      </c>
      <c r="C69" s="29" t="s">
        <v>1153</v>
      </c>
      <c r="D69" s="12">
        <v>7175</v>
      </c>
      <c r="E69" s="13">
        <v>1805.6</v>
      </c>
      <c r="F69" s="14">
        <v>3.5999999999999999E-3</v>
      </c>
      <c r="G69" s="14"/>
    </row>
    <row r="70" spans="1:7" x14ac:dyDescent="0.25">
      <c r="A70" s="11" t="s">
        <v>1253</v>
      </c>
      <c r="B70" s="29" t="s">
        <v>1254</v>
      </c>
      <c r="C70" s="29" t="s">
        <v>1104</v>
      </c>
      <c r="D70" s="12">
        <v>1380000</v>
      </c>
      <c r="E70" s="13">
        <v>1728.45</v>
      </c>
      <c r="F70" s="14">
        <v>3.3999999999999998E-3</v>
      </c>
      <c r="G70" s="14"/>
    </row>
    <row r="71" spans="1:7" x14ac:dyDescent="0.25">
      <c r="A71" s="11" t="s">
        <v>1255</v>
      </c>
      <c r="B71" s="29" t="s">
        <v>1256</v>
      </c>
      <c r="C71" s="29" t="s">
        <v>1104</v>
      </c>
      <c r="D71" s="12">
        <v>132300</v>
      </c>
      <c r="E71" s="13">
        <v>1702.17</v>
      </c>
      <c r="F71" s="14">
        <v>3.3E-3</v>
      </c>
      <c r="G71" s="14"/>
    </row>
    <row r="72" spans="1:7" x14ac:dyDescent="0.25">
      <c r="A72" s="11" t="s">
        <v>1257</v>
      </c>
      <c r="B72" s="29" t="s">
        <v>1258</v>
      </c>
      <c r="C72" s="29" t="s">
        <v>1259</v>
      </c>
      <c r="D72" s="12">
        <v>23240000</v>
      </c>
      <c r="E72" s="13">
        <v>1673.28</v>
      </c>
      <c r="F72" s="14">
        <v>3.3E-3</v>
      </c>
      <c r="G72" s="14"/>
    </row>
    <row r="73" spans="1:7" x14ac:dyDescent="0.25">
      <c r="A73" s="11" t="s">
        <v>1260</v>
      </c>
      <c r="B73" s="29" t="s">
        <v>1261</v>
      </c>
      <c r="C73" s="29" t="s">
        <v>1262</v>
      </c>
      <c r="D73" s="12">
        <v>1061250</v>
      </c>
      <c r="E73" s="13">
        <v>1623.71</v>
      </c>
      <c r="F73" s="14">
        <v>3.2000000000000002E-3</v>
      </c>
      <c r="G73" s="14"/>
    </row>
    <row r="74" spans="1:7" x14ac:dyDescent="0.25">
      <c r="A74" s="11" t="s">
        <v>1263</v>
      </c>
      <c r="B74" s="29" t="s">
        <v>1264</v>
      </c>
      <c r="C74" s="29" t="s">
        <v>1122</v>
      </c>
      <c r="D74" s="12">
        <v>231400</v>
      </c>
      <c r="E74" s="13">
        <v>1622</v>
      </c>
      <c r="F74" s="14">
        <v>3.2000000000000002E-3</v>
      </c>
      <c r="G74" s="14"/>
    </row>
    <row r="75" spans="1:7" x14ac:dyDescent="0.25">
      <c r="A75" s="11" t="s">
        <v>1265</v>
      </c>
      <c r="B75" s="29" t="s">
        <v>1266</v>
      </c>
      <c r="C75" s="29" t="s">
        <v>1150</v>
      </c>
      <c r="D75" s="12">
        <v>1935000</v>
      </c>
      <c r="E75" s="13">
        <v>1621.53</v>
      </c>
      <c r="F75" s="14">
        <v>3.2000000000000002E-3</v>
      </c>
      <c r="G75" s="14"/>
    </row>
    <row r="76" spans="1:7" x14ac:dyDescent="0.25">
      <c r="A76" s="11" t="s">
        <v>1267</v>
      </c>
      <c r="B76" s="29" t="s">
        <v>1268</v>
      </c>
      <c r="C76" s="29" t="s">
        <v>1188</v>
      </c>
      <c r="D76" s="12">
        <v>41500</v>
      </c>
      <c r="E76" s="13">
        <v>1609.68</v>
      </c>
      <c r="F76" s="14">
        <v>3.2000000000000002E-3</v>
      </c>
      <c r="G76" s="14"/>
    </row>
    <row r="77" spans="1:7" x14ac:dyDescent="0.25">
      <c r="A77" s="11" t="s">
        <v>1269</v>
      </c>
      <c r="B77" s="29" t="s">
        <v>1270</v>
      </c>
      <c r="C77" s="29" t="s">
        <v>1107</v>
      </c>
      <c r="D77" s="12">
        <v>1328000</v>
      </c>
      <c r="E77" s="13">
        <v>1529.19</v>
      </c>
      <c r="F77" s="14">
        <v>3.0000000000000001E-3</v>
      </c>
      <c r="G77" s="14"/>
    </row>
    <row r="78" spans="1:7" x14ac:dyDescent="0.25">
      <c r="A78" s="11" t="s">
        <v>1271</v>
      </c>
      <c r="B78" s="29" t="s">
        <v>1272</v>
      </c>
      <c r="C78" s="29" t="s">
        <v>1273</v>
      </c>
      <c r="D78" s="12">
        <v>74500</v>
      </c>
      <c r="E78" s="13">
        <v>1514.55</v>
      </c>
      <c r="F78" s="14">
        <v>3.0000000000000001E-3</v>
      </c>
      <c r="G78" s="14"/>
    </row>
    <row r="79" spans="1:7" x14ac:dyDescent="0.25">
      <c r="A79" s="11" t="s">
        <v>1274</v>
      </c>
      <c r="B79" s="29" t="s">
        <v>1275</v>
      </c>
      <c r="C79" s="29" t="s">
        <v>1276</v>
      </c>
      <c r="D79" s="12">
        <v>37000</v>
      </c>
      <c r="E79" s="13">
        <v>1507.32</v>
      </c>
      <c r="F79" s="14">
        <v>3.0000000000000001E-3</v>
      </c>
      <c r="G79" s="14"/>
    </row>
    <row r="80" spans="1:7" x14ac:dyDescent="0.25">
      <c r="A80" s="11" t="s">
        <v>1277</v>
      </c>
      <c r="B80" s="29" t="s">
        <v>1278</v>
      </c>
      <c r="C80" s="29" t="s">
        <v>1107</v>
      </c>
      <c r="D80" s="12">
        <v>102000</v>
      </c>
      <c r="E80" s="13">
        <v>1427.75</v>
      </c>
      <c r="F80" s="14">
        <v>2.8E-3</v>
      </c>
      <c r="G80" s="14"/>
    </row>
    <row r="81" spans="1:7" x14ac:dyDescent="0.25">
      <c r="A81" s="11" t="s">
        <v>1279</v>
      </c>
      <c r="B81" s="29" t="s">
        <v>1280</v>
      </c>
      <c r="C81" s="29" t="s">
        <v>1122</v>
      </c>
      <c r="D81" s="12">
        <v>236350</v>
      </c>
      <c r="E81" s="13">
        <v>1412.78</v>
      </c>
      <c r="F81" s="14">
        <v>2.8E-3</v>
      </c>
      <c r="G81" s="14"/>
    </row>
    <row r="82" spans="1:7" x14ac:dyDescent="0.25">
      <c r="A82" s="11" t="s">
        <v>1281</v>
      </c>
      <c r="B82" s="29" t="s">
        <v>1282</v>
      </c>
      <c r="C82" s="29" t="s">
        <v>1107</v>
      </c>
      <c r="D82" s="12">
        <v>198900</v>
      </c>
      <c r="E82" s="13">
        <v>1406.62</v>
      </c>
      <c r="F82" s="14">
        <v>2.8E-3</v>
      </c>
      <c r="G82" s="14"/>
    </row>
    <row r="83" spans="1:7" x14ac:dyDescent="0.25">
      <c r="A83" s="11" t="s">
        <v>1283</v>
      </c>
      <c r="B83" s="29" t="s">
        <v>1284</v>
      </c>
      <c r="C83" s="29" t="s">
        <v>1110</v>
      </c>
      <c r="D83" s="12">
        <v>239000</v>
      </c>
      <c r="E83" s="13">
        <v>1400.54</v>
      </c>
      <c r="F83" s="14">
        <v>2.8E-3</v>
      </c>
      <c r="G83" s="14"/>
    </row>
    <row r="84" spans="1:7" x14ac:dyDescent="0.25">
      <c r="A84" s="11" t="s">
        <v>1285</v>
      </c>
      <c r="B84" s="29" t="s">
        <v>1286</v>
      </c>
      <c r="C84" s="29" t="s">
        <v>1287</v>
      </c>
      <c r="D84" s="12">
        <v>925000</v>
      </c>
      <c r="E84" s="13">
        <v>1353.28</v>
      </c>
      <c r="F84" s="14">
        <v>2.7000000000000001E-3</v>
      </c>
      <c r="G84" s="14"/>
    </row>
    <row r="85" spans="1:7" x14ac:dyDescent="0.25">
      <c r="A85" s="11" t="s">
        <v>1288</v>
      </c>
      <c r="B85" s="29" t="s">
        <v>1289</v>
      </c>
      <c r="C85" s="29" t="s">
        <v>1153</v>
      </c>
      <c r="D85" s="12">
        <v>41500</v>
      </c>
      <c r="E85" s="13">
        <v>1331.44</v>
      </c>
      <c r="F85" s="14">
        <v>2.5999999999999999E-3</v>
      </c>
      <c r="G85" s="14"/>
    </row>
    <row r="86" spans="1:7" x14ac:dyDescent="0.25">
      <c r="A86" s="11" t="s">
        <v>1290</v>
      </c>
      <c r="B86" s="29" t="s">
        <v>1291</v>
      </c>
      <c r="C86" s="29" t="s">
        <v>1292</v>
      </c>
      <c r="D86" s="12">
        <v>261250</v>
      </c>
      <c r="E86" s="13">
        <v>1323.49</v>
      </c>
      <c r="F86" s="14">
        <v>2.5999999999999999E-3</v>
      </c>
      <c r="G86" s="14"/>
    </row>
    <row r="87" spans="1:7" x14ac:dyDescent="0.25">
      <c r="A87" s="11" t="s">
        <v>1293</v>
      </c>
      <c r="B87" s="29" t="s">
        <v>1294</v>
      </c>
      <c r="C87" s="29" t="s">
        <v>1273</v>
      </c>
      <c r="D87" s="12">
        <v>101200</v>
      </c>
      <c r="E87" s="13">
        <v>1316.76</v>
      </c>
      <c r="F87" s="14">
        <v>2.5999999999999999E-3</v>
      </c>
      <c r="G87" s="14"/>
    </row>
    <row r="88" spans="1:7" x14ac:dyDescent="0.25">
      <c r="A88" s="11" t="s">
        <v>1295</v>
      </c>
      <c r="B88" s="29" t="s">
        <v>1296</v>
      </c>
      <c r="C88" s="29" t="s">
        <v>1107</v>
      </c>
      <c r="D88" s="12">
        <v>348000</v>
      </c>
      <c r="E88" s="13">
        <v>1294.56</v>
      </c>
      <c r="F88" s="14">
        <v>2.5000000000000001E-3</v>
      </c>
      <c r="G88" s="14"/>
    </row>
    <row r="89" spans="1:7" x14ac:dyDescent="0.25">
      <c r="A89" s="11" t="s">
        <v>1297</v>
      </c>
      <c r="B89" s="29" t="s">
        <v>1298</v>
      </c>
      <c r="C89" s="29" t="s">
        <v>1107</v>
      </c>
      <c r="D89" s="12">
        <v>122500</v>
      </c>
      <c r="E89" s="13">
        <v>1287.3499999999999</v>
      </c>
      <c r="F89" s="14">
        <v>2.5000000000000001E-3</v>
      </c>
      <c r="G89" s="14"/>
    </row>
    <row r="90" spans="1:7" x14ac:dyDescent="0.25">
      <c r="A90" s="11" t="s">
        <v>1299</v>
      </c>
      <c r="B90" s="29" t="s">
        <v>1300</v>
      </c>
      <c r="C90" s="29" t="s">
        <v>1241</v>
      </c>
      <c r="D90" s="12">
        <v>53400</v>
      </c>
      <c r="E90" s="13">
        <v>1266.92</v>
      </c>
      <c r="F90" s="14">
        <v>2.5000000000000001E-3</v>
      </c>
      <c r="G90" s="14"/>
    </row>
    <row r="91" spans="1:7" x14ac:dyDescent="0.25">
      <c r="A91" s="11" t="s">
        <v>1301</v>
      </c>
      <c r="B91" s="29" t="s">
        <v>1302</v>
      </c>
      <c r="C91" s="29" t="s">
        <v>1188</v>
      </c>
      <c r="D91" s="12">
        <v>44250</v>
      </c>
      <c r="E91" s="13">
        <v>1249.29</v>
      </c>
      <c r="F91" s="14">
        <v>2.5000000000000001E-3</v>
      </c>
      <c r="G91" s="14"/>
    </row>
    <row r="92" spans="1:7" x14ac:dyDescent="0.25">
      <c r="A92" s="11" t="s">
        <v>1303</v>
      </c>
      <c r="B92" s="29" t="s">
        <v>1304</v>
      </c>
      <c r="C92" s="29" t="s">
        <v>1305</v>
      </c>
      <c r="D92" s="12">
        <v>1545750</v>
      </c>
      <c r="E92" s="13">
        <v>1221.92</v>
      </c>
      <c r="F92" s="14">
        <v>2.3999999999999998E-3</v>
      </c>
      <c r="G92" s="14"/>
    </row>
    <row r="93" spans="1:7" x14ac:dyDescent="0.25">
      <c r="A93" s="11" t="s">
        <v>1306</v>
      </c>
      <c r="B93" s="29" t="s">
        <v>1307</v>
      </c>
      <c r="C93" s="29" t="s">
        <v>1104</v>
      </c>
      <c r="D93" s="12">
        <v>130800</v>
      </c>
      <c r="E93" s="13">
        <v>1196.6199999999999</v>
      </c>
      <c r="F93" s="14">
        <v>2.3999999999999998E-3</v>
      </c>
      <c r="G93" s="14"/>
    </row>
    <row r="94" spans="1:7" x14ac:dyDescent="0.25">
      <c r="A94" s="11" t="s">
        <v>1308</v>
      </c>
      <c r="B94" s="29" t="s">
        <v>1309</v>
      </c>
      <c r="C94" s="29" t="s">
        <v>1130</v>
      </c>
      <c r="D94" s="12">
        <v>456300</v>
      </c>
      <c r="E94" s="13">
        <v>1190.49</v>
      </c>
      <c r="F94" s="14">
        <v>2.3E-3</v>
      </c>
      <c r="G94" s="14"/>
    </row>
    <row r="95" spans="1:7" x14ac:dyDescent="0.25">
      <c r="A95" s="11" t="s">
        <v>1310</v>
      </c>
      <c r="B95" s="29" t="s">
        <v>1311</v>
      </c>
      <c r="C95" s="29" t="s">
        <v>1198</v>
      </c>
      <c r="D95" s="12">
        <v>82875</v>
      </c>
      <c r="E95" s="13">
        <v>1152.21</v>
      </c>
      <c r="F95" s="14">
        <v>2.3E-3</v>
      </c>
      <c r="G95" s="14"/>
    </row>
    <row r="96" spans="1:7" x14ac:dyDescent="0.25">
      <c r="A96" s="11" t="s">
        <v>1312</v>
      </c>
      <c r="B96" s="29" t="s">
        <v>1313</v>
      </c>
      <c r="C96" s="29" t="s">
        <v>1104</v>
      </c>
      <c r="D96" s="12">
        <v>705000</v>
      </c>
      <c r="E96" s="13">
        <v>1142.81</v>
      </c>
      <c r="F96" s="14">
        <v>2.2000000000000001E-3</v>
      </c>
      <c r="G96" s="14"/>
    </row>
    <row r="97" spans="1:7" x14ac:dyDescent="0.25">
      <c r="A97" s="11" t="s">
        <v>1314</v>
      </c>
      <c r="B97" s="29" t="s">
        <v>1315</v>
      </c>
      <c r="C97" s="29" t="s">
        <v>1188</v>
      </c>
      <c r="D97" s="12">
        <v>411000</v>
      </c>
      <c r="E97" s="13">
        <v>1129.43</v>
      </c>
      <c r="F97" s="14">
        <v>2.2000000000000001E-3</v>
      </c>
      <c r="G97" s="14"/>
    </row>
    <row r="98" spans="1:7" x14ac:dyDescent="0.25">
      <c r="A98" s="11" t="s">
        <v>1316</v>
      </c>
      <c r="B98" s="29" t="s">
        <v>1317</v>
      </c>
      <c r="C98" s="29" t="s">
        <v>1246</v>
      </c>
      <c r="D98" s="12">
        <v>44625</v>
      </c>
      <c r="E98" s="13">
        <v>1124.44</v>
      </c>
      <c r="F98" s="14">
        <v>2.2000000000000001E-3</v>
      </c>
      <c r="G98" s="14"/>
    </row>
    <row r="99" spans="1:7" x14ac:dyDescent="0.25">
      <c r="A99" s="11" t="s">
        <v>1318</v>
      </c>
      <c r="B99" s="29" t="s">
        <v>1319</v>
      </c>
      <c r="C99" s="29" t="s">
        <v>1110</v>
      </c>
      <c r="D99" s="12">
        <v>96000</v>
      </c>
      <c r="E99" s="13">
        <v>1070.93</v>
      </c>
      <c r="F99" s="14">
        <v>2.0999999999999999E-3</v>
      </c>
      <c r="G99" s="14"/>
    </row>
    <row r="100" spans="1:7" x14ac:dyDescent="0.25">
      <c r="A100" s="11" t="s">
        <v>1320</v>
      </c>
      <c r="B100" s="29" t="s">
        <v>1321</v>
      </c>
      <c r="C100" s="29" t="s">
        <v>1188</v>
      </c>
      <c r="D100" s="12">
        <v>81500</v>
      </c>
      <c r="E100" s="13">
        <v>1065.98</v>
      </c>
      <c r="F100" s="14">
        <v>2.0999999999999999E-3</v>
      </c>
      <c r="G100" s="14"/>
    </row>
    <row r="101" spans="1:7" x14ac:dyDescent="0.25">
      <c r="A101" s="11" t="s">
        <v>1322</v>
      </c>
      <c r="B101" s="29" t="s">
        <v>1323</v>
      </c>
      <c r="C101" s="29" t="s">
        <v>1122</v>
      </c>
      <c r="D101" s="12">
        <v>31600</v>
      </c>
      <c r="E101" s="13">
        <v>1061.6300000000001</v>
      </c>
      <c r="F101" s="14">
        <v>2.0999999999999999E-3</v>
      </c>
      <c r="G101" s="14"/>
    </row>
    <row r="102" spans="1:7" x14ac:dyDescent="0.25">
      <c r="A102" s="11" t="s">
        <v>1324</v>
      </c>
      <c r="B102" s="29" t="s">
        <v>1325</v>
      </c>
      <c r="C102" s="29" t="s">
        <v>1161</v>
      </c>
      <c r="D102" s="12">
        <v>1232000</v>
      </c>
      <c r="E102" s="13">
        <v>1016.4</v>
      </c>
      <c r="F102" s="14">
        <v>2E-3</v>
      </c>
      <c r="G102" s="14"/>
    </row>
    <row r="103" spans="1:7" x14ac:dyDescent="0.25">
      <c r="A103" s="11" t="s">
        <v>1326</v>
      </c>
      <c r="B103" s="29" t="s">
        <v>1327</v>
      </c>
      <c r="C103" s="29" t="s">
        <v>1144</v>
      </c>
      <c r="D103" s="12">
        <v>465750</v>
      </c>
      <c r="E103" s="13">
        <v>994.61</v>
      </c>
      <c r="F103" s="14">
        <v>2E-3</v>
      </c>
      <c r="G103" s="14"/>
    </row>
    <row r="104" spans="1:7" x14ac:dyDescent="0.25">
      <c r="A104" s="11" t="s">
        <v>1328</v>
      </c>
      <c r="B104" s="29" t="s">
        <v>1329</v>
      </c>
      <c r="C104" s="29" t="s">
        <v>1273</v>
      </c>
      <c r="D104" s="12">
        <v>134000</v>
      </c>
      <c r="E104" s="13">
        <v>971.5</v>
      </c>
      <c r="F104" s="14">
        <v>1.9E-3</v>
      </c>
      <c r="G104" s="14"/>
    </row>
    <row r="105" spans="1:7" x14ac:dyDescent="0.25">
      <c r="A105" s="11" t="s">
        <v>1330</v>
      </c>
      <c r="B105" s="29" t="s">
        <v>1331</v>
      </c>
      <c r="C105" s="29" t="s">
        <v>1203</v>
      </c>
      <c r="D105" s="12">
        <v>136500</v>
      </c>
      <c r="E105" s="13">
        <v>964.44</v>
      </c>
      <c r="F105" s="14">
        <v>1.9E-3</v>
      </c>
      <c r="G105" s="14"/>
    </row>
    <row r="106" spans="1:7" x14ac:dyDescent="0.25">
      <c r="A106" s="11" t="s">
        <v>1332</v>
      </c>
      <c r="B106" s="29" t="s">
        <v>1333</v>
      </c>
      <c r="C106" s="29" t="s">
        <v>1130</v>
      </c>
      <c r="D106" s="12">
        <v>1043250</v>
      </c>
      <c r="E106" s="13">
        <v>938.93</v>
      </c>
      <c r="F106" s="14">
        <v>1.8E-3</v>
      </c>
      <c r="G106" s="14"/>
    </row>
    <row r="107" spans="1:7" x14ac:dyDescent="0.25">
      <c r="A107" s="11" t="s">
        <v>1334</v>
      </c>
      <c r="B107" s="29" t="s">
        <v>1335</v>
      </c>
      <c r="C107" s="29" t="s">
        <v>1122</v>
      </c>
      <c r="D107" s="12">
        <v>183600</v>
      </c>
      <c r="E107" s="13">
        <v>922.22</v>
      </c>
      <c r="F107" s="14">
        <v>1.8E-3</v>
      </c>
      <c r="G107" s="14"/>
    </row>
    <row r="108" spans="1:7" x14ac:dyDescent="0.25">
      <c r="A108" s="11" t="s">
        <v>1336</v>
      </c>
      <c r="B108" s="29" t="s">
        <v>1337</v>
      </c>
      <c r="C108" s="29" t="s">
        <v>1305</v>
      </c>
      <c r="D108" s="12">
        <v>940</v>
      </c>
      <c r="E108" s="13">
        <v>913.79</v>
      </c>
      <c r="F108" s="14">
        <v>1.8E-3</v>
      </c>
      <c r="G108" s="14"/>
    </row>
    <row r="109" spans="1:7" x14ac:dyDescent="0.25">
      <c r="A109" s="11" t="s">
        <v>1338</v>
      </c>
      <c r="B109" s="29" t="s">
        <v>1339</v>
      </c>
      <c r="C109" s="29" t="s">
        <v>1340</v>
      </c>
      <c r="D109" s="12">
        <v>112500</v>
      </c>
      <c r="E109" s="13">
        <v>898.48</v>
      </c>
      <c r="F109" s="14">
        <v>1.8E-3</v>
      </c>
      <c r="G109" s="14"/>
    </row>
    <row r="110" spans="1:7" x14ac:dyDescent="0.25">
      <c r="A110" s="11" t="s">
        <v>1341</v>
      </c>
      <c r="B110" s="29" t="s">
        <v>1342</v>
      </c>
      <c r="C110" s="29" t="s">
        <v>1246</v>
      </c>
      <c r="D110" s="12">
        <v>174250</v>
      </c>
      <c r="E110" s="13">
        <v>892.68</v>
      </c>
      <c r="F110" s="14">
        <v>1.8E-3</v>
      </c>
      <c r="G110" s="14"/>
    </row>
    <row r="111" spans="1:7" x14ac:dyDescent="0.25">
      <c r="A111" s="11" t="s">
        <v>1343</v>
      </c>
      <c r="B111" s="29" t="s">
        <v>1344</v>
      </c>
      <c r="C111" s="29" t="s">
        <v>1107</v>
      </c>
      <c r="D111" s="12">
        <v>523800</v>
      </c>
      <c r="E111" s="13">
        <v>892.03</v>
      </c>
      <c r="F111" s="14">
        <v>1.8E-3</v>
      </c>
      <c r="G111" s="14"/>
    </row>
    <row r="112" spans="1:7" x14ac:dyDescent="0.25">
      <c r="A112" s="11" t="s">
        <v>1345</v>
      </c>
      <c r="B112" s="29" t="s">
        <v>1346</v>
      </c>
      <c r="C112" s="29" t="s">
        <v>1153</v>
      </c>
      <c r="D112" s="12">
        <v>426300</v>
      </c>
      <c r="E112" s="13">
        <v>862.62</v>
      </c>
      <c r="F112" s="14">
        <v>1.6999999999999999E-3</v>
      </c>
      <c r="G112" s="14"/>
    </row>
    <row r="113" spans="1:7" x14ac:dyDescent="0.25">
      <c r="A113" s="11" t="s">
        <v>1347</v>
      </c>
      <c r="B113" s="29" t="s">
        <v>1348</v>
      </c>
      <c r="C113" s="29" t="s">
        <v>1219</v>
      </c>
      <c r="D113" s="12">
        <v>216000</v>
      </c>
      <c r="E113" s="13">
        <v>841.75</v>
      </c>
      <c r="F113" s="14">
        <v>1.6999999999999999E-3</v>
      </c>
      <c r="G113" s="14"/>
    </row>
    <row r="114" spans="1:7" x14ac:dyDescent="0.25">
      <c r="A114" s="11" t="s">
        <v>1349</v>
      </c>
      <c r="B114" s="29" t="s">
        <v>1350</v>
      </c>
      <c r="C114" s="29" t="s">
        <v>1206</v>
      </c>
      <c r="D114" s="12">
        <v>113125</v>
      </c>
      <c r="E114" s="13">
        <v>835.82</v>
      </c>
      <c r="F114" s="14">
        <v>1.6000000000000001E-3</v>
      </c>
      <c r="G114" s="14"/>
    </row>
    <row r="115" spans="1:7" x14ac:dyDescent="0.25">
      <c r="A115" s="11" t="s">
        <v>1351</v>
      </c>
      <c r="B115" s="29" t="s">
        <v>1352</v>
      </c>
      <c r="C115" s="29" t="s">
        <v>1305</v>
      </c>
      <c r="D115" s="12">
        <v>4500</v>
      </c>
      <c r="E115" s="13">
        <v>835.58</v>
      </c>
      <c r="F115" s="14">
        <v>1.6000000000000001E-3</v>
      </c>
      <c r="G115" s="14"/>
    </row>
    <row r="116" spans="1:7" x14ac:dyDescent="0.25">
      <c r="A116" s="11" t="s">
        <v>1353</v>
      </c>
      <c r="B116" s="29" t="s">
        <v>1354</v>
      </c>
      <c r="C116" s="29" t="s">
        <v>1219</v>
      </c>
      <c r="D116" s="12">
        <v>341600</v>
      </c>
      <c r="E116" s="13">
        <v>828.72</v>
      </c>
      <c r="F116" s="14">
        <v>1.6000000000000001E-3</v>
      </c>
      <c r="G116" s="14"/>
    </row>
    <row r="117" spans="1:7" x14ac:dyDescent="0.25">
      <c r="A117" s="11" t="s">
        <v>1355</v>
      </c>
      <c r="B117" s="29" t="s">
        <v>1356</v>
      </c>
      <c r="C117" s="29" t="s">
        <v>1203</v>
      </c>
      <c r="D117" s="12">
        <v>135300</v>
      </c>
      <c r="E117" s="13">
        <v>801.45</v>
      </c>
      <c r="F117" s="14">
        <v>1.6000000000000001E-3</v>
      </c>
      <c r="G117" s="14"/>
    </row>
    <row r="118" spans="1:7" x14ac:dyDescent="0.25">
      <c r="A118" s="11" t="s">
        <v>1357</v>
      </c>
      <c r="B118" s="29" t="s">
        <v>1358</v>
      </c>
      <c r="C118" s="29" t="s">
        <v>1273</v>
      </c>
      <c r="D118" s="12">
        <v>17250</v>
      </c>
      <c r="E118" s="13">
        <v>797.29</v>
      </c>
      <c r="F118" s="14">
        <v>1.6000000000000001E-3</v>
      </c>
      <c r="G118" s="14"/>
    </row>
    <row r="119" spans="1:7" x14ac:dyDescent="0.25">
      <c r="A119" s="11" t="s">
        <v>1359</v>
      </c>
      <c r="B119" s="29" t="s">
        <v>1360</v>
      </c>
      <c r="C119" s="29" t="s">
        <v>1107</v>
      </c>
      <c r="D119" s="12">
        <v>720000</v>
      </c>
      <c r="E119" s="13">
        <v>793.8</v>
      </c>
      <c r="F119" s="14">
        <v>1.6000000000000001E-3</v>
      </c>
      <c r="G119" s="14"/>
    </row>
    <row r="120" spans="1:7" x14ac:dyDescent="0.25">
      <c r="A120" s="11" t="s">
        <v>1361</v>
      </c>
      <c r="B120" s="29" t="s">
        <v>1362</v>
      </c>
      <c r="C120" s="29" t="s">
        <v>1130</v>
      </c>
      <c r="D120" s="12">
        <v>210600</v>
      </c>
      <c r="E120" s="13">
        <v>765.53</v>
      </c>
      <c r="F120" s="14">
        <v>1.5E-3</v>
      </c>
      <c r="G120" s="14"/>
    </row>
    <row r="121" spans="1:7" x14ac:dyDescent="0.25">
      <c r="A121" s="11" t="s">
        <v>1363</v>
      </c>
      <c r="B121" s="29" t="s">
        <v>1364</v>
      </c>
      <c r="C121" s="29" t="s">
        <v>1153</v>
      </c>
      <c r="D121" s="12">
        <v>42500</v>
      </c>
      <c r="E121" s="13">
        <v>755.31</v>
      </c>
      <c r="F121" s="14">
        <v>1.5E-3</v>
      </c>
      <c r="G121" s="14"/>
    </row>
    <row r="122" spans="1:7" x14ac:dyDescent="0.25">
      <c r="A122" s="11" t="s">
        <v>1365</v>
      </c>
      <c r="B122" s="29" t="s">
        <v>1366</v>
      </c>
      <c r="C122" s="29" t="s">
        <v>1276</v>
      </c>
      <c r="D122" s="12">
        <v>374400</v>
      </c>
      <c r="E122" s="13">
        <v>754.23</v>
      </c>
      <c r="F122" s="14">
        <v>1.5E-3</v>
      </c>
      <c r="G122" s="14"/>
    </row>
    <row r="123" spans="1:7" x14ac:dyDescent="0.25">
      <c r="A123" s="11" t="s">
        <v>1367</v>
      </c>
      <c r="B123" s="29" t="s">
        <v>1368</v>
      </c>
      <c r="C123" s="29" t="s">
        <v>1292</v>
      </c>
      <c r="D123" s="12">
        <v>62400</v>
      </c>
      <c r="E123" s="13">
        <v>660.07</v>
      </c>
      <c r="F123" s="14">
        <v>1.2999999999999999E-3</v>
      </c>
      <c r="G123" s="14"/>
    </row>
    <row r="124" spans="1:7" x14ac:dyDescent="0.25">
      <c r="A124" s="11" t="s">
        <v>1369</v>
      </c>
      <c r="B124" s="29" t="s">
        <v>1370</v>
      </c>
      <c r="C124" s="29" t="s">
        <v>1153</v>
      </c>
      <c r="D124" s="12">
        <v>145800</v>
      </c>
      <c r="E124" s="13">
        <v>617.61</v>
      </c>
      <c r="F124" s="14">
        <v>1.1999999999999999E-3</v>
      </c>
      <c r="G124" s="14"/>
    </row>
    <row r="125" spans="1:7" x14ac:dyDescent="0.25">
      <c r="A125" s="11" t="s">
        <v>1371</v>
      </c>
      <c r="B125" s="29" t="s">
        <v>1372</v>
      </c>
      <c r="C125" s="29" t="s">
        <v>1122</v>
      </c>
      <c r="D125" s="12">
        <v>63700</v>
      </c>
      <c r="E125" s="13">
        <v>607.09</v>
      </c>
      <c r="F125" s="14">
        <v>1.1999999999999999E-3</v>
      </c>
      <c r="G125" s="14"/>
    </row>
    <row r="126" spans="1:7" x14ac:dyDescent="0.25">
      <c r="A126" s="11" t="s">
        <v>1373</v>
      </c>
      <c r="B126" s="29" t="s">
        <v>1374</v>
      </c>
      <c r="C126" s="29" t="s">
        <v>1246</v>
      </c>
      <c r="D126" s="12">
        <v>22750</v>
      </c>
      <c r="E126" s="13">
        <v>593.29</v>
      </c>
      <c r="F126" s="14">
        <v>1.1999999999999999E-3</v>
      </c>
      <c r="G126" s="14"/>
    </row>
    <row r="127" spans="1:7" x14ac:dyDescent="0.25">
      <c r="A127" s="11" t="s">
        <v>1375</v>
      </c>
      <c r="B127" s="29" t="s">
        <v>1376</v>
      </c>
      <c r="C127" s="29" t="s">
        <v>1107</v>
      </c>
      <c r="D127" s="12">
        <v>200000</v>
      </c>
      <c r="E127" s="13">
        <v>568.6</v>
      </c>
      <c r="F127" s="14">
        <v>1.1000000000000001E-3</v>
      </c>
      <c r="G127" s="14"/>
    </row>
    <row r="128" spans="1:7" x14ac:dyDescent="0.25">
      <c r="A128" s="11" t="s">
        <v>1377</v>
      </c>
      <c r="B128" s="29" t="s">
        <v>1378</v>
      </c>
      <c r="C128" s="29" t="s">
        <v>1305</v>
      </c>
      <c r="D128" s="12">
        <v>252000</v>
      </c>
      <c r="E128" s="13">
        <v>532.22</v>
      </c>
      <c r="F128" s="14">
        <v>1E-3</v>
      </c>
      <c r="G128" s="14"/>
    </row>
    <row r="129" spans="1:7" x14ac:dyDescent="0.25">
      <c r="A129" s="11" t="s">
        <v>1379</v>
      </c>
      <c r="B129" s="29" t="s">
        <v>1380</v>
      </c>
      <c r="C129" s="29" t="s">
        <v>1259</v>
      </c>
      <c r="D129" s="12">
        <v>324800</v>
      </c>
      <c r="E129" s="13">
        <v>499.7</v>
      </c>
      <c r="F129" s="14">
        <v>1E-3</v>
      </c>
      <c r="G129" s="14"/>
    </row>
    <row r="130" spans="1:7" x14ac:dyDescent="0.25">
      <c r="A130" s="11" t="s">
        <v>1381</v>
      </c>
      <c r="B130" s="29" t="s">
        <v>1382</v>
      </c>
      <c r="C130" s="29" t="s">
        <v>1383</v>
      </c>
      <c r="D130" s="12">
        <v>31150</v>
      </c>
      <c r="E130" s="13">
        <v>495.74</v>
      </c>
      <c r="F130" s="14">
        <v>1E-3</v>
      </c>
      <c r="G130" s="14"/>
    </row>
    <row r="131" spans="1:7" x14ac:dyDescent="0.25">
      <c r="A131" s="11" t="s">
        <v>1384</v>
      </c>
      <c r="B131" s="29" t="s">
        <v>1385</v>
      </c>
      <c r="C131" s="29" t="s">
        <v>1164</v>
      </c>
      <c r="D131" s="12">
        <v>13475</v>
      </c>
      <c r="E131" s="13">
        <v>494.8</v>
      </c>
      <c r="F131" s="14">
        <v>1E-3</v>
      </c>
      <c r="G131" s="14"/>
    </row>
    <row r="132" spans="1:7" x14ac:dyDescent="0.25">
      <c r="A132" s="11" t="s">
        <v>1386</v>
      </c>
      <c r="B132" s="29" t="s">
        <v>1387</v>
      </c>
      <c r="C132" s="29" t="s">
        <v>1122</v>
      </c>
      <c r="D132" s="12">
        <v>72000</v>
      </c>
      <c r="E132" s="13">
        <v>474.19</v>
      </c>
      <c r="F132" s="14">
        <v>8.9999999999999998E-4</v>
      </c>
      <c r="G132" s="14"/>
    </row>
    <row r="133" spans="1:7" x14ac:dyDescent="0.25">
      <c r="A133" s="11" t="s">
        <v>1388</v>
      </c>
      <c r="B133" s="29" t="s">
        <v>1389</v>
      </c>
      <c r="C133" s="29" t="s">
        <v>1122</v>
      </c>
      <c r="D133" s="12">
        <v>2080</v>
      </c>
      <c r="E133" s="13">
        <v>452.15</v>
      </c>
      <c r="F133" s="14">
        <v>8.9999999999999998E-4</v>
      </c>
      <c r="G133" s="14"/>
    </row>
    <row r="134" spans="1:7" x14ac:dyDescent="0.25">
      <c r="A134" s="11" t="s">
        <v>1390</v>
      </c>
      <c r="B134" s="29" t="s">
        <v>1391</v>
      </c>
      <c r="C134" s="29" t="s">
        <v>1195</v>
      </c>
      <c r="D134" s="12">
        <v>45500</v>
      </c>
      <c r="E134" s="13">
        <v>436.73</v>
      </c>
      <c r="F134" s="14">
        <v>8.9999999999999998E-4</v>
      </c>
      <c r="G134" s="14"/>
    </row>
    <row r="135" spans="1:7" x14ac:dyDescent="0.25">
      <c r="A135" s="11" t="s">
        <v>1392</v>
      </c>
      <c r="B135" s="29" t="s">
        <v>1393</v>
      </c>
      <c r="C135" s="29" t="s">
        <v>1198</v>
      </c>
      <c r="D135" s="12">
        <v>90750</v>
      </c>
      <c r="E135" s="13">
        <v>430.97</v>
      </c>
      <c r="F135" s="14">
        <v>8.0000000000000004E-4</v>
      </c>
      <c r="G135" s="14"/>
    </row>
    <row r="136" spans="1:7" x14ac:dyDescent="0.25">
      <c r="A136" s="11" t="s">
        <v>1394</v>
      </c>
      <c r="B136" s="29" t="s">
        <v>1395</v>
      </c>
      <c r="C136" s="29" t="s">
        <v>1246</v>
      </c>
      <c r="D136" s="12">
        <v>9000</v>
      </c>
      <c r="E136" s="13">
        <v>419.86</v>
      </c>
      <c r="F136" s="14">
        <v>8.0000000000000004E-4</v>
      </c>
      <c r="G136" s="14"/>
    </row>
    <row r="137" spans="1:7" x14ac:dyDescent="0.25">
      <c r="A137" s="11" t="s">
        <v>1396</v>
      </c>
      <c r="B137" s="29" t="s">
        <v>1397</v>
      </c>
      <c r="C137" s="29" t="s">
        <v>1107</v>
      </c>
      <c r="D137" s="12">
        <v>6000</v>
      </c>
      <c r="E137" s="13">
        <v>419.39</v>
      </c>
      <c r="F137" s="14">
        <v>8.0000000000000004E-4</v>
      </c>
      <c r="G137" s="14"/>
    </row>
    <row r="138" spans="1:7" x14ac:dyDescent="0.25">
      <c r="A138" s="11" t="s">
        <v>1398</v>
      </c>
      <c r="B138" s="29" t="s">
        <v>1399</v>
      </c>
      <c r="C138" s="29" t="s">
        <v>1276</v>
      </c>
      <c r="D138" s="12">
        <v>7350</v>
      </c>
      <c r="E138" s="13">
        <v>410.17</v>
      </c>
      <c r="F138" s="14">
        <v>8.0000000000000004E-4</v>
      </c>
      <c r="G138" s="14"/>
    </row>
    <row r="139" spans="1:7" x14ac:dyDescent="0.25">
      <c r="A139" s="11" t="s">
        <v>1400</v>
      </c>
      <c r="B139" s="29" t="s">
        <v>1401</v>
      </c>
      <c r="C139" s="29" t="s">
        <v>1110</v>
      </c>
      <c r="D139" s="12">
        <v>10600</v>
      </c>
      <c r="E139" s="13">
        <v>385.16</v>
      </c>
      <c r="F139" s="14">
        <v>8.0000000000000004E-4</v>
      </c>
      <c r="G139" s="14"/>
    </row>
    <row r="140" spans="1:7" x14ac:dyDescent="0.25">
      <c r="A140" s="11" t="s">
        <v>1402</v>
      </c>
      <c r="B140" s="29" t="s">
        <v>1403</v>
      </c>
      <c r="C140" s="29" t="s">
        <v>1383</v>
      </c>
      <c r="D140" s="12">
        <v>66250</v>
      </c>
      <c r="E140" s="13">
        <v>367.95</v>
      </c>
      <c r="F140" s="14">
        <v>6.9999999999999999E-4</v>
      </c>
      <c r="G140" s="14"/>
    </row>
    <row r="141" spans="1:7" x14ac:dyDescent="0.25">
      <c r="A141" s="11" t="s">
        <v>1404</v>
      </c>
      <c r="B141" s="29" t="s">
        <v>1405</v>
      </c>
      <c r="C141" s="29" t="s">
        <v>1406</v>
      </c>
      <c r="D141" s="12">
        <v>24400</v>
      </c>
      <c r="E141" s="13">
        <v>354.95</v>
      </c>
      <c r="F141" s="14">
        <v>6.9999999999999999E-4</v>
      </c>
      <c r="G141" s="14"/>
    </row>
    <row r="142" spans="1:7" x14ac:dyDescent="0.25">
      <c r="A142" s="11" t="s">
        <v>1407</v>
      </c>
      <c r="B142" s="29" t="s">
        <v>1408</v>
      </c>
      <c r="C142" s="29" t="s">
        <v>1292</v>
      </c>
      <c r="D142" s="12">
        <v>338550</v>
      </c>
      <c r="E142" s="13">
        <v>354.8</v>
      </c>
      <c r="F142" s="14">
        <v>6.9999999999999999E-4</v>
      </c>
      <c r="G142" s="14"/>
    </row>
    <row r="143" spans="1:7" x14ac:dyDescent="0.25">
      <c r="A143" s="11" t="s">
        <v>1409</v>
      </c>
      <c r="B143" s="29" t="s">
        <v>1410</v>
      </c>
      <c r="C143" s="29" t="s">
        <v>1110</v>
      </c>
      <c r="D143" s="12">
        <v>100000</v>
      </c>
      <c r="E143" s="13">
        <v>343.5</v>
      </c>
      <c r="F143" s="14">
        <v>6.9999999999999999E-4</v>
      </c>
      <c r="G143" s="14"/>
    </row>
    <row r="144" spans="1:7" x14ac:dyDescent="0.25">
      <c r="A144" s="11" t="s">
        <v>1411</v>
      </c>
      <c r="B144" s="29" t="s">
        <v>1412</v>
      </c>
      <c r="C144" s="29" t="s">
        <v>1150</v>
      </c>
      <c r="D144" s="12">
        <v>283200</v>
      </c>
      <c r="E144" s="13">
        <v>320.72000000000003</v>
      </c>
      <c r="F144" s="14">
        <v>5.9999999999999995E-4</v>
      </c>
      <c r="G144" s="14"/>
    </row>
    <row r="145" spans="1:7" x14ac:dyDescent="0.25">
      <c r="A145" s="11" t="s">
        <v>1413</v>
      </c>
      <c r="B145" s="29" t="s">
        <v>1414</v>
      </c>
      <c r="C145" s="29" t="s">
        <v>1415</v>
      </c>
      <c r="D145" s="12">
        <v>285000</v>
      </c>
      <c r="E145" s="13">
        <v>319.63</v>
      </c>
      <c r="F145" s="14">
        <v>5.9999999999999995E-4</v>
      </c>
      <c r="G145" s="14"/>
    </row>
    <row r="146" spans="1:7" x14ac:dyDescent="0.25">
      <c r="A146" s="11" t="s">
        <v>1416</v>
      </c>
      <c r="B146" s="29" t="s">
        <v>1417</v>
      </c>
      <c r="C146" s="29" t="s">
        <v>1276</v>
      </c>
      <c r="D146" s="12">
        <v>20400</v>
      </c>
      <c r="E146" s="13">
        <v>318.33</v>
      </c>
      <c r="F146" s="14">
        <v>5.9999999999999995E-4</v>
      </c>
      <c r="G146" s="14"/>
    </row>
    <row r="147" spans="1:7" x14ac:dyDescent="0.25">
      <c r="A147" s="11" t="s">
        <v>1418</v>
      </c>
      <c r="B147" s="29" t="s">
        <v>1419</v>
      </c>
      <c r="C147" s="29" t="s">
        <v>1340</v>
      </c>
      <c r="D147" s="12">
        <v>48000</v>
      </c>
      <c r="E147" s="13">
        <v>260.66000000000003</v>
      </c>
      <c r="F147" s="14">
        <v>5.0000000000000001E-4</v>
      </c>
      <c r="G147" s="14"/>
    </row>
    <row r="148" spans="1:7" x14ac:dyDescent="0.25">
      <c r="A148" s="11" t="s">
        <v>1420</v>
      </c>
      <c r="B148" s="29" t="s">
        <v>1421</v>
      </c>
      <c r="C148" s="29" t="s">
        <v>1305</v>
      </c>
      <c r="D148" s="12">
        <v>11100</v>
      </c>
      <c r="E148" s="13">
        <v>252.39</v>
      </c>
      <c r="F148" s="14">
        <v>5.0000000000000001E-4</v>
      </c>
      <c r="G148" s="14"/>
    </row>
    <row r="149" spans="1:7" x14ac:dyDescent="0.25">
      <c r="A149" s="11" t="s">
        <v>1422</v>
      </c>
      <c r="B149" s="29" t="s">
        <v>1423</v>
      </c>
      <c r="C149" s="29" t="s">
        <v>1188</v>
      </c>
      <c r="D149" s="12">
        <v>15400</v>
      </c>
      <c r="E149" s="13">
        <v>243.96</v>
      </c>
      <c r="F149" s="14">
        <v>5.0000000000000001E-4</v>
      </c>
      <c r="G149" s="14"/>
    </row>
    <row r="150" spans="1:7" x14ac:dyDescent="0.25">
      <c r="A150" s="11" t="s">
        <v>1424</v>
      </c>
      <c r="B150" s="29" t="s">
        <v>1425</v>
      </c>
      <c r="C150" s="29" t="s">
        <v>1259</v>
      </c>
      <c r="D150" s="12">
        <v>18000</v>
      </c>
      <c r="E150" s="13">
        <v>233.69</v>
      </c>
      <c r="F150" s="14">
        <v>5.0000000000000001E-4</v>
      </c>
      <c r="G150" s="14"/>
    </row>
    <row r="151" spans="1:7" x14ac:dyDescent="0.25">
      <c r="A151" s="11" t="s">
        <v>1426</v>
      </c>
      <c r="B151" s="29" t="s">
        <v>1427</v>
      </c>
      <c r="C151" s="29" t="s">
        <v>1110</v>
      </c>
      <c r="D151" s="12">
        <v>54000</v>
      </c>
      <c r="E151" s="13">
        <v>217.97</v>
      </c>
      <c r="F151" s="14">
        <v>4.0000000000000002E-4</v>
      </c>
      <c r="G151" s="14"/>
    </row>
    <row r="152" spans="1:7" x14ac:dyDescent="0.25">
      <c r="A152" s="11" t="s">
        <v>1428</v>
      </c>
      <c r="B152" s="29" t="s">
        <v>1429</v>
      </c>
      <c r="C152" s="29" t="s">
        <v>1430</v>
      </c>
      <c r="D152" s="12">
        <v>5400</v>
      </c>
      <c r="E152" s="13">
        <v>210.76</v>
      </c>
      <c r="F152" s="14">
        <v>4.0000000000000002E-4</v>
      </c>
      <c r="G152" s="14"/>
    </row>
    <row r="153" spans="1:7" x14ac:dyDescent="0.25">
      <c r="A153" s="11" t="s">
        <v>1431</v>
      </c>
      <c r="B153" s="29" t="s">
        <v>1432</v>
      </c>
      <c r="C153" s="29" t="s">
        <v>1203</v>
      </c>
      <c r="D153" s="12">
        <v>13500</v>
      </c>
      <c r="E153" s="13">
        <v>166.73</v>
      </c>
      <c r="F153" s="14">
        <v>2.9999999999999997E-4</v>
      </c>
      <c r="G153" s="14"/>
    </row>
    <row r="154" spans="1:7" x14ac:dyDescent="0.25">
      <c r="A154" s="11" t="s">
        <v>1433</v>
      </c>
      <c r="B154" s="29" t="s">
        <v>1434</v>
      </c>
      <c r="C154" s="29" t="s">
        <v>1164</v>
      </c>
      <c r="D154" s="12">
        <v>11900</v>
      </c>
      <c r="E154" s="13">
        <v>156.96</v>
      </c>
      <c r="F154" s="14">
        <v>2.9999999999999997E-4</v>
      </c>
      <c r="G154" s="14"/>
    </row>
    <row r="155" spans="1:7" x14ac:dyDescent="0.25">
      <c r="A155" s="11" t="s">
        <v>1435</v>
      </c>
      <c r="B155" s="29" t="s">
        <v>1436</v>
      </c>
      <c r="C155" s="29" t="s">
        <v>1104</v>
      </c>
      <c r="D155" s="12">
        <v>110000</v>
      </c>
      <c r="E155" s="13">
        <v>137.66999999999999</v>
      </c>
      <c r="F155" s="14">
        <v>2.9999999999999997E-4</v>
      </c>
      <c r="G155" s="14"/>
    </row>
    <row r="156" spans="1:7" x14ac:dyDescent="0.25">
      <c r="A156" s="11" t="s">
        <v>1437</v>
      </c>
      <c r="B156" s="29" t="s">
        <v>1438</v>
      </c>
      <c r="C156" s="29" t="s">
        <v>1292</v>
      </c>
      <c r="D156" s="12">
        <v>27500</v>
      </c>
      <c r="E156" s="13">
        <v>132.16999999999999</v>
      </c>
      <c r="F156" s="14">
        <v>2.9999999999999997E-4</v>
      </c>
      <c r="G156" s="14"/>
    </row>
    <row r="157" spans="1:7" x14ac:dyDescent="0.25">
      <c r="A157" s="11" t="s">
        <v>1439</v>
      </c>
      <c r="B157" s="29" t="s">
        <v>1440</v>
      </c>
      <c r="C157" s="29" t="s">
        <v>1262</v>
      </c>
      <c r="D157" s="12">
        <v>8800</v>
      </c>
      <c r="E157" s="13">
        <v>128.06</v>
      </c>
      <c r="F157" s="14">
        <v>2.9999999999999997E-4</v>
      </c>
      <c r="G157" s="14"/>
    </row>
    <row r="158" spans="1:7" x14ac:dyDescent="0.25">
      <c r="A158" s="11" t="s">
        <v>1441</v>
      </c>
      <c r="B158" s="29" t="s">
        <v>1442</v>
      </c>
      <c r="C158" s="29" t="s">
        <v>1195</v>
      </c>
      <c r="D158" s="12">
        <v>42000</v>
      </c>
      <c r="E158" s="13">
        <v>117.68</v>
      </c>
      <c r="F158" s="14">
        <v>2.0000000000000001E-4</v>
      </c>
      <c r="G158" s="14"/>
    </row>
    <row r="159" spans="1:7" x14ac:dyDescent="0.25">
      <c r="A159" s="11" t="s">
        <v>1443</v>
      </c>
      <c r="B159" s="29" t="s">
        <v>1444</v>
      </c>
      <c r="C159" s="29" t="s">
        <v>1107</v>
      </c>
      <c r="D159" s="12">
        <v>7000</v>
      </c>
      <c r="E159" s="13">
        <v>101.57</v>
      </c>
      <c r="F159" s="14">
        <v>2.0000000000000001E-4</v>
      </c>
      <c r="G159" s="14"/>
    </row>
    <row r="160" spans="1:7" x14ac:dyDescent="0.25">
      <c r="A160" s="11" t="s">
        <v>1445</v>
      </c>
      <c r="B160" s="29" t="s">
        <v>1446</v>
      </c>
      <c r="C160" s="29" t="s">
        <v>1406</v>
      </c>
      <c r="D160" s="12">
        <v>11250</v>
      </c>
      <c r="E160" s="13">
        <v>99.39</v>
      </c>
      <c r="F160" s="14">
        <v>2.0000000000000001E-4</v>
      </c>
      <c r="G160" s="14"/>
    </row>
    <row r="161" spans="1:7" x14ac:dyDescent="0.25">
      <c r="A161" s="11" t="s">
        <v>1447</v>
      </c>
      <c r="B161" s="29" t="s">
        <v>1448</v>
      </c>
      <c r="C161" s="29" t="s">
        <v>1287</v>
      </c>
      <c r="D161" s="12">
        <v>3025</v>
      </c>
      <c r="E161" s="13">
        <v>65.83</v>
      </c>
      <c r="F161" s="14">
        <v>1E-4</v>
      </c>
      <c r="G161" s="14"/>
    </row>
    <row r="162" spans="1:7" x14ac:dyDescent="0.25">
      <c r="A162" s="11" t="s">
        <v>1449</v>
      </c>
      <c r="B162" s="29" t="s">
        <v>1450</v>
      </c>
      <c r="C162" s="29" t="s">
        <v>1259</v>
      </c>
      <c r="D162" s="12">
        <v>7600</v>
      </c>
      <c r="E162" s="13">
        <v>64.59</v>
      </c>
      <c r="F162" s="14">
        <v>1E-4</v>
      </c>
      <c r="G162" s="14"/>
    </row>
    <row r="163" spans="1:7" x14ac:dyDescent="0.25">
      <c r="A163" s="11" t="s">
        <v>1451</v>
      </c>
      <c r="B163" s="29" t="s">
        <v>1452</v>
      </c>
      <c r="C163" s="29" t="s">
        <v>1340</v>
      </c>
      <c r="D163" s="12">
        <v>16000</v>
      </c>
      <c r="E163" s="13">
        <v>62.83</v>
      </c>
      <c r="F163" s="14">
        <v>1E-4</v>
      </c>
      <c r="G163" s="14"/>
    </row>
    <row r="164" spans="1:7" x14ac:dyDescent="0.25">
      <c r="A164" s="11" t="s">
        <v>1453</v>
      </c>
      <c r="B164" s="29" t="s">
        <v>1454</v>
      </c>
      <c r="C164" s="29" t="s">
        <v>1455</v>
      </c>
      <c r="D164" s="12">
        <v>25200</v>
      </c>
      <c r="E164" s="13">
        <v>60.8</v>
      </c>
      <c r="F164" s="14">
        <v>1E-4</v>
      </c>
      <c r="G164" s="14"/>
    </row>
    <row r="165" spans="1:7" x14ac:dyDescent="0.25">
      <c r="A165" s="11" t="s">
        <v>1456</v>
      </c>
      <c r="B165" s="29" t="s">
        <v>1457</v>
      </c>
      <c r="C165" s="29" t="s">
        <v>1195</v>
      </c>
      <c r="D165" s="12">
        <v>1500</v>
      </c>
      <c r="E165" s="13">
        <v>54.25</v>
      </c>
      <c r="F165" s="14">
        <v>1E-4</v>
      </c>
      <c r="G165" s="14"/>
    </row>
    <row r="166" spans="1:7" x14ac:dyDescent="0.25">
      <c r="A166" s="11" t="s">
        <v>1458</v>
      </c>
      <c r="B166" s="29" t="s">
        <v>1459</v>
      </c>
      <c r="C166" s="29" t="s">
        <v>1212</v>
      </c>
      <c r="D166" s="12">
        <v>160</v>
      </c>
      <c r="E166" s="13">
        <v>34.68</v>
      </c>
      <c r="F166" s="14">
        <v>1E-4</v>
      </c>
      <c r="G166" s="14"/>
    </row>
    <row r="167" spans="1:7" x14ac:dyDescent="0.25">
      <c r="A167" s="11" t="s">
        <v>1460</v>
      </c>
      <c r="B167" s="29" t="s">
        <v>1461</v>
      </c>
      <c r="C167" s="29" t="s">
        <v>1209</v>
      </c>
      <c r="D167" s="12">
        <v>750</v>
      </c>
      <c r="E167" s="13">
        <v>30.94</v>
      </c>
      <c r="F167" s="14">
        <v>1E-4</v>
      </c>
      <c r="G167" s="14"/>
    </row>
    <row r="168" spans="1:7" x14ac:dyDescent="0.25">
      <c r="A168" s="11" t="s">
        <v>1462</v>
      </c>
      <c r="B168" s="29" t="s">
        <v>1463</v>
      </c>
      <c r="C168" s="29" t="s">
        <v>1164</v>
      </c>
      <c r="D168" s="12">
        <v>200</v>
      </c>
      <c r="E168" s="13">
        <v>18.739999999999998</v>
      </c>
      <c r="F168" s="14">
        <v>0</v>
      </c>
      <c r="G168" s="14"/>
    </row>
    <row r="169" spans="1:7" x14ac:dyDescent="0.25">
      <c r="A169" s="11" t="s">
        <v>1464</v>
      </c>
      <c r="B169" s="29" t="s">
        <v>1465</v>
      </c>
      <c r="C169" s="29" t="s">
        <v>1122</v>
      </c>
      <c r="D169" s="12">
        <v>4000</v>
      </c>
      <c r="E169" s="13">
        <v>11.28</v>
      </c>
      <c r="F169" s="14">
        <v>0</v>
      </c>
      <c r="G169" s="14"/>
    </row>
    <row r="170" spans="1:7" x14ac:dyDescent="0.25">
      <c r="A170" s="15" t="s">
        <v>120</v>
      </c>
      <c r="B170" s="30"/>
      <c r="C170" s="30"/>
      <c r="D170" s="16"/>
      <c r="E170" s="36">
        <v>365445.29</v>
      </c>
      <c r="F170" s="37">
        <v>0.71919999999999995</v>
      </c>
      <c r="G170" s="19"/>
    </row>
    <row r="171" spans="1:7" x14ac:dyDescent="0.25">
      <c r="A171" s="15" t="s">
        <v>1466</v>
      </c>
      <c r="B171" s="29"/>
      <c r="C171" s="29"/>
      <c r="D171" s="12"/>
      <c r="E171" s="13"/>
      <c r="F171" s="14"/>
      <c r="G171" s="14"/>
    </row>
    <row r="172" spans="1:7" x14ac:dyDescent="0.25">
      <c r="A172" s="15" t="s">
        <v>120</v>
      </c>
      <c r="B172" s="29"/>
      <c r="C172" s="29"/>
      <c r="D172" s="12"/>
      <c r="E172" s="38" t="s">
        <v>112</v>
      </c>
      <c r="F172" s="39" t="s">
        <v>112</v>
      </c>
      <c r="G172" s="14"/>
    </row>
    <row r="173" spans="1:7" x14ac:dyDescent="0.25">
      <c r="A173" s="20" t="s">
        <v>150</v>
      </c>
      <c r="B173" s="31"/>
      <c r="C173" s="31"/>
      <c r="D173" s="21"/>
      <c r="E173" s="26">
        <v>365445.29</v>
      </c>
      <c r="F173" s="27">
        <v>0.71919999999999995</v>
      </c>
      <c r="G173" s="19"/>
    </row>
    <row r="174" spans="1:7" x14ac:dyDescent="0.25">
      <c r="A174" s="11"/>
      <c r="B174" s="29"/>
      <c r="C174" s="29"/>
      <c r="D174" s="12"/>
      <c r="E174" s="13"/>
      <c r="F174" s="14"/>
      <c r="G174" s="14"/>
    </row>
    <row r="175" spans="1:7" x14ac:dyDescent="0.25">
      <c r="A175" s="15" t="s">
        <v>1467</v>
      </c>
      <c r="B175" s="29"/>
      <c r="C175" s="29"/>
      <c r="D175" s="12"/>
      <c r="E175" s="13"/>
      <c r="F175" s="14"/>
      <c r="G175" s="14"/>
    </row>
    <row r="176" spans="1:7" x14ac:dyDescent="0.25">
      <c r="A176" s="15" t="s">
        <v>1468</v>
      </c>
      <c r="B176" s="29"/>
      <c r="C176" s="29"/>
      <c r="D176" s="12"/>
      <c r="E176" s="13"/>
      <c r="F176" s="14"/>
      <c r="G176" s="14"/>
    </row>
    <row r="177" spans="1:7" x14ac:dyDescent="0.25">
      <c r="A177" s="11" t="s">
        <v>1469</v>
      </c>
      <c r="B177" s="29"/>
      <c r="C177" s="29" t="s">
        <v>1122</v>
      </c>
      <c r="D177" s="40">
        <v>-4000</v>
      </c>
      <c r="E177" s="22">
        <v>-11.38</v>
      </c>
      <c r="F177" s="23">
        <v>-2.1999999999999999E-5</v>
      </c>
      <c r="G177" s="14"/>
    </row>
    <row r="178" spans="1:7" x14ac:dyDescent="0.25">
      <c r="A178" s="11" t="s">
        <v>1470</v>
      </c>
      <c r="B178" s="29"/>
      <c r="C178" s="29" t="s">
        <v>1164</v>
      </c>
      <c r="D178" s="40">
        <v>-200</v>
      </c>
      <c r="E178" s="22">
        <v>-18.75</v>
      </c>
      <c r="F178" s="23">
        <v>-3.6000000000000001E-5</v>
      </c>
      <c r="G178" s="14"/>
    </row>
    <row r="179" spans="1:7" x14ac:dyDescent="0.25">
      <c r="A179" s="11" t="s">
        <v>1471</v>
      </c>
      <c r="B179" s="29"/>
      <c r="C179" s="29" t="s">
        <v>1209</v>
      </c>
      <c r="D179" s="40">
        <v>-750</v>
      </c>
      <c r="E179" s="22">
        <v>-30.63</v>
      </c>
      <c r="F179" s="23">
        <v>-6.0000000000000002E-5</v>
      </c>
      <c r="G179" s="14"/>
    </row>
    <row r="180" spans="1:7" x14ac:dyDescent="0.25">
      <c r="A180" s="11" t="s">
        <v>1472</v>
      </c>
      <c r="B180" s="29"/>
      <c r="C180" s="29" t="s">
        <v>1212</v>
      </c>
      <c r="D180" s="40">
        <v>-160</v>
      </c>
      <c r="E180" s="22">
        <v>-34.96</v>
      </c>
      <c r="F180" s="23">
        <v>-6.7999999999999999E-5</v>
      </c>
      <c r="G180" s="14"/>
    </row>
    <row r="181" spans="1:7" x14ac:dyDescent="0.25">
      <c r="A181" s="11" t="s">
        <v>1473</v>
      </c>
      <c r="B181" s="29"/>
      <c r="C181" s="29" t="s">
        <v>1195</v>
      </c>
      <c r="D181" s="40">
        <v>-1500</v>
      </c>
      <c r="E181" s="22">
        <v>-54.36</v>
      </c>
      <c r="F181" s="23">
        <v>-1.06E-4</v>
      </c>
      <c r="G181" s="14"/>
    </row>
    <row r="182" spans="1:7" x14ac:dyDescent="0.25">
      <c r="A182" s="11" t="s">
        <v>1474</v>
      </c>
      <c r="B182" s="29"/>
      <c r="C182" s="29" t="s">
        <v>1455</v>
      </c>
      <c r="D182" s="40">
        <v>-25200</v>
      </c>
      <c r="E182" s="22">
        <v>-60.58</v>
      </c>
      <c r="F182" s="23">
        <v>-1.1900000000000001E-4</v>
      </c>
      <c r="G182" s="14"/>
    </row>
    <row r="183" spans="1:7" x14ac:dyDescent="0.25">
      <c r="A183" s="11" t="s">
        <v>1475</v>
      </c>
      <c r="B183" s="29"/>
      <c r="C183" s="29" t="s">
        <v>1340</v>
      </c>
      <c r="D183" s="40">
        <v>-16000</v>
      </c>
      <c r="E183" s="22">
        <v>-63.26</v>
      </c>
      <c r="F183" s="23">
        <v>-1.2400000000000001E-4</v>
      </c>
      <c r="G183" s="14"/>
    </row>
    <row r="184" spans="1:7" x14ac:dyDescent="0.25">
      <c r="A184" s="11" t="s">
        <v>1476</v>
      </c>
      <c r="B184" s="29"/>
      <c r="C184" s="29" t="s">
        <v>1259</v>
      </c>
      <c r="D184" s="40">
        <v>-7600</v>
      </c>
      <c r="E184" s="22">
        <v>-64.22</v>
      </c>
      <c r="F184" s="23">
        <v>-1.26E-4</v>
      </c>
      <c r="G184" s="14"/>
    </row>
    <row r="185" spans="1:7" x14ac:dyDescent="0.25">
      <c r="A185" s="11" t="s">
        <v>1477</v>
      </c>
      <c r="B185" s="29"/>
      <c r="C185" s="29" t="s">
        <v>1287</v>
      </c>
      <c r="D185" s="40">
        <v>-3025</v>
      </c>
      <c r="E185" s="22">
        <v>-66.06</v>
      </c>
      <c r="F185" s="23">
        <v>-1.2899999999999999E-4</v>
      </c>
      <c r="G185" s="14"/>
    </row>
    <row r="186" spans="1:7" x14ac:dyDescent="0.25">
      <c r="A186" s="11" t="s">
        <v>1478</v>
      </c>
      <c r="B186" s="29"/>
      <c r="C186" s="29" t="s">
        <v>1406</v>
      </c>
      <c r="D186" s="40">
        <v>-11250</v>
      </c>
      <c r="E186" s="22">
        <v>-99.8</v>
      </c>
      <c r="F186" s="23">
        <v>-1.9599999999999999E-4</v>
      </c>
      <c r="G186" s="14"/>
    </row>
    <row r="187" spans="1:7" x14ac:dyDescent="0.25">
      <c r="A187" s="11" t="s">
        <v>1479</v>
      </c>
      <c r="B187" s="29"/>
      <c r="C187" s="29" t="s">
        <v>1107</v>
      </c>
      <c r="D187" s="40">
        <v>-7000</v>
      </c>
      <c r="E187" s="22">
        <v>-102.39</v>
      </c>
      <c r="F187" s="23">
        <v>-2.0100000000000001E-4</v>
      </c>
      <c r="G187" s="14"/>
    </row>
    <row r="188" spans="1:7" x14ac:dyDescent="0.25">
      <c r="A188" s="11" t="s">
        <v>1480</v>
      </c>
      <c r="B188" s="29"/>
      <c r="C188" s="29" t="s">
        <v>1195</v>
      </c>
      <c r="D188" s="40">
        <v>-42000</v>
      </c>
      <c r="E188" s="22">
        <v>-117.85</v>
      </c>
      <c r="F188" s="23">
        <v>-2.31E-4</v>
      </c>
      <c r="G188" s="14"/>
    </row>
    <row r="189" spans="1:7" x14ac:dyDescent="0.25">
      <c r="A189" s="11" t="s">
        <v>1481</v>
      </c>
      <c r="B189" s="29"/>
      <c r="C189" s="29" t="s">
        <v>1262</v>
      </c>
      <c r="D189" s="40">
        <v>-8800</v>
      </c>
      <c r="E189" s="22">
        <v>-128.93</v>
      </c>
      <c r="F189" s="23">
        <v>-2.5300000000000002E-4</v>
      </c>
      <c r="G189" s="14"/>
    </row>
    <row r="190" spans="1:7" x14ac:dyDescent="0.25">
      <c r="A190" s="11" t="s">
        <v>1482</v>
      </c>
      <c r="B190" s="29"/>
      <c r="C190" s="29" t="s">
        <v>1292</v>
      </c>
      <c r="D190" s="40">
        <v>-27500</v>
      </c>
      <c r="E190" s="22">
        <v>-133.25</v>
      </c>
      <c r="F190" s="23">
        <v>-2.6200000000000003E-4</v>
      </c>
      <c r="G190" s="14"/>
    </row>
    <row r="191" spans="1:7" x14ac:dyDescent="0.25">
      <c r="A191" s="11" t="s">
        <v>1483</v>
      </c>
      <c r="B191" s="29"/>
      <c r="C191" s="29" t="s">
        <v>1104</v>
      </c>
      <c r="D191" s="40">
        <v>-110000</v>
      </c>
      <c r="E191" s="22">
        <v>-138.16</v>
      </c>
      <c r="F191" s="23">
        <v>-2.7099999999999997E-4</v>
      </c>
      <c r="G191" s="14"/>
    </row>
    <row r="192" spans="1:7" x14ac:dyDescent="0.25">
      <c r="A192" s="11" t="s">
        <v>1484</v>
      </c>
      <c r="B192" s="29"/>
      <c r="C192" s="29" t="s">
        <v>1164</v>
      </c>
      <c r="D192" s="40">
        <v>-11900</v>
      </c>
      <c r="E192" s="22">
        <v>-157.43</v>
      </c>
      <c r="F192" s="23">
        <v>-3.0899999999999998E-4</v>
      </c>
      <c r="G192" s="14"/>
    </row>
    <row r="193" spans="1:7" x14ac:dyDescent="0.25">
      <c r="A193" s="11" t="s">
        <v>1485</v>
      </c>
      <c r="B193" s="29"/>
      <c r="C193" s="29" t="s">
        <v>1203</v>
      </c>
      <c r="D193" s="40">
        <v>-13500</v>
      </c>
      <c r="E193" s="22">
        <v>-167.35</v>
      </c>
      <c r="F193" s="23">
        <v>-3.2899999999999997E-4</v>
      </c>
      <c r="G193" s="14"/>
    </row>
    <row r="194" spans="1:7" x14ac:dyDescent="0.25">
      <c r="A194" s="11" t="s">
        <v>1486</v>
      </c>
      <c r="B194" s="29"/>
      <c r="C194" s="29" t="s">
        <v>1430</v>
      </c>
      <c r="D194" s="40">
        <v>-5400</v>
      </c>
      <c r="E194" s="22">
        <v>-211.87</v>
      </c>
      <c r="F194" s="23">
        <v>-4.1599999999999997E-4</v>
      </c>
      <c r="G194" s="14"/>
    </row>
    <row r="195" spans="1:7" x14ac:dyDescent="0.25">
      <c r="A195" s="11" t="s">
        <v>1487</v>
      </c>
      <c r="B195" s="29"/>
      <c r="C195" s="29" t="s">
        <v>1110</v>
      </c>
      <c r="D195" s="40">
        <v>-54000</v>
      </c>
      <c r="E195" s="22">
        <v>-219.27</v>
      </c>
      <c r="F195" s="23">
        <v>-4.3100000000000001E-4</v>
      </c>
      <c r="G195" s="14"/>
    </row>
    <row r="196" spans="1:7" x14ac:dyDescent="0.25">
      <c r="A196" s="11" t="s">
        <v>1488</v>
      </c>
      <c r="B196" s="29"/>
      <c r="C196" s="29" t="s">
        <v>1259</v>
      </c>
      <c r="D196" s="40">
        <v>-18000</v>
      </c>
      <c r="E196" s="22">
        <v>-232.85</v>
      </c>
      <c r="F196" s="23">
        <v>-4.5800000000000002E-4</v>
      </c>
      <c r="G196" s="14"/>
    </row>
    <row r="197" spans="1:7" x14ac:dyDescent="0.25">
      <c r="A197" s="11" t="s">
        <v>1489</v>
      </c>
      <c r="B197" s="29"/>
      <c r="C197" s="29" t="s">
        <v>1188</v>
      </c>
      <c r="D197" s="40">
        <v>-15400</v>
      </c>
      <c r="E197" s="22">
        <v>-244.97</v>
      </c>
      <c r="F197" s="23">
        <v>-4.8200000000000001E-4</v>
      </c>
      <c r="G197" s="14"/>
    </row>
    <row r="198" spans="1:7" x14ac:dyDescent="0.25">
      <c r="A198" s="11" t="s">
        <v>1490</v>
      </c>
      <c r="B198" s="29"/>
      <c r="C198" s="29" t="s">
        <v>1305</v>
      </c>
      <c r="D198" s="40">
        <v>-11100</v>
      </c>
      <c r="E198" s="22">
        <v>-254.01</v>
      </c>
      <c r="F198" s="23">
        <v>-4.9899999999999999E-4</v>
      </c>
      <c r="G198" s="14"/>
    </row>
    <row r="199" spans="1:7" x14ac:dyDescent="0.25">
      <c r="A199" s="11" t="s">
        <v>1491</v>
      </c>
      <c r="B199" s="29"/>
      <c r="C199" s="29" t="s">
        <v>1340</v>
      </c>
      <c r="D199" s="40">
        <v>-48000</v>
      </c>
      <c r="E199" s="22">
        <v>-262.68</v>
      </c>
      <c r="F199" s="23">
        <v>-5.1599999999999997E-4</v>
      </c>
      <c r="G199" s="14"/>
    </row>
    <row r="200" spans="1:7" x14ac:dyDescent="0.25">
      <c r="A200" s="11" t="s">
        <v>1492</v>
      </c>
      <c r="B200" s="29"/>
      <c r="C200" s="29" t="s">
        <v>1276</v>
      </c>
      <c r="D200" s="40">
        <v>-20400</v>
      </c>
      <c r="E200" s="22">
        <v>-320.37</v>
      </c>
      <c r="F200" s="23">
        <v>-6.3000000000000003E-4</v>
      </c>
      <c r="G200" s="14"/>
    </row>
    <row r="201" spans="1:7" x14ac:dyDescent="0.25">
      <c r="A201" s="11" t="s">
        <v>1493</v>
      </c>
      <c r="B201" s="29"/>
      <c r="C201" s="29" t="s">
        <v>1415</v>
      </c>
      <c r="D201" s="40">
        <v>-285000</v>
      </c>
      <c r="E201" s="22">
        <v>-321.48</v>
      </c>
      <c r="F201" s="23">
        <v>-6.3199999999999997E-4</v>
      </c>
      <c r="G201" s="14"/>
    </row>
    <row r="202" spans="1:7" x14ac:dyDescent="0.25">
      <c r="A202" s="11" t="s">
        <v>1494</v>
      </c>
      <c r="B202" s="29"/>
      <c r="C202" s="29" t="s">
        <v>1150</v>
      </c>
      <c r="D202" s="40">
        <v>-283200</v>
      </c>
      <c r="E202" s="22">
        <v>-322.14</v>
      </c>
      <c r="F202" s="23">
        <v>-6.3299999999999999E-4</v>
      </c>
      <c r="G202" s="14"/>
    </row>
    <row r="203" spans="1:7" x14ac:dyDescent="0.25">
      <c r="A203" s="11" t="s">
        <v>1495</v>
      </c>
      <c r="B203" s="29"/>
      <c r="C203" s="29" t="s">
        <v>1110</v>
      </c>
      <c r="D203" s="40">
        <v>-100000</v>
      </c>
      <c r="E203" s="22">
        <v>-346.2</v>
      </c>
      <c r="F203" s="23">
        <v>-6.8099999999999996E-4</v>
      </c>
      <c r="G203" s="14"/>
    </row>
    <row r="204" spans="1:7" x14ac:dyDescent="0.25">
      <c r="A204" s="11" t="s">
        <v>1496</v>
      </c>
      <c r="B204" s="29"/>
      <c r="C204" s="29" t="s">
        <v>1292</v>
      </c>
      <c r="D204" s="40">
        <v>-338550</v>
      </c>
      <c r="E204" s="22">
        <v>-357.85</v>
      </c>
      <c r="F204" s="23">
        <v>-7.0399999999999998E-4</v>
      </c>
      <c r="G204" s="14"/>
    </row>
    <row r="205" spans="1:7" x14ac:dyDescent="0.25">
      <c r="A205" s="11" t="s">
        <v>1497</v>
      </c>
      <c r="B205" s="29"/>
      <c r="C205" s="29" t="s">
        <v>1406</v>
      </c>
      <c r="D205" s="40">
        <v>-24400</v>
      </c>
      <c r="E205" s="22">
        <v>-357.89</v>
      </c>
      <c r="F205" s="23">
        <v>-7.0399999999999998E-4</v>
      </c>
      <c r="G205" s="14"/>
    </row>
    <row r="206" spans="1:7" x14ac:dyDescent="0.25">
      <c r="A206" s="11" t="s">
        <v>1498</v>
      </c>
      <c r="B206" s="29"/>
      <c r="C206" s="29" t="s">
        <v>1383</v>
      </c>
      <c r="D206" s="40">
        <v>-66250</v>
      </c>
      <c r="E206" s="22">
        <v>-369.84</v>
      </c>
      <c r="F206" s="23">
        <v>-7.27E-4</v>
      </c>
      <c r="G206" s="14"/>
    </row>
    <row r="207" spans="1:7" x14ac:dyDescent="0.25">
      <c r="A207" s="11" t="s">
        <v>1499</v>
      </c>
      <c r="B207" s="29"/>
      <c r="C207" s="29" t="s">
        <v>1110</v>
      </c>
      <c r="D207" s="40">
        <v>-10600</v>
      </c>
      <c r="E207" s="22">
        <v>-387.24</v>
      </c>
      <c r="F207" s="23">
        <v>-7.6199999999999998E-4</v>
      </c>
      <c r="G207" s="14"/>
    </row>
    <row r="208" spans="1:7" x14ac:dyDescent="0.25">
      <c r="A208" s="11" t="s">
        <v>1500</v>
      </c>
      <c r="B208" s="29"/>
      <c r="C208" s="29" t="s">
        <v>1276</v>
      </c>
      <c r="D208" s="40">
        <v>-7350</v>
      </c>
      <c r="E208" s="22">
        <v>-413.27</v>
      </c>
      <c r="F208" s="23">
        <v>-8.1300000000000003E-4</v>
      </c>
      <c r="G208" s="14"/>
    </row>
    <row r="209" spans="1:7" x14ac:dyDescent="0.25">
      <c r="A209" s="11" t="s">
        <v>1501</v>
      </c>
      <c r="B209" s="29"/>
      <c r="C209" s="29" t="s">
        <v>1107</v>
      </c>
      <c r="D209" s="40">
        <v>-6000</v>
      </c>
      <c r="E209" s="22">
        <v>-421.08</v>
      </c>
      <c r="F209" s="23">
        <v>-8.2799999999999996E-4</v>
      </c>
      <c r="G209" s="14"/>
    </row>
    <row r="210" spans="1:7" x14ac:dyDescent="0.25">
      <c r="A210" s="11" t="s">
        <v>1502</v>
      </c>
      <c r="B210" s="29"/>
      <c r="C210" s="29" t="s">
        <v>1246</v>
      </c>
      <c r="D210" s="40">
        <v>-9000</v>
      </c>
      <c r="E210" s="22">
        <v>-423.06</v>
      </c>
      <c r="F210" s="23">
        <v>-8.3199999999999995E-4</v>
      </c>
      <c r="G210" s="14"/>
    </row>
    <row r="211" spans="1:7" x14ac:dyDescent="0.25">
      <c r="A211" s="11" t="s">
        <v>1503</v>
      </c>
      <c r="B211" s="29"/>
      <c r="C211" s="29" t="s">
        <v>1198</v>
      </c>
      <c r="D211" s="40">
        <v>-90750</v>
      </c>
      <c r="E211" s="22">
        <v>-432.56</v>
      </c>
      <c r="F211" s="23">
        <v>-8.5099999999999998E-4</v>
      </c>
      <c r="G211" s="14"/>
    </row>
    <row r="212" spans="1:7" x14ac:dyDescent="0.25">
      <c r="A212" s="11" t="s">
        <v>1504</v>
      </c>
      <c r="B212" s="29"/>
      <c r="C212" s="29" t="s">
        <v>1195</v>
      </c>
      <c r="D212" s="40">
        <v>-45500</v>
      </c>
      <c r="E212" s="22">
        <v>-438.57</v>
      </c>
      <c r="F212" s="23">
        <v>-8.6300000000000005E-4</v>
      </c>
      <c r="G212" s="14"/>
    </row>
    <row r="213" spans="1:7" x14ac:dyDescent="0.25">
      <c r="A213" s="11" t="s">
        <v>1505</v>
      </c>
      <c r="B213" s="29"/>
      <c r="C213" s="29" t="s">
        <v>1122</v>
      </c>
      <c r="D213" s="40">
        <v>-2080</v>
      </c>
      <c r="E213" s="22">
        <v>-455.89</v>
      </c>
      <c r="F213" s="23">
        <v>-8.9700000000000001E-4</v>
      </c>
      <c r="G213" s="14"/>
    </row>
    <row r="214" spans="1:7" x14ac:dyDescent="0.25">
      <c r="A214" s="11" t="s">
        <v>1506</v>
      </c>
      <c r="B214" s="29"/>
      <c r="C214" s="29" t="s">
        <v>1122</v>
      </c>
      <c r="D214" s="40">
        <v>-72000</v>
      </c>
      <c r="E214" s="22">
        <v>-477.58</v>
      </c>
      <c r="F214" s="23">
        <v>-9.3899999999999995E-4</v>
      </c>
      <c r="G214" s="14"/>
    </row>
    <row r="215" spans="1:7" x14ac:dyDescent="0.25">
      <c r="A215" s="11" t="s">
        <v>1507</v>
      </c>
      <c r="B215" s="29"/>
      <c r="C215" s="29" t="s">
        <v>1164</v>
      </c>
      <c r="D215" s="40">
        <v>-13475</v>
      </c>
      <c r="E215" s="22">
        <v>-498.02</v>
      </c>
      <c r="F215" s="23">
        <v>-9.7999999999999997E-4</v>
      </c>
      <c r="G215" s="14"/>
    </row>
    <row r="216" spans="1:7" x14ac:dyDescent="0.25">
      <c r="A216" s="11" t="s">
        <v>1508</v>
      </c>
      <c r="B216" s="29"/>
      <c r="C216" s="29" t="s">
        <v>1383</v>
      </c>
      <c r="D216" s="40">
        <v>-31150</v>
      </c>
      <c r="E216" s="22">
        <v>-499.97</v>
      </c>
      <c r="F216" s="23">
        <v>-9.8299999999999993E-4</v>
      </c>
      <c r="G216" s="14"/>
    </row>
    <row r="217" spans="1:7" x14ac:dyDescent="0.25">
      <c r="A217" s="11" t="s">
        <v>1509</v>
      </c>
      <c r="B217" s="29"/>
      <c r="C217" s="29" t="s">
        <v>1259</v>
      </c>
      <c r="D217" s="40">
        <v>-324800</v>
      </c>
      <c r="E217" s="22">
        <v>-504.9</v>
      </c>
      <c r="F217" s="23">
        <v>-9.9299999999999996E-4</v>
      </c>
      <c r="G217" s="14"/>
    </row>
    <row r="218" spans="1:7" x14ac:dyDescent="0.25">
      <c r="A218" s="11" t="s">
        <v>1510</v>
      </c>
      <c r="B218" s="29"/>
      <c r="C218" s="29" t="s">
        <v>1104</v>
      </c>
      <c r="D218" s="40">
        <v>-40500</v>
      </c>
      <c r="E218" s="22">
        <v>-522.39</v>
      </c>
      <c r="F218" s="23">
        <v>-1.0280000000000001E-3</v>
      </c>
      <c r="G218" s="14"/>
    </row>
    <row r="219" spans="1:7" x14ac:dyDescent="0.25">
      <c r="A219" s="11" t="s">
        <v>1511</v>
      </c>
      <c r="B219" s="29"/>
      <c r="C219" s="29" t="s">
        <v>1305</v>
      </c>
      <c r="D219" s="40">
        <v>-252000</v>
      </c>
      <c r="E219" s="22">
        <v>-534.62</v>
      </c>
      <c r="F219" s="23">
        <v>-1.052E-3</v>
      </c>
      <c r="G219" s="14"/>
    </row>
    <row r="220" spans="1:7" x14ac:dyDescent="0.25">
      <c r="A220" s="11" t="s">
        <v>1512</v>
      </c>
      <c r="B220" s="29"/>
      <c r="C220" s="29" t="s">
        <v>1107</v>
      </c>
      <c r="D220" s="40">
        <v>-200000</v>
      </c>
      <c r="E220" s="22">
        <v>-573.1</v>
      </c>
      <c r="F220" s="23">
        <v>-1.127E-3</v>
      </c>
      <c r="G220" s="14"/>
    </row>
    <row r="221" spans="1:7" x14ac:dyDescent="0.25">
      <c r="A221" s="11" t="s">
        <v>1513</v>
      </c>
      <c r="B221" s="29"/>
      <c r="C221" s="29" t="s">
        <v>1246</v>
      </c>
      <c r="D221" s="40">
        <v>-22750</v>
      </c>
      <c r="E221" s="22">
        <v>-597.27</v>
      </c>
      <c r="F221" s="23">
        <v>-1.175E-3</v>
      </c>
      <c r="G221" s="14"/>
    </row>
    <row r="222" spans="1:7" x14ac:dyDescent="0.25">
      <c r="A222" s="11" t="s">
        <v>1514</v>
      </c>
      <c r="B222" s="29"/>
      <c r="C222" s="29" t="s">
        <v>1122</v>
      </c>
      <c r="D222" s="40">
        <v>-63700</v>
      </c>
      <c r="E222" s="22">
        <v>-610.76</v>
      </c>
      <c r="F222" s="23">
        <v>-1.201E-3</v>
      </c>
      <c r="G222" s="14"/>
    </row>
    <row r="223" spans="1:7" x14ac:dyDescent="0.25">
      <c r="A223" s="11" t="s">
        <v>1515</v>
      </c>
      <c r="B223" s="29"/>
      <c r="C223" s="29" t="s">
        <v>1153</v>
      </c>
      <c r="D223" s="40">
        <v>-145800</v>
      </c>
      <c r="E223" s="22">
        <v>-622.71</v>
      </c>
      <c r="F223" s="23">
        <v>-1.225E-3</v>
      </c>
      <c r="G223" s="14"/>
    </row>
    <row r="224" spans="1:7" x14ac:dyDescent="0.25">
      <c r="A224" s="11" t="s">
        <v>1516</v>
      </c>
      <c r="B224" s="29"/>
      <c r="C224" s="29" t="s">
        <v>1292</v>
      </c>
      <c r="D224" s="40">
        <v>-62400</v>
      </c>
      <c r="E224" s="22">
        <v>-665.59</v>
      </c>
      <c r="F224" s="23">
        <v>-1.3090000000000001E-3</v>
      </c>
      <c r="G224" s="14"/>
    </row>
    <row r="225" spans="1:7" x14ac:dyDescent="0.25">
      <c r="A225" s="11" t="s">
        <v>1517</v>
      </c>
      <c r="B225" s="29"/>
      <c r="C225" s="29" t="s">
        <v>1276</v>
      </c>
      <c r="D225" s="40">
        <v>-374400</v>
      </c>
      <c r="E225" s="22">
        <v>-758.16</v>
      </c>
      <c r="F225" s="23">
        <v>-1.4909999999999999E-3</v>
      </c>
      <c r="G225" s="14"/>
    </row>
    <row r="226" spans="1:7" x14ac:dyDescent="0.25">
      <c r="A226" s="11" t="s">
        <v>1518</v>
      </c>
      <c r="B226" s="29"/>
      <c r="C226" s="29" t="s">
        <v>1153</v>
      </c>
      <c r="D226" s="40">
        <v>-42500</v>
      </c>
      <c r="E226" s="22">
        <v>-762.15</v>
      </c>
      <c r="F226" s="23">
        <v>-1.4989999999999999E-3</v>
      </c>
      <c r="G226" s="14"/>
    </row>
    <row r="227" spans="1:7" x14ac:dyDescent="0.25">
      <c r="A227" s="11" t="s">
        <v>1519</v>
      </c>
      <c r="B227" s="29"/>
      <c r="C227" s="29" t="s">
        <v>1130</v>
      </c>
      <c r="D227" s="40">
        <v>-210600</v>
      </c>
      <c r="E227" s="22">
        <v>-771.85</v>
      </c>
      <c r="F227" s="23">
        <v>-1.518E-3</v>
      </c>
      <c r="G227" s="14"/>
    </row>
    <row r="228" spans="1:7" x14ac:dyDescent="0.25">
      <c r="A228" s="11" t="s">
        <v>1520</v>
      </c>
      <c r="B228" s="29"/>
      <c r="C228" s="29" t="s">
        <v>1107</v>
      </c>
      <c r="D228" s="40">
        <v>-720000</v>
      </c>
      <c r="E228" s="22">
        <v>-798.12</v>
      </c>
      <c r="F228" s="23">
        <v>-1.57E-3</v>
      </c>
      <c r="G228" s="14"/>
    </row>
    <row r="229" spans="1:7" x14ac:dyDescent="0.25">
      <c r="A229" s="11" t="s">
        <v>1521</v>
      </c>
      <c r="B229" s="29"/>
      <c r="C229" s="29" t="s">
        <v>1203</v>
      </c>
      <c r="D229" s="40">
        <v>-135300</v>
      </c>
      <c r="E229" s="22">
        <v>-801.31</v>
      </c>
      <c r="F229" s="23">
        <v>-1.5759999999999999E-3</v>
      </c>
      <c r="G229" s="14"/>
    </row>
    <row r="230" spans="1:7" x14ac:dyDescent="0.25">
      <c r="A230" s="11" t="s">
        <v>1522</v>
      </c>
      <c r="B230" s="29"/>
      <c r="C230" s="29" t="s">
        <v>1273</v>
      </c>
      <c r="D230" s="40">
        <v>-17250</v>
      </c>
      <c r="E230" s="22">
        <v>-803.8</v>
      </c>
      <c r="F230" s="23">
        <v>-1.5809999999999999E-3</v>
      </c>
      <c r="G230" s="14"/>
    </row>
    <row r="231" spans="1:7" x14ac:dyDescent="0.25">
      <c r="A231" s="11" t="s">
        <v>1523</v>
      </c>
      <c r="B231" s="29"/>
      <c r="C231" s="29" t="s">
        <v>1219</v>
      </c>
      <c r="D231" s="40">
        <v>-341600</v>
      </c>
      <c r="E231" s="22">
        <v>-834.53</v>
      </c>
      <c r="F231" s="23">
        <v>-1.642E-3</v>
      </c>
      <c r="G231" s="14"/>
    </row>
    <row r="232" spans="1:7" x14ac:dyDescent="0.25">
      <c r="A232" s="11" t="s">
        <v>1524</v>
      </c>
      <c r="B232" s="29"/>
      <c r="C232" s="29" t="s">
        <v>1206</v>
      </c>
      <c r="D232" s="40">
        <v>-113125</v>
      </c>
      <c r="E232" s="22">
        <v>-838.26</v>
      </c>
      <c r="F232" s="23">
        <v>-1.6490000000000001E-3</v>
      </c>
      <c r="G232" s="14"/>
    </row>
    <row r="233" spans="1:7" x14ac:dyDescent="0.25">
      <c r="A233" s="11" t="s">
        <v>1525</v>
      </c>
      <c r="B233" s="29"/>
      <c r="C233" s="29" t="s">
        <v>1219</v>
      </c>
      <c r="D233" s="40">
        <v>-216000</v>
      </c>
      <c r="E233" s="22">
        <v>-840.24</v>
      </c>
      <c r="F233" s="23">
        <v>-1.653E-3</v>
      </c>
      <c r="G233" s="14"/>
    </row>
    <row r="234" spans="1:7" x14ac:dyDescent="0.25">
      <c r="A234" s="11" t="s">
        <v>1526</v>
      </c>
      <c r="B234" s="29"/>
      <c r="C234" s="29" t="s">
        <v>1305</v>
      </c>
      <c r="D234" s="40">
        <v>-4500</v>
      </c>
      <c r="E234" s="22">
        <v>-841.73</v>
      </c>
      <c r="F234" s="23">
        <v>-1.6559999999999999E-3</v>
      </c>
      <c r="G234" s="14"/>
    </row>
    <row r="235" spans="1:7" x14ac:dyDescent="0.25">
      <c r="A235" s="11" t="s">
        <v>1527</v>
      </c>
      <c r="B235" s="29"/>
      <c r="C235" s="29" t="s">
        <v>1153</v>
      </c>
      <c r="D235" s="40">
        <v>-426300</v>
      </c>
      <c r="E235" s="22">
        <v>-867.73</v>
      </c>
      <c r="F235" s="23">
        <v>-1.707E-3</v>
      </c>
      <c r="G235" s="14"/>
    </row>
    <row r="236" spans="1:7" x14ac:dyDescent="0.25">
      <c r="A236" s="11" t="s">
        <v>1528</v>
      </c>
      <c r="B236" s="29"/>
      <c r="C236" s="29" t="s">
        <v>1107</v>
      </c>
      <c r="D236" s="40">
        <v>-523800</v>
      </c>
      <c r="E236" s="22">
        <v>-899.63</v>
      </c>
      <c r="F236" s="23">
        <v>-1.7700000000000001E-3</v>
      </c>
      <c r="G236" s="14"/>
    </row>
    <row r="237" spans="1:7" x14ac:dyDescent="0.25">
      <c r="A237" s="11" t="s">
        <v>1529</v>
      </c>
      <c r="B237" s="29"/>
      <c r="C237" s="29" t="s">
        <v>1246</v>
      </c>
      <c r="D237" s="40">
        <v>-174250</v>
      </c>
      <c r="E237" s="22">
        <v>-900.61</v>
      </c>
      <c r="F237" s="23">
        <v>-1.7719999999999999E-3</v>
      </c>
      <c r="G237" s="14"/>
    </row>
    <row r="238" spans="1:7" x14ac:dyDescent="0.25">
      <c r="A238" s="11" t="s">
        <v>1530</v>
      </c>
      <c r="B238" s="29"/>
      <c r="C238" s="29" t="s">
        <v>1340</v>
      </c>
      <c r="D238" s="40">
        <v>-112500</v>
      </c>
      <c r="E238" s="22">
        <v>-902.81</v>
      </c>
      <c r="F238" s="23">
        <v>-1.776E-3</v>
      </c>
      <c r="G238" s="14"/>
    </row>
    <row r="239" spans="1:7" x14ac:dyDescent="0.25">
      <c r="A239" s="11" t="s">
        <v>1531</v>
      </c>
      <c r="B239" s="29"/>
      <c r="C239" s="29" t="s">
        <v>1305</v>
      </c>
      <c r="D239" s="40">
        <v>-940</v>
      </c>
      <c r="E239" s="22">
        <v>-921.12</v>
      </c>
      <c r="F239" s="23">
        <v>-1.812E-3</v>
      </c>
      <c r="G239" s="14"/>
    </row>
    <row r="240" spans="1:7" x14ac:dyDescent="0.25">
      <c r="A240" s="11" t="s">
        <v>1532</v>
      </c>
      <c r="B240" s="29"/>
      <c r="C240" s="29" t="s">
        <v>1122</v>
      </c>
      <c r="D240" s="40">
        <v>-183600</v>
      </c>
      <c r="E240" s="22">
        <v>-929.29</v>
      </c>
      <c r="F240" s="23">
        <v>-1.828E-3</v>
      </c>
      <c r="G240" s="14"/>
    </row>
    <row r="241" spans="1:7" x14ac:dyDescent="0.25">
      <c r="A241" s="11" t="s">
        <v>1533</v>
      </c>
      <c r="B241" s="29"/>
      <c r="C241" s="29" t="s">
        <v>1130</v>
      </c>
      <c r="D241" s="40">
        <v>-1043250</v>
      </c>
      <c r="E241" s="22">
        <v>-945.71</v>
      </c>
      <c r="F241" s="23">
        <v>-1.861E-3</v>
      </c>
      <c r="G241" s="14"/>
    </row>
    <row r="242" spans="1:7" x14ac:dyDescent="0.25">
      <c r="A242" s="11" t="s">
        <v>1534</v>
      </c>
      <c r="B242" s="29"/>
      <c r="C242" s="29" t="s">
        <v>1203</v>
      </c>
      <c r="D242" s="40">
        <v>-136500</v>
      </c>
      <c r="E242" s="22">
        <v>-969.08</v>
      </c>
      <c r="F242" s="23">
        <v>-1.9070000000000001E-3</v>
      </c>
      <c r="G242" s="14"/>
    </row>
    <row r="243" spans="1:7" x14ac:dyDescent="0.25">
      <c r="A243" s="11" t="s">
        <v>1535</v>
      </c>
      <c r="B243" s="29"/>
      <c r="C243" s="29" t="s">
        <v>1273</v>
      </c>
      <c r="D243" s="40">
        <v>-134000</v>
      </c>
      <c r="E243" s="22">
        <v>-977.06</v>
      </c>
      <c r="F243" s="23">
        <v>-1.9220000000000001E-3</v>
      </c>
      <c r="G243" s="14"/>
    </row>
    <row r="244" spans="1:7" x14ac:dyDescent="0.25">
      <c r="A244" s="11" t="s">
        <v>1536</v>
      </c>
      <c r="B244" s="29"/>
      <c r="C244" s="29" t="s">
        <v>1144</v>
      </c>
      <c r="D244" s="40">
        <v>-465750</v>
      </c>
      <c r="E244" s="22">
        <v>-992.28</v>
      </c>
      <c r="F244" s="23">
        <v>-1.952E-3</v>
      </c>
      <c r="G244" s="14"/>
    </row>
    <row r="245" spans="1:7" x14ac:dyDescent="0.25">
      <c r="A245" s="11" t="s">
        <v>1537</v>
      </c>
      <c r="B245" s="29"/>
      <c r="C245" s="29" t="s">
        <v>1161</v>
      </c>
      <c r="D245" s="40">
        <v>-1232000</v>
      </c>
      <c r="E245" s="22">
        <v>-1023.18</v>
      </c>
      <c r="F245" s="23">
        <v>-2.013E-3</v>
      </c>
      <c r="G245" s="14"/>
    </row>
    <row r="246" spans="1:7" x14ac:dyDescent="0.25">
      <c r="A246" s="11" t="s">
        <v>1538</v>
      </c>
      <c r="B246" s="29"/>
      <c r="C246" s="29" t="s">
        <v>1122</v>
      </c>
      <c r="D246" s="40">
        <v>-31600</v>
      </c>
      <c r="E246" s="22">
        <v>-1070.23</v>
      </c>
      <c r="F246" s="23">
        <v>-2.1059999999999998E-3</v>
      </c>
      <c r="G246" s="14"/>
    </row>
    <row r="247" spans="1:7" x14ac:dyDescent="0.25">
      <c r="A247" s="11" t="s">
        <v>1539</v>
      </c>
      <c r="B247" s="29"/>
      <c r="C247" s="29" t="s">
        <v>1188</v>
      </c>
      <c r="D247" s="40">
        <v>-81500</v>
      </c>
      <c r="E247" s="22">
        <v>-1071.1099999999999</v>
      </c>
      <c r="F247" s="23">
        <v>-2.1069999999999999E-3</v>
      </c>
      <c r="G247" s="14"/>
    </row>
    <row r="248" spans="1:7" x14ac:dyDescent="0.25">
      <c r="A248" s="11" t="s">
        <v>1540</v>
      </c>
      <c r="B248" s="29"/>
      <c r="C248" s="29" t="s">
        <v>1110</v>
      </c>
      <c r="D248" s="40">
        <v>-96000</v>
      </c>
      <c r="E248" s="22">
        <v>-1079.57</v>
      </c>
      <c r="F248" s="23">
        <v>-2.124E-3</v>
      </c>
      <c r="G248" s="14"/>
    </row>
    <row r="249" spans="1:7" x14ac:dyDescent="0.25">
      <c r="A249" s="11" t="s">
        <v>1541</v>
      </c>
      <c r="B249" s="29"/>
      <c r="C249" s="29" t="s">
        <v>1246</v>
      </c>
      <c r="D249" s="40">
        <v>-44625</v>
      </c>
      <c r="E249" s="22">
        <v>-1132.1400000000001</v>
      </c>
      <c r="F249" s="23">
        <v>-2.2269999999999998E-3</v>
      </c>
      <c r="G249" s="14"/>
    </row>
    <row r="250" spans="1:7" x14ac:dyDescent="0.25">
      <c r="A250" s="11" t="s">
        <v>1542</v>
      </c>
      <c r="B250" s="29"/>
      <c r="C250" s="29" t="s">
        <v>1188</v>
      </c>
      <c r="D250" s="40">
        <v>-411000</v>
      </c>
      <c r="E250" s="22">
        <v>-1136.83</v>
      </c>
      <c r="F250" s="23">
        <v>-2.2369999999999998E-3</v>
      </c>
      <c r="G250" s="14"/>
    </row>
    <row r="251" spans="1:7" x14ac:dyDescent="0.25">
      <c r="A251" s="11" t="s">
        <v>1543</v>
      </c>
      <c r="B251" s="29"/>
      <c r="C251" s="29" t="s">
        <v>1104</v>
      </c>
      <c r="D251" s="40">
        <v>-705000</v>
      </c>
      <c r="E251" s="22">
        <v>-1149.1500000000001</v>
      </c>
      <c r="F251" s="23">
        <v>-2.261E-3</v>
      </c>
      <c r="G251" s="14"/>
    </row>
    <row r="252" spans="1:7" x14ac:dyDescent="0.25">
      <c r="A252" s="11" t="s">
        <v>1544</v>
      </c>
      <c r="B252" s="29"/>
      <c r="C252" s="29" t="s">
        <v>1198</v>
      </c>
      <c r="D252" s="40">
        <v>-82875</v>
      </c>
      <c r="E252" s="22">
        <v>-1157.31</v>
      </c>
      <c r="F252" s="23">
        <v>-2.2769999999999999E-3</v>
      </c>
      <c r="G252" s="14"/>
    </row>
    <row r="253" spans="1:7" x14ac:dyDescent="0.25">
      <c r="A253" s="11" t="s">
        <v>1545</v>
      </c>
      <c r="B253" s="29"/>
      <c r="C253" s="29" t="s">
        <v>1104</v>
      </c>
      <c r="D253" s="40">
        <v>-91800</v>
      </c>
      <c r="E253" s="22">
        <v>-1178.3399999999999</v>
      </c>
      <c r="F253" s="23">
        <v>-2.3180000000000002E-3</v>
      </c>
      <c r="G253" s="14"/>
    </row>
    <row r="254" spans="1:7" x14ac:dyDescent="0.25">
      <c r="A254" s="11" t="s">
        <v>1546</v>
      </c>
      <c r="B254" s="29"/>
      <c r="C254" s="29" t="s">
        <v>1130</v>
      </c>
      <c r="D254" s="40">
        <v>-456300</v>
      </c>
      <c r="E254" s="22">
        <v>-1200.75</v>
      </c>
      <c r="F254" s="23">
        <v>-2.362E-3</v>
      </c>
      <c r="G254" s="14"/>
    </row>
    <row r="255" spans="1:7" x14ac:dyDescent="0.25">
      <c r="A255" s="11" t="s">
        <v>1547</v>
      </c>
      <c r="B255" s="29"/>
      <c r="C255" s="29" t="s">
        <v>1104</v>
      </c>
      <c r="D255" s="40">
        <v>-130800</v>
      </c>
      <c r="E255" s="22">
        <v>-1206.3699999999999</v>
      </c>
      <c r="F255" s="23">
        <v>-2.3739999999999998E-3</v>
      </c>
      <c r="G255" s="14"/>
    </row>
    <row r="256" spans="1:7" x14ac:dyDescent="0.25">
      <c r="A256" s="11" t="s">
        <v>1548</v>
      </c>
      <c r="B256" s="29"/>
      <c r="C256" s="29" t="s">
        <v>1305</v>
      </c>
      <c r="D256" s="40">
        <v>-1545750</v>
      </c>
      <c r="E256" s="22">
        <v>-1228.8699999999999</v>
      </c>
      <c r="F256" s="23">
        <v>-2.418E-3</v>
      </c>
      <c r="G256" s="14"/>
    </row>
    <row r="257" spans="1:7" x14ac:dyDescent="0.25">
      <c r="A257" s="11" t="s">
        <v>1549</v>
      </c>
      <c r="B257" s="29"/>
      <c r="C257" s="29" t="s">
        <v>1188</v>
      </c>
      <c r="D257" s="40">
        <v>-44250</v>
      </c>
      <c r="E257" s="22">
        <v>-1255.3699999999999</v>
      </c>
      <c r="F257" s="23">
        <v>-2.47E-3</v>
      </c>
      <c r="G257" s="14"/>
    </row>
    <row r="258" spans="1:7" x14ac:dyDescent="0.25">
      <c r="A258" s="11" t="s">
        <v>1550</v>
      </c>
      <c r="B258" s="29"/>
      <c r="C258" s="29" t="s">
        <v>1241</v>
      </c>
      <c r="D258" s="40">
        <v>-53400</v>
      </c>
      <c r="E258" s="22">
        <v>-1269.0999999999999</v>
      </c>
      <c r="F258" s="23">
        <v>-2.4970000000000001E-3</v>
      </c>
      <c r="G258" s="14"/>
    </row>
    <row r="259" spans="1:7" x14ac:dyDescent="0.25">
      <c r="A259" s="11" t="s">
        <v>1551</v>
      </c>
      <c r="B259" s="29"/>
      <c r="C259" s="29" t="s">
        <v>1107</v>
      </c>
      <c r="D259" s="40">
        <v>-122500</v>
      </c>
      <c r="E259" s="22">
        <v>-1290.9100000000001</v>
      </c>
      <c r="F259" s="23">
        <v>-2.5400000000000002E-3</v>
      </c>
      <c r="G259" s="14"/>
    </row>
    <row r="260" spans="1:7" x14ac:dyDescent="0.25">
      <c r="A260" s="11" t="s">
        <v>1552</v>
      </c>
      <c r="B260" s="29"/>
      <c r="C260" s="29" t="s">
        <v>1107</v>
      </c>
      <c r="D260" s="40">
        <v>-348000</v>
      </c>
      <c r="E260" s="22">
        <v>-1303.26</v>
      </c>
      <c r="F260" s="23">
        <v>-2.5639999999999999E-3</v>
      </c>
      <c r="G260" s="14"/>
    </row>
    <row r="261" spans="1:7" x14ac:dyDescent="0.25">
      <c r="A261" s="11" t="s">
        <v>1553</v>
      </c>
      <c r="B261" s="29"/>
      <c r="C261" s="29" t="s">
        <v>1292</v>
      </c>
      <c r="D261" s="40">
        <v>-261250</v>
      </c>
      <c r="E261" s="22">
        <v>-1328.59</v>
      </c>
      <c r="F261" s="23">
        <v>-2.614E-3</v>
      </c>
      <c r="G261" s="14"/>
    </row>
    <row r="262" spans="1:7" x14ac:dyDescent="0.25">
      <c r="A262" s="11" t="s">
        <v>1554</v>
      </c>
      <c r="B262" s="29"/>
      <c r="C262" s="29" t="s">
        <v>1273</v>
      </c>
      <c r="D262" s="40">
        <v>-101200</v>
      </c>
      <c r="E262" s="22">
        <v>-1328.6</v>
      </c>
      <c r="F262" s="23">
        <v>-2.614E-3</v>
      </c>
      <c r="G262" s="14"/>
    </row>
    <row r="263" spans="1:7" x14ac:dyDescent="0.25">
      <c r="A263" s="11" t="s">
        <v>1555</v>
      </c>
      <c r="B263" s="29"/>
      <c r="C263" s="29" t="s">
        <v>1153</v>
      </c>
      <c r="D263" s="40">
        <v>-41500</v>
      </c>
      <c r="E263" s="22">
        <v>-1341.92</v>
      </c>
      <c r="F263" s="23">
        <v>-2.64E-3</v>
      </c>
      <c r="G263" s="14"/>
    </row>
    <row r="264" spans="1:7" x14ac:dyDescent="0.25">
      <c r="A264" s="11" t="s">
        <v>1556</v>
      </c>
      <c r="B264" s="29"/>
      <c r="C264" s="29" t="s">
        <v>1287</v>
      </c>
      <c r="D264" s="40">
        <v>-925000</v>
      </c>
      <c r="E264" s="22">
        <v>-1364.38</v>
      </c>
      <c r="F264" s="23">
        <v>-2.6840000000000002E-3</v>
      </c>
      <c r="G264" s="14"/>
    </row>
    <row r="265" spans="1:7" x14ac:dyDescent="0.25">
      <c r="A265" s="11" t="s">
        <v>1557</v>
      </c>
      <c r="B265" s="29"/>
      <c r="C265" s="29" t="s">
        <v>1110</v>
      </c>
      <c r="D265" s="40">
        <v>-239000</v>
      </c>
      <c r="E265" s="22">
        <v>-1406.52</v>
      </c>
      <c r="F265" s="23">
        <v>-2.7669999999999999E-3</v>
      </c>
      <c r="G265" s="14"/>
    </row>
    <row r="266" spans="1:7" x14ac:dyDescent="0.25">
      <c r="A266" s="11" t="s">
        <v>1558</v>
      </c>
      <c r="B266" s="29"/>
      <c r="C266" s="29" t="s">
        <v>1107</v>
      </c>
      <c r="D266" s="40">
        <v>-198900</v>
      </c>
      <c r="E266" s="22">
        <v>-1412.29</v>
      </c>
      <c r="F266" s="23">
        <v>-2.7789999999999998E-3</v>
      </c>
      <c r="G266" s="14"/>
    </row>
    <row r="267" spans="1:7" x14ac:dyDescent="0.25">
      <c r="A267" s="11" t="s">
        <v>1559</v>
      </c>
      <c r="B267" s="29"/>
      <c r="C267" s="29" t="s">
        <v>1110</v>
      </c>
      <c r="D267" s="40">
        <v>-42700</v>
      </c>
      <c r="E267" s="22">
        <v>-1415.04</v>
      </c>
      <c r="F267" s="23">
        <v>-2.784E-3</v>
      </c>
      <c r="G267" s="14"/>
    </row>
    <row r="268" spans="1:7" x14ac:dyDescent="0.25">
      <c r="A268" s="11" t="s">
        <v>1560</v>
      </c>
      <c r="B268" s="29"/>
      <c r="C268" s="29" t="s">
        <v>1107</v>
      </c>
      <c r="D268" s="40">
        <v>-102000</v>
      </c>
      <c r="E268" s="22">
        <v>-1418.16</v>
      </c>
      <c r="F268" s="23">
        <v>-2.7899999999999999E-3</v>
      </c>
      <c r="G268" s="14"/>
    </row>
    <row r="269" spans="1:7" x14ac:dyDescent="0.25">
      <c r="A269" s="11" t="s">
        <v>1561</v>
      </c>
      <c r="B269" s="29"/>
      <c r="C269" s="29" t="s">
        <v>1122</v>
      </c>
      <c r="D269" s="40">
        <v>-236350</v>
      </c>
      <c r="E269" s="22">
        <v>-1422.59</v>
      </c>
      <c r="F269" s="23">
        <v>-2.7989999999999998E-3</v>
      </c>
      <c r="G269" s="14"/>
    </row>
    <row r="270" spans="1:7" x14ac:dyDescent="0.25">
      <c r="A270" s="11" t="s">
        <v>1562</v>
      </c>
      <c r="B270" s="29"/>
      <c r="C270" s="29" t="s">
        <v>1276</v>
      </c>
      <c r="D270" s="40">
        <v>-37000</v>
      </c>
      <c r="E270" s="22">
        <v>-1520.09</v>
      </c>
      <c r="F270" s="23">
        <v>-2.9910000000000002E-3</v>
      </c>
      <c r="G270" s="14"/>
    </row>
    <row r="271" spans="1:7" x14ac:dyDescent="0.25">
      <c r="A271" s="11" t="s">
        <v>1563</v>
      </c>
      <c r="B271" s="29"/>
      <c r="C271" s="29" t="s">
        <v>1273</v>
      </c>
      <c r="D271" s="40">
        <v>-74500</v>
      </c>
      <c r="E271" s="22">
        <v>-1524.05</v>
      </c>
      <c r="F271" s="23">
        <v>-2.9989999999999999E-3</v>
      </c>
      <c r="G271" s="14"/>
    </row>
    <row r="272" spans="1:7" x14ac:dyDescent="0.25">
      <c r="A272" s="11" t="s">
        <v>1564</v>
      </c>
      <c r="B272" s="29"/>
      <c r="C272" s="29" t="s">
        <v>1107</v>
      </c>
      <c r="D272" s="40">
        <v>-1328000</v>
      </c>
      <c r="E272" s="22">
        <v>-1538.49</v>
      </c>
      <c r="F272" s="23">
        <v>-3.0270000000000002E-3</v>
      </c>
      <c r="G272" s="14"/>
    </row>
    <row r="273" spans="1:7" x14ac:dyDescent="0.25">
      <c r="A273" s="11" t="s">
        <v>1565</v>
      </c>
      <c r="B273" s="29"/>
      <c r="C273" s="29" t="s">
        <v>1188</v>
      </c>
      <c r="D273" s="40">
        <v>-41500</v>
      </c>
      <c r="E273" s="22">
        <v>-1610.86</v>
      </c>
      <c r="F273" s="23">
        <v>-3.1700000000000001E-3</v>
      </c>
      <c r="G273" s="14"/>
    </row>
    <row r="274" spans="1:7" x14ac:dyDescent="0.25">
      <c r="A274" s="11" t="s">
        <v>1566</v>
      </c>
      <c r="B274" s="29"/>
      <c r="C274" s="29" t="s">
        <v>1150</v>
      </c>
      <c r="D274" s="40">
        <v>-1935000</v>
      </c>
      <c r="E274" s="22">
        <v>-1635.08</v>
      </c>
      <c r="F274" s="23">
        <v>-3.2169999999999998E-3</v>
      </c>
      <c r="G274" s="14"/>
    </row>
    <row r="275" spans="1:7" x14ac:dyDescent="0.25">
      <c r="A275" s="11" t="s">
        <v>1567</v>
      </c>
      <c r="B275" s="29"/>
      <c r="C275" s="29" t="s">
        <v>1122</v>
      </c>
      <c r="D275" s="40">
        <v>-231400</v>
      </c>
      <c r="E275" s="22">
        <v>-1635.54</v>
      </c>
      <c r="F275" s="23">
        <v>-3.2179999999999999E-3</v>
      </c>
      <c r="G275" s="14"/>
    </row>
    <row r="276" spans="1:7" x14ac:dyDescent="0.25">
      <c r="A276" s="11" t="s">
        <v>1568</v>
      </c>
      <c r="B276" s="29"/>
      <c r="C276" s="29" t="s">
        <v>1262</v>
      </c>
      <c r="D276" s="40">
        <v>-1061250</v>
      </c>
      <c r="E276" s="22">
        <v>-1636.45</v>
      </c>
      <c r="F276" s="23">
        <v>-3.2200000000000002E-3</v>
      </c>
      <c r="G276" s="14"/>
    </row>
    <row r="277" spans="1:7" x14ac:dyDescent="0.25">
      <c r="A277" s="11" t="s">
        <v>1569</v>
      </c>
      <c r="B277" s="29"/>
      <c r="C277" s="29" t="s">
        <v>1259</v>
      </c>
      <c r="D277" s="40">
        <v>-23240000</v>
      </c>
      <c r="E277" s="22">
        <v>-1684.9</v>
      </c>
      <c r="F277" s="23">
        <v>-3.3149999999999998E-3</v>
      </c>
      <c r="G277" s="14"/>
    </row>
    <row r="278" spans="1:7" x14ac:dyDescent="0.25">
      <c r="A278" s="11" t="s">
        <v>1570</v>
      </c>
      <c r="B278" s="29"/>
      <c r="C278" s="29" t="s">
        <v>1104</v>
      </c>
      <c r="D278" s="40">
        <v>-1380000</v>
      </c>
      <c r="E278" s="22">
        <v>-1742.25</v>
      </c>
      <c r="F278" s="23">
        <v>-3.4280000000000001E-3</v>
      </c>
      <c r="G278" s="14"/>
    </row>
    <row r="279" spans="1:7" x14ac:dyDescent="0.25">
      <c r="A279" s="11" t="s">
        <v>1571</v>
      </c>
      <c r="B279" s="29"/>
      <c r="C279" s="29" t="s">
        <v>1153</v>
      </c>
      <c r="D279" s="40">
        <v>-7175</v>
      </c>
      <c r="E279" s="22">
        <v>-1816.68</v>
      </c>
      <c r="F279" s="23">
        <v>-3.5750000000000001E-3</v>
      </c>
      <c r="G279" s="14"/>
    </row>
    <row r="280" spans="1:7" x14ac:dyDescent="0.25">
      <c r="A280" s="11" t="s">
        <v>1572</v>
      </c>
      <c r="B280" s="29"/>
      <c r="C280" s="29" t="s">
        <v>1110</v>
      </c>
      <c r="D280" s="40">
        <v>-37050</v>
      </c>
      <c r="E280" s="22">
        <v>-1865.19</v>
      </c>
      <c r="F280" s="23">
        <v>-3.6700000000000001E-3</v>
      </c>
      <c r="G280" s="14"/>
    </row>
    <row r="281" spans="1:7" x14ac:dyDescent="0.25">
      <c r="A281" s="11" t="s">
        <v>1573</v>
      </c>
      <c r="B281" s="29"/>
      <c r="C281" s="29" t="s">
        <v>1110</v>
      </c>
      <c r="D281" s="40">
        <v>-177100</v>
      </c>
      <c r="E281" s="22">
        <v>-2037</v>
      </c>
      <c r="F281" s="23">
        <v>-4.0080000000000003E-3</v>
      </c>
      <c r="G281" s="14"/>
    </row>
    <row r="282" spans="1:7" x14ac:dyDescent="0.25">
      <c r="A282" s="11" t="s">
        <v>1574</v>
      </c>
      <c r="B282" s="29"/>
      <c r="C282" s="29" t="s">
        <v>1246</v>
      </c>
      <c r="D282" s="40">
        <v>-351000</v>
      </c>
      <c r="E282" s="22">
        <v>-2076.34</v>
      </c>
      <c r="F282" s="23">
        <v>-4.0860000000000002E-3</v>
      </c>
      <c r="G282" s="14"/>
    </row>
    <row r="283" spans="1:7" x14ac:dyDescent="0.25">
      <c r="A283" s="11" t="s">
        <v>1575</v>
      </c>
      <c r="B283" s="29"/>
      <c r="C283" s="29" t="s">
        <v>1122</v>
      </c>
      <c r="D283" s="40">
        <v>-860200</v>
      </c>
      <c r="E283" s="22">
        <v>-2125.12</v>
      </c>
      <c r="F283" s="23">
        <v>-4.182E-3</v>
      </c>
      <c r="G283" s="14"/>
    </row>
    <row r="284" spans="1:7" x14ac:dyDescent="0.25">
      <c r="A284" s="11" t="s">
        <v>1576</v>
      </c>
      <c r="B284" s="29"/>
      <c r="C284" s="29" t="s">
        <v>1241</v>
      </c>
      <c r="D284" s="40">
        <v>-319000</v>
      </c>
      <c r="E284" s="22">
        <v>-2152.9299999999998</v>
      </c>
      <c r="F284" s="23">
        <v>-4.2360000000000002E-3</v>
      </c>
      <c r="G284" s="14"/>
    </row>
    <row r="285" spans="1:7" x14ac:dyDescent="0.25">
      <c r="A285" s="11" t="s">
        <v>1577</v>
      </c>
      <c r="B285" s="29"/>
      <c r="C285" s="29" t="s">
        <v>1175</v>
      </c>
      <c r="D285" s="40">
        <v>-123600</v>
      </c>
      <c r="E285" s="22">
        <v>-2190.25</v>
      </c>
      <c r="F285" s="23">
        <v>-4.3099999999999996E-3</v>
      </c>
      <c r="G285" s="14"/>
    </row>
    <row r="286" spans="1:7" x14ac:dyDescent="0.25">
      <c r="A286" s="11" t="s">
        <v>1578</v>
      </c>
      <c r="B286" s="29"/>
      <c r="C286" s="29" t="s">
        <v>1236</v>
      </c>
      <c r="D286" s="40">
        <v>-1416800</v>
      </c>
      <c r="E286" s="22">
        <v>-2203.12</v>
      </c>
      <c r="F286" s="23">
        <v>-4.3350000000000003E-3</v>
      </c>
      <c r="G286" s="14"/>
    </row>
    <row r="287" spans="1:7" x14ac:dyDescent="0.25">
      <c r="A287" s="11" t="s">
        <v>1579</v>
      </c>
      <c r="B287" s="29"/>
      <c r="C287" s="29" t="s">
        <v>1107</v>
      </c>
      <c r="D287" s="40">
        <v>-289850</v>
      </c>
      <c r="E287" s="22">
        <v>-2247.21</v>
      </c>
      <c r="F287" s="23">
        <v>-4.4219999999999997E-3</v>
      </c>
      <c r="G287" s="14"/>
    </row>
    <row r="288" spans="1:7" x14ac:dyDescent="0.25">
      <c r="A288" s="11" t="s">
        <v>1580</v>
      </c>
      <c r="B288" s="29"/>
      <c r="C288" s="29" t="s">
        <v>1209</v>
      </c>
      <c r="D288" s="40">
        <v>-63800</v>
      </c>
      <c r="E288" s="22">
        <v>-2275.04</v>
      </c>
      <c r="F288" s="23">
        <v>-4.4770000000000001E-3</v>
      </c>
      <c r="G288" s="14"/>
    </row>
    <row r="289" spans="1:7" x14ac:dyDescent="0.25">
      <c r="A289" s="11" t="s">
        <v>1581</v>
      </c>
      <c r="B289" s="29"/>
      <c r="C289" s="29" t="s">
        <v>1188</v>
      </c>
      <c r="D289" s="40">
        <v>-73600</v>
      </c>
      <c r="E289" s="22">
        <v>-2353.1799999999998</v>
      </c>
      <c r="F289" s="23">
        <v>-4.6299999999999996E-3</v>
      </c>
      <c r="G289" s="14"/>
    </row>
    <row r="290" spans="1:7" x14ac:dyDescent="0.25">
      <c r="A290" s="11" t="s">
        <v>1582</v>
      </c>
      <c r="B290" s="29"/>
      <c r="C290" s="29" t="s">
        <v>1122</v>
      </c>
      <c r="D290" s="40">
        <v>-727100</v>
      </c>
      <c r="E290" s="22">
        <v>-2424.5100000000002</v>
      </c>
      <c r="F290" s="23">
        <v>-4.7710000000000001E-3</v>
      </c>
      <c r="G290" s="14"/>
    </row>
    <row r="291" spans="1:7" x14ac:dyDescent="0.25">
      <c r="A291" s="11" t="s">
        <v>1583</v>
      </c>
      <c r="B291" s="29"/>
      <c r="C291" s="29" t="s">
        <v>1122</v>
      </c>
      <c r="D291" s="40">
        <v>-302600</v>
      </c>
      <c r="E291" s="22">
        <v>-2452.88</v>
      </c>
      <c r="F291" s="23">
        <v>-4.8269999999999997E-3</v>
      </c>
      <c r="G291" s="14"/>
    </row>
    <row r="292" spans="1:7" x14ac:dyDescent="0.25">
      <c r="A292" s="11" t="s">
        <v>1584</v>
      </c>
      <c r="B292" s="29"/>
      <c r="C292" s="29" t="s">
        <v>1104</v>
      </c>
      <c r="D292" s="40">
        <v>-916200</v>
      </c>
      <c r="E292" s="22">
        <v>-2465.9499999999998</v>
      </c>
      <c r="F292" s="23">
        <v>-4.8520000000000004E-3</v>
      </c>
      <c r="G292" s="14"/>
    </row>
    <row r="293" spans="1:7" x14ac:dyDescent="0.25">
      <c r="A293" s="11" t="s">
        <v>1585</v>
      </c>
      <c r="B293" s="29"/>
      <c r="C293" s="29" t="s">
        <v>1125</v>
      </c>
      <c r="D293" s="40">
        <v>-93600</v>
      </c>
      <c r="E293" s="22">
        <v>-2495.98</v>
      </c>
      <c r="F293" s="23">
        <v>-4.9109999999999996E-3</v>
      </c>
      <c r="G293" s="14"/>
    </row>
    <row r="294" spans="1:7" x14ac:dyDescent="0.25">
      <c r="A294" s="11" t="s">
        <v>1586</v>
      </c>
      <c r="B294" s="29"/>
      <c r="C294" s="29" t="s">
        <v>1219</v>
      </c>
      <c r="D294" s="40">
        <v>-394625</v>
      </c>
      <c r="E294" s="22">
        <v>-2582.0300000000002</v>
      </c>
      <c r="F294" s="23">
        <v>-5.0809999999999996E-3</v>
      </c>
      <c r="G294" s="14"/>
    </row>
    <row r="295" spans="1:7" x14ac:dyDescent="0.25">
      <c r="A295" s="11" t="s">
        <v>1587</v>
      </c>
      <c r="B295" s="29"/>
      <c r="C295" s="29" t="s">
        <v>1153</v>
      </c>
      <c r="D295" s="40">
        <v>-121500</v>
      </c>
      <c r="E295" s="22">
        <v>-2607.63</v>
      </c>
      <c r="F295" s="23">
        <v>-5.1310000000000001E-3</v>
      </c>
      <c r="G295" s="14"/>
    </row>
    <row r="296" spans="1:7" x14ac:dyDescent="0.25">
      <c r="A296" s="11" t="s">
        <v>1588</v>
      </c>
      <c r="B296" s="29"/>
      <c r="C296" s="29" t="s">
        <v>1164</v>
      </c>
      <c r="D296" s="40">
        <v>-100500</v>
      </c>
      <c r="E296" s="22">
        <v>-2795.61</v>
      </c>
      <c r="F296" s="23">
        <v>-5.5009999999999998E-3</v>
      </c>
      <c r="G296" s="14"/>
    </row>
    <row r="297" spans="1:7" x14ac:dyDescent="0.25">
      <c r="A297" s="11" t="s">
        <v>1589</v>
      </c>
      <c r="B297" s="29"/>
      <c r="C297" s="29" t="s">
        <v>1212</v>
      </c>
      <c r="D297" s="40">
        <v>-60000</v>
      </c>
      <c r="E297" s="22">
        <v>-2805.42</v>
      </c>
      <c r="F297" s="23">
        <v>-5.5199999999999997E-3</v>
      </c>
      <c r="G297" s="14"/>
    </row>
    <row r="298" spans="1:7" x14ac:dyDescent="0.25">
      <c r="A298" s="11" t="s">
        <v>1590</v>
      </c>
      <c r="B298" s="29"/>
      <c r="C298" s="29" t="s">
        <v>1209</v>
      </c>
      <c r="D298" s="40">
        <v>-3412500</v>
      </c>
      <c r="E298" s="22">
        <v>-2810.19</v>
      </c>
      <c r="F298" s="23">
        <v>-5.5300000000000002E-3</v>
      </c>
      <c r="G298" s="14"/>
    </row>
    <row r="299" spans="1:7" x14ac:dyDescent="0.25">
      <c r="A299" s="11" t="s">
        <v>1591</v>
      </c>
      <c r="B299" s="29"/>
      <c r="C299" s="29" t="s">
        <v>1206</v>
      </c>
      <c r="D299" s="40">
        <v>-6907500</v>
      </c>
      <c r="E299" s="22">
        <v>-2818.26</v>
      </c>
      <c r="F299" s="23">
        <v>-5.5459999999999997E-3</v>
      </c>
      <c r="G299" s="14"/>
    </row>
    <row r="300" spans="1:7" x14ac:dyDescent="0.25">
      <c r="A300" s="11" t="s">
        <v>1592</v>
      </c>
      <c r="B300" s="29"/>
      <c r="C300" s="29" t="s">
        <v>1203</v>
      </c>
      <c r="D300" s="40">
        <v>-639000</v>
      </c>
      <c r="E300" s="22">
        <v>-3001.38</v>
      </c>
      <c r="F300" s="23">
        <v>-5.9059999999999998E-3</v>
      </c>
      <c r="G300" s="14"/>
    </row>
    <row r="301" spans="1:7" x14ac:dyDescent="0.25">
      <c r="A301" s="11" t="s">
        <v>1593</v>
      </c>
      <c r="B301" s="29"/>
      <c r="C301" s="29" t="s">
        <v>1198</v>
      </c>
      <c r="D301" s="40">
        <v>-328300</v>
      </c>
      <c r="E301" s="22">
        <v>-3069.93</v>
      </c>
      <c r="F301" s="23">
        <v>-6.0410000000000004E-3</v>
      </c>
      <c r="G301" s="14"/>
    </row>
    <row r="302" spans="1:7" x14ac:dyDescent="0.25">
      <c r="A302" s="11" t="s">
        <v>1594</v>
      </c>
      <c r="B302" s="29"/>
      <c r="C302" s="29" t="s">
        <v>1161</v>
      </c>
      <c r="D302" s="40">
        <v>-2882000</v>
      </c>
      <c r="E302" s="22">
        <v>-3073.65</v>
      </c>
      <c r="F302" s="23">
        <v>-6.0480000000000004E-3</v>
      </c>
      <c r="G302" s="14"/>
    </row>
    <row r="303" spans="1:7" x14ac:dyDescent="0.25">
      <c r="A303" s="11" t="s">
        <v>1595</v>
      </c>
      <c r="B303" s="29"/>
      <c r="C303" s="29" t="s">
        <v>1104</v>
      </c>
      <c r="D303" s="40">
        <v>-1001700</v>
      </c>
      <c r="E303" s="22">
        <v>-3118.79</v>
      </c>
      <c r="F303" s="23">
        <v>-6.1370000000000001E-3</v>
      </c>
      <c r="G303" s="14"/>
    </row>
    <row r="304" spans="1:7" x14ac:dyDescent="0.25">
      <c r="A304" s="11" t="s">
        <v>1596</v>
      </c>
      <c r="B304" s="29"/>
      <c r="C304" s="29" t="s">
        <v>1195</v>
      </c>
      <c r="D304" s="40">
        <v>-452400</v>
      </c>
      <c r="E304" s="22">
        <v>-3122.24</v>
      </c>
      <c r="F304" s="23">
        <v>-6.1440000000000002E-3</v>
      </c>
      <c r="G304" s="14"/>
    </row>
    <row r="305" spans="1:7" x14ac:dyDescent="0.25">
      <c r="A305" s="11" t="s">
        <v>1597</v>
      </c>
      <c r="B305" s="29"/>
      <c r="C305" s="29" t="s">
        <v>1153</v>
      </c>
      <c r="D305" s="40">
        <v>-40600</v>
      </c>
      <c r="E305" s="22">
        <v>-3207.22</v>
      </c>
      <c r="F305" s="23">
        <v>-6.3109999999999998E-3</v>
      </c>
      <c r="G305" s="14"/>
    </row>
    <row r="306" spans="1:7" x14ac:dyDescent="0.25">
      <c r="A306" s="11" t="s">
        <v>1598</v>
      </c>
      <c r="B306" s="29"/>
      <c r="C306" s="29" t="s">
        <v>1188</v>
      </c>
      <c r="D306" s="40">
        <v>-391800</v>
      </c>
      <c r="E306" s="22">
        <v>-3225.69</v>
      </c>
      <c r="F306" s="23">
        <v>-6.3470000000000002E-3</v>
      </c>
      <c r="G306" s="14"/>
    </row>
    <row r="307" spans="1:7" x14ac:dyDescent="0.25">
      <c r="A307" s="11" t="s">
        <v>1599</v>
      </c>
      <c r="B307" s="29"/>
      <c r="C307" s="29" t="s">
        <v>1107</v>
      </c>
      <c r="D307" s="40">
        <v>-290950</v>
      </c>
      <c r="E307" s="22">
        <v>-3267.22</v>
      </c>
      <c r="F307" s="23">
        <v>-6.4289999999999998E-3</v>
      </c>
      <c r="G307" s="14"/>
    </row>
    <row r="308" spans="1:7" x14ac:dyDescent="0.25">
      <c r="A308" s="11" t="s">
        <v>1600</v>
      </c>
      <c r="B308" s="29"/>
      <c r="C308" s="29" t="s">
        <v>1175</v>
      </c>
      <c r="D308" s="40">
        <v>-413000</v>
      </c>
      <c r="E308" s="22">
        <v>-3282.73</v>
      </c>
      <c r="F308" s="23">
        <v>-6.4599999999999996E-3</v>
      </c>
      <c r="G308" s="14"/>
    </row>
    <row r="309" spans="1:7" x14ac:dyDescent="0.25">
      <c r="A309" s="11" t="s">
        <v>1601</v>
      </c>
      <c r="B309" s="29"/>
      <c r="C309" s="29" t="s">
        <v>1175</v>
      </c>
      <c r="D309" s="40">
        <v>-179463</v>
      </c>
      <c r="E309" s="22">
        <v>-3284.8</v>
      </c>
      <c r="F309" s="23">
        <v>-6.4640000000000001E-3</v>
      </c>
      <c r="G309" s="14"/>
    </row>
    <row r="310" spans="1:7" x14ac:dyDescent="0.25">
      <c r="A310" s="11" t="s">
        <v>1602</v>
      </c>
      <c r="B310" s="29"/>
      <c r="C310" s="29" t="s">
        <v>1135</v>
      </c>
      <c r="D310" s="40">
        <v>-759000</v>
      </c>
      <c r="E310" s="22">
        <v>-3391.59</v>
      </c>
      <c r="F310" s="23">
        <v>-6.6740000000000002E-3</v>
      </c>
      <c r="G310" s="14"/>
    </row>
    <row r="311" spans="1:7" x14ac:dyDescent="0.25">
      <c r="A311" s="11" t="s">
        <v>1603</v>
      </c>
      <c r="B311" s="29"/>
      <c r="C311" s="29" t="s">
        <v>1144</v>
      </c>
      <c r="D311" s="40">
        <v>-2017800</v>
      </c>
      <c r="E311" s="22">
        <v>-3523.08</v>
      </c>
      <c r="F311" s="23">
        <v>-6.9329999999999999E-3</v>
      </c>
      <c r="G311" s="14"/>
    </row>
    <row r="312" spans="1:7" x14ac:dyDescent="0.25">
      <c r="A312" s="11" t="s">
        <v>1604</v>
      </c>
      <c r="B312" s="29"/>
      <c r="C312" s="29" t="s">
        <v>1175</v>
      </c>
      <c r="D312" s="40">
        <v>-103500</v>
      </c>
      <c r="E312" s="22">
        <v>-3561.12</v>
      </c>
      <c r="F312" s="23">
        <v>-7.0070000000000002E-3</v>
      </c>
      <c r="G312" s="14"/>
    </row>
    <row r="313" spans="1:7" x14ac:dyDescent="0.25">
      <c r="A313" s="11" t="s">
        <v>1605</v>
      </c>
      <c r="B313" s="29"/>
      <c r="C313" s="29" t="s">
        <v>1161</v>
      </c>
      <c r="D313" s="40">
        <v>-544050</v>
      </c>
      <c r="E313" s="22">
        <v>-3818.96</v>
      </c>
      <c r="F313" s="23">
        <v>-7.515E-3</v>
      </c>
      <c r="G313" s="14"/>
    </row>
    <row r="314" spans="1:7" x14ac:dyDescent="0.25">
      <c r="A314" s="11" t="s">
        <v>1606</v>
      </c>
      <c r="B314" s="29"/>
      <c r="C314" s="29" t="s">
        <v>1135</v>
      </c>
      <c r="D314" s="40">
        <v>-269027</v>
      </c>
      <c r="E314" s="22">
        <v>-3840.63</v>
      </c>
      <c r="F314" s="23">
        <v>-7.5570000000000003E-3</v>
      </c>
      <c r="G314" s="14"/>
    </row>
    <row r="315" spans="1:7" x14ac:dyDescent="0.25">
      <c r="A315" s="11" t="s">
        <v>1607</v>
      </c>
      <c r="B315" s="29"/>
      <c r="C315" s="29" t="s">
        <v>1110</v>
      </c>
      <c r="D315" s="40">
        <v>-84450</v>
      </c>
      <c r="E315" s="22">
        <v>-3843.62</v>
      </c>
      <c r="F315" s="23">
        <v>-7.5630000000000003E-3</v>
      </c>
      <c r="G315" s="14"/>
    </row>
    <row r="316" spans="1:7" x14ac:dyDescent="0.25">
      <c r="A316" s="11" t="s">
        <v>1608</v>
      </c>
      <c r="B316" s="29"/>
      <c r="C316" s="29" t="s">
        <v>1107</v>
      </c>
      <c r="D316" s="40">
        <v>-3989028</v>
      </c>
      <c r="E316" s="22">
        <v>-4186.4799999999996</v>
      </c>
      <c r="F316" s="23">
        <v>-8.2380000000000005E-3</v>
      </c>
      <c r="G316" s="14"/>
    </row>
    <row r="317" spans="1:7" x14ac:dyDescent="0.25">
      <c r="A317" s="11" t="s">
        <v>1609</v>
      </c>
      <c r="B317" s="29"/>
      <c r="C317" s="29" t="s">
        <v>1164</v>
      </c>
      <c r="D317" s="40">
        <v>-805125</v>
      </c>
      <c r="E317" s="22">
        <v>-4260.32</v>
      </c>
      <c r="F317" s="23">
        <v>-8.3829999999999998E-3</v>
      </c>
      <c r="G317" s="14"/>
    </row>
    <row r="318" spans="1:7" x14ac:dyDescent="0.25">
      <c r="A318" s="11" t="s">
        <v>1610</v>
      </c>
      <c r="B318" s="29"/>
      <c r="C318" s="29" t="s">
        <v>1161</v>
      </c>
      <c r="D318" s="40">
        <v>-850000</v>
      </c>
      <c r="E318" s="22">
        <v>-4431.4799999999996</v>
      </c>
      <c r="F318" s="23">
        <v>-8.7200000000000003E-3</v>
      </c>
      <c r="G318" s="14"/>
    </row>
    <row r="319" spans="1:7" x14ac:dyDescent="0.25">
      <c r="A319" s="11" t="s">
        <v>1611</v>
      </c>
      <c r="B319" s="29"/>
      <c r="C319" s="29" t="s">
        <v>1158</v>
      </c>
      <c r="D319" s="40">
        <v>-4225500</v>
      </c>
      <c r="E319" s="22">
        <v>-4546.6400000000003</v>
      </c>
      <c r="F319" s="23">
        <v>-8.9470000000000001E-3</v>
      </c>
      <c r="G319" s="14"/>
    </row>
    <row r="320" spans="1:7" x14ac:dyDescent="0.25">
      <c r="A320" s="11" t="s">
        <v>1612</v>
      </c>
      <c r="B320" s="29"/>
      <c r="C320" s="29" t="s">
        <v>1107</v>
      </c>
      <c r="D320" s="40">
        <v>-3200000</v>
      </c>
      <c r="E320" s="22">
        <v>-4555.2</v>
      </c>
      <c r="F320" s="23">
        <v>-8.9639999999999997E-3</v>
      </c>
      <c r="G320" s="14"/>
    </row>
    <row r="321" spans="1:7" x14ac:dyDescent="0.25">
      <c r="A321" s="11" t="s">
        <v>1613</v>
      </c>
      <c r="B321" s="29"/>
      <c r="C321" s="29" t="s">
        <v>1153</v>
      </c>
      <c r="D321" s="40">
        <v>-264100</v>
      </c>
      <c r="E321" s="22">
        <v>-4558.37</v>
      </c>
      <c r="F321" s="23">
        <v>-8.9700000000000005E-3</v>
      </c>
      <c r="G321" s="14"/>
    </row>
    <row r="322" spans="1:7" x14ac:dyDescent="0.25">
      <c r="A322" s="11" t="s">
        <v>1614</v>
      </c>
      <c r="B322" s="29"/>
      <c r="C322" s="29" t="s">
        <v>1150</v>
      </c>
      <c r="D322" s="40">
        <v>-1177400</v>
      </c>
      <c r="E322" s="22">
        <v>-4819.1000000000004</v>
      </c>
      <c r="F322" s="23">
        <v>-9.4830000000000001E-3</v>
      </c>
      <c r="G322" s="14"/>
    </row>
    <row r="323" spans="1:7" x14ac:dyDescent="0.25">
      <c r="A323" s="11" t="s">
        <v>1615</v>
      </c>
      <c r="B323" s="29"/>
      <c r="C323" s="29" t="s">
        <v>1147</v>
      </c>
      <c r="D323" s="40">
        <v>-226500</v>
      </c>
      <c r="E323" s="22">
        <v>-5033.8500000000004</v>
      </c>
      <c r="F323" s="23">
        <v>-9.9059999999999999E-3</v>
      </c>
      <c r="G323" s="14"/>
    </row>
    <row r="324" spans="1:7" x14ac:dyDescent="0.25">
      <c r="A324" s="11" t="s">
        <v>1616</v>
      </c>
      <c r="B324" s="29"/>
      <c r="C324" s="29" t="s">
        <v>1144</v>
      </c>
      <c r="D324" s="40">
        <v>-2246400</v>
      </c>
      <c r="E324" s="22">
        <v>-5272.3</v>
      </c>
      <c r="F324" s="23">
        <v>-1.0375000000000001E-2</v>
      </c>
      <c r="G324" s="14"/>
    </row>
    <row r="325" spans="1:7" x14ac:dyDescent="0.25">
      <c r="A325" s="11" t="s">
        <v>1617</v>
      </c>
      <c r="B325" s="29"/>
      <c r="C325" s="29" t="s">
        <v>1122</v>
      </c>
      <c r="D325" s="40">
        <v>-121375</v>
      </c>
      <c r="E325" s="22">
        <v>-5508.24</v>
      </c>
      <c r="F325" s="23">
        <v>-1.0839E-2</v>
      </c>
      <c r="G325" s="14"/>
    </row>
    <row r="326" spans="1:7" x14ac:dyDescent="0.25">
      <c r="A326" s="11" t="s">
        <v>1618</v>
      </c>
      <c r="B326" s="29"/>
      <c r="C326" s="29" t="s">
        <v>1110</v>
      </c>
      <c r="D326" s="40">
        <v>-437200</v>
      </c>
      <c r="E326" s="22">
        <v>-5729.07</v>
      </c>
      <c r="F326" s="23">
        <v>-1.1273999999999999E-2</v>
      </c>
      <c r="G326" s="14"/>
    </row>
    <row r="327" spans="1:7" x14ac:dyDescent="0.25">
      <c r="A327" s="11" t="s">
        <v>1619</v>
      </c>
      <c r="B327" s="29"/>
      <c r="C327" s="29" t="s">
        <v>1107</v>
      </c>
      <c r="D327" s="40">
        <v>-3403800</v>
      </c>
      <c r="E327" s="22">
        <v>-6235.76</v>
      </c>
      <c r="F327" s="23">
        <v>-1.2271000000000001E-2</v>
      </c>
      <c r="G327" s="14"/>
    </row>
    <row r="328" spans="1:7" x14ac:dyDescent="0.25">
      <c r="A328" s="11" t="s">
        <v>1620</v>
      </c>
      <c r="B328" s="29"/>
      <c r="C328" s="29" t="s">
        <v>1104</v>
      </c>
      <c r="D328" s="40">
        <v>-3609450</v>
      </c>
      <c r="E328" s="22">
        <v>-6709.97</v>
      </c>
      <c r="F328" s="23">
        <v>-1.3204E-2</v>
      </c>
      <c r="G328" s="14"/>
    </row>
    <row r="329" spans="1:7" x14ac:dyDescent="0.25">
      <c r="A329" s="11" t="s">
        <v>1621</v>
      </c>
      <c r="B329" s="29"/>
      <c r="C329" s="29" t="s">
        <v>1135</v>
      </c>
      <c r="D329" s="40">
        <v>-3417000</v>
      </c>
      <c r="E329" s="22">
        <v>-6712.7</v>
      </c>
      <c r="F329" s="23">
        <v>-1.3209E-2</v>
      </c>
      <c r="G329" s="14"/>
    </row>
    <row r="330" spans="1:7" x14ac:dyDescent="0.25">
      <c r="A330" s="11" t="s">
        <v>1622</v>
      </c>
      <c r="B330" s="29"/>
      <c r="C330" s="29" t="s">
        <v>1130</v>
      </c>
      <c r="D330" s="40">
        <v>-298000</v>
      </c>
      <c r="E330" s="22">
        <v>-7417.67</v>
      </c>
      <c r="F330" s="23">
        <v>-1.4597000000000001E-2</v>
      </c>
      <c r="G330" s="14"/>
    </row>
    <row r="331" spans="1:7" x14ac:dyDescent="0.25">
      <c r="A331" s="11" t="s">
        <v>1623</v>
      </c>
      <c r="B331" s="29"/>
      <c r="C331" s="29" t="s">
        <v>1104</v>
      </c>
      <c r="D331" s="40">
        <v>-816900</v>
      </c>
      <c r="E331" s="22">
        <v>-7809.16</v>
      </c>
      <c r="F331" s="23">
        <v>-1.5367E-2</v>
      </c>
      <c r="G331" s="14"/>
    </row>
    <row r="332" spans="1:7" x14ac:dyDescent="0.25">
      <c r="A332" s="11" t="s">
        <v>1624</v>
      </c>
      <c r="B332" s="29"/>
      <c r="C332" s="29" t="s">
        <v>1125</v>
      </c>
      <c r="D332" s="40">
        <v>-1881600</v>
      </c>
      <c r="E332" s="22">
        <v>-8444.6200000000008</v>
      </c>
      <c r="F332" s="23">
        <v>-1.6618000000000001E-2</v>
      </c>
      <c r="G332" s="14"/>
    </row>
    <row r="333" spans="1:7" x14ac:dyDescent="0.25">
      <c r="A333" s="11" t="s">
        <v>1625</v>
      </c>
      <c r="B333" s="29"/>
      <c r="C333" s="29" t="s">
        <v>1122</v>
      </c>
      <c r="D333" s="40">
        <v>-914900</v>
      </c>
      <c r="E333" s="22">
        <v>-8993.01</v>
      </c>
      <c r="F333" s="23">
        <v>-1.7697000000000001E-2</v>
      </c>
      <c r="G333" s="14"/>
    </row>
    <row r="334" spans="1:7" x14ac:dyDescent="0.25">
      <c r="A334" s="11" t="s">
        <v>1626</v>
      </c>
      <c r="B334" s="29"/>
      <c r="C334" s="29" t="s">
        <v>1104</v>
      </c>
      <c r="D334" s="40">
        <v>-17648000</v>
      </c>
      <c r="E334" s="22">
        <v>-9088.7199999999993</v>
      </c>
      <c r="F334" s="23">
        <v>-1.7885000000000002E-2</v>
      </c>
      <c r="G334" s="14"/>
    </row>
    <row r="335" spans="1:7" x14ac:dyDescent="0.25">
      <c r="A335" s="11" t="s">
        <v>1627</v>
      </c>
      <c r="B335" s="29"/>
      <c r="C335" s="29" t="s">
        <v>1119</v>
      </c>
      <c r="D335" s="40">
        <v>-366000</v>
      </c>
      <c r="E335" s="22">
        <v>-9199.59</v>
      </c>
      <c r="F335" s="23">
        <v>-1.8103000000000001E-2</v>
      </c>
      <c r="G335" s="14"/>
    </row>
    <row r="336" spans="1:7" x14ac:dyDescent="0.25">
      <c r="A336" s="11" t="s">
        <v>1628</v>
      </c>
      <c r="B336" s="29"/>
      <c r="C336" s="29" t="s">
        <v>1110</v>
      </c>
      <c r="D336" s="40">
        <v>-295750</v>
      </c>
      <c r="E336" s="22">
        <v>-9769.9500000000007</v>
      </c>
      <c r="F336" s="23">
        <v>-1.9226E-2</v>
      </c>
      <c r="G336" s="14"/>
    </row>
    <row r="337" spans="1:7" x14ac:dyDescent="0.25">
      <c r="A337" s="11" t="s">
        <v>1629</v>
      </c>
      <c r="B337" s="29"/>
      <c r="C337" s="29" t="s">
        <v>1104</v>
      </c>
      <c r="D337" s="40">
        <v>-1765500</v>
      </c>
      <c r="E337" s="22">
        <v>-10310.52</v>
      </c>
      <c r="F337" s="23">
        <v>-2.0289999999999999E-2</v>
      </c>
      <c r="G337" s="14"/>
    </row>
    <row r="338" spans="1:7" x14ac:dyDescent="0.25">
      <c r="A338" s="11" t="s">
        <v>1630</v>
      </c>
      <c r="B338" s="29"/>
      <c r="C338" s="29" t="s">
        <v>1107</v>
      </c>
      <c r="D338" s="40">
        <v>-10750000</v>
      </c>
      <c r="E338" s="22">
        <v>-10707</v>
      </c>
      <c r="F338" s="23">
        <v>-2.1069999999999998E-2</v>
      </c>
      <c r="G338" s="14"/>
    </row>
    <row r="339" spans="1:7" x14ac:dyDescent="0.25">
      <c r="A339" s="11" t="s">
        <v>1631</v>
      </c>
      <c r="B339" s="29"/>
      <c r="C339" s="29" t="s">
        <v>1107</v>
      </c>
      <c r="D339" s="40">
        <v>-439200</v>
      </c>
      <c r="E339" s="22">
        <v>-11698.97</v>
      </c>
      <c r="F339" s="23">
        <v>-2.3022000000000001E-2</v>
      </c>
      <c r="G339" s="14"/>
    </row>
    <row r="340" spans="1:7" x14ac:dyDescent="0.25">
      <c r="A340" s="11" t="s">
        <v>1632</v>
      </c>
      <c r="B340" s="29"/>
      <c r="C340" s="29" t="s">
        <v>1104</v>
      </c>
      <c r="D340" s="40">
        <v>-1284800</v>
      </c>
      <c r="E340" s="22">
        <v>-20858.73</v>
      </c>
      <c r="F340" s="23">
        <v>-4.1047E-2</v>
      </c>
      <c r="G340" s="14"/>
    </row>
    <row r="341" spans="1:7" x14ac:dyDescent="0.25">
      <c r="A341" s="15" t="s">
        <v>120</v>
      </c>
      <c r="B341" s="30"/>
      <c r="C341" s="30"/>
      <c r="D341" s="16"/>
      <c r="E341" s="41">
        <v>-367513.71</v>
      </c>
      <c r="F341" s="42">
        <v>-0.72314800000000001</v>
      </c>
      <c r="G341" s="19"/>
    </row>
    <row r="342" spans="1:7" x14ac:dyDescent="0.25">
      <c r="A342" s="11"/>
      <c r="B342" s="29"/>
      <c r="C342" s="29"/>
      <c r="D342" s="12"/>
      <c r="E342" s="13"/>
      <c r="F342" s="14"/>
      <c r="G342" s="14"/>
    </row>
    <row r="343" spans="1:7" x14ac:dyDescent="0.25">
      <c r="A343" s="11"/>
      <c r="B343" s="29"/>
      <c r="C343" s="29"/>
      <c r="D343" s="12"/>
      <c r="E343" s="13"/>
      <c r="F343" s="14"/>
      <c r="G343" s="14"/>
    </row>
    <row r="344" spans="1:7" x14ac:dyDescent="0.25">
      <c r="A344" s="11"/>
      <c r="B344" s="29"/>
      <c r="C344" s="29"/>
      <c r="D344" s="12"/>
      <c r="E344" s="13"/>
      <c r="F344" s="14"/>
      <c r="G344" s="14"/>
    </row>
    <row r="345" spans="1:7" x14ac:dyDescent="0.25">
      <c r="A345" s="20" t="s">
        <v>150</v>
      </c>
      <c r="B345" s="31"/>
      <c r="C345" s="31"/>
      <c r="D345" s="21"/>
      <c r="E345" s="43">
        <v>-367513.71</v>
      </c>
      <c r="F345" s="44">
        <v>-0.72314800000000001</v>
      </c>
      <c r="G345" s="19"/>
    </row>
    <row r="346" spans="1:7" x14ac:dyDescent="0.25">
      <c r="A346" s="15" t="s">
        <v>200</v>
      </c>
      <c r="B346" s="29"/>
      <c r="C346" s="29"/>
      <c r="D346" s="12"/>
      <c r="E346" s="13"/>
      <c r="F346" s="14"/>
      <c r="G346" s="14"/>
    </row>
    <row r="347" spans="1:7" x14ac:dyDescent="0.25">
      <c r="A347" s="15" t="s">
        <v>646</v>
      </c>
      <c r="B347" s="29"/>
      <c r="C347" s="29"/>
      <c r="D347" s="12"/>
      <c r="E347" s="13"/>
      <c r="F347" s="14"/>
      <c r="G347" s="14"/>
    </row>
    <row r="348" spans="1:7" x14ac:dyDescent="0.25">
      <c r="A348" s="15" t="s">
        <v>120</v>
      </c>
      <c r="B348" s="29"/>
      <c r="C348" s="29"/>
      <c r="D348" s="12"/>
      <c r="E348" s="38" t="s">
        <v>112</v>
      </c>
      <c r="F348" s="39" t="s">
        <v>112</v>
      </c>
      <c r="G348" s="14"/>
    </row>
    <row r="349" spans="1:7" x14ac:dyDescent="0.25">
      <c r="A349" s="11"/>
      <c r="B349" s="29"/>
      <c r="C349" s="29"/>
      <c r="D349" s="12"/>
      <c r="E349" s="13"/>
      <c r="F349" s="14"/>
      <c r="G349" s="14"/>
    </row>
    <row r="350" spans="1:7" x14ac:dyDescent="0.25">
      <c r="A350" s="15" t="s">
        <v>295</v>
      </c>
      <c r="B350" s="29"/>
      <c r="C350" s="29"/>
      <c r="D350" s="12"/>
      <c r="E350" s="13"/>
      <c r="F350" s="14"/>
      <c r="G350" s="14"/>
    </row>
    <row r="351" spans="1:7" x14ac:dyDescent="0.25">
      <c r="A351" s="11" t="s">
        <v>1633</v>
      </c>
      <c r="B351" s="29" t="s">
        <v>1634</v>
      </c>
      <c r="C351" s="29" t="s">
        <v>117</v>
      </c>
      <c r="D351" s="12">
        <v>15000000</v>
      </c>
      <c r="E351" s="13">
        <v>14981.24</v>
      </c>
      <c r="F351" s="14">
        <v>2.9499999999999998E-2</v>
      </c>
      <c r="G351" s="14">
        <v>6.9219074929999999E-2</v>
      </c>
    </row>
    <row r="352" spans="1:7" x14ac:dyDescent="0.25">
      <c r="A352" s="11" t="s">
        <v>1635</v>
      </c>
      <c r="B352" s="29" t="s">
        <v>1636</v>
      </c>
      <c r="C352" s="29" t="s">
        <v>117</v>
      </c>
      <c r="D352" s="12">
        <v>10000000</v>
      </c>
      <c r="E352" s="13">
        <v>10087</v>
      </c>
      <c r="F352" s="14">
        <v>1.9900000000000001E-2</v>
      </c>
      <c r="G352" s="14">
        <v>7.0565806442000001E-2</v>
      </c>
    </row>
    <row r="353" spans="1:7" x14ac:dyDescent="0.25">
      <c r="A353" s="15" t="s">
        <v>120</v>
      </c>
      <c r="B353" s="30"/>
      <c r="C353" s="30"/>
      <c r="D353" s="16"/>
      <c r="E353" s="36">
        <v>25068.240000000002</v>
      </c>
      <c r="F353" s="37">
        <v>4.9399999999999999E-2</v>
      </c>
      <c r="G353" s="19"/>
    </row>
    <row r="354" spans="1:7" x14ac:dyDescent="0.25">
      <c r="A354" s="11"/>
      <c r="B354" s="29"/>
      <c r="C354" s="29"/>
      <c r="D354" s="12"/>
      <c r="E354" s="13"/>
      <c r="F354" s="14"/>
      <c r="G354" s="14"/>
    </row>
    <row r="355" spans="1:7" x14ac:dyDescent="0.25">
      <c r="A355" s="11"/>
      <c r="B355" s="29"/>
      <c r="C355" s="29"/>
      <c r="D355" s="12"/>
      <c r="E355" s="13"/>
      <c r="F355" s="14"/>
      <c r="G355" s="14"/>
    </row>
    <row r="356" spans="1:7" x14ac:dyDescent="0.25">
      <c r="A356" s="15" t="s">
        <v>298</v>
      </c>
      <c r="B356" s="29"/>
      <c r="C356" s="29"/>
      <c r="D356" s="12"/>
      <c r="E356" s="13"/>
      <c r="F356" s="14"/>
      <c r="G356" s="14"/>
    </row>
    <row r="357" spans="1:7" x14ac:dyDescent="0.25">
      <c r="A357" s="15" t="s">
        <v>120</v>
      </c>
      <c r="B357" s="29"/>
      <c r="C357" s="29"/>
      <c r="D357" s="12"/>
      <c r="E357" s="38" t="s">
        <v>112</v>
      </c>
      <c r="F357" s="39" t="s">
        <v>112</v>
      </c>
      <c r="G357" s="14"/>
    </row>
    <row r="358" spans="1:7" x14ac:dyDescent="0.25">
      <c r="A358" s="11"/>
      <c r="B358" s="29"/>
      <c r="C358" s="29"/>
      <c r="D358" s="12"/>
      <c r="E358" s="13"/>
      <c r="F358" s="14"/>
      <c r="G358" s="14"/>
    </row>
    <row r="359" spans="1:7" x14ac:dyDescent="0.25">
      <c r="A359" s="15" t="s">
        <v>299</v>
      </c>
      <c r="B359" s="29"/>
      <c r="C359" s="29"/>
      <c r="D359" s="12"/>
      <c r="E359" s="13"/>
      <c r="F359" s="14"/>
      <c r="G359" s="14"/>
    </row>
    <row r="360" spans="1:7" x14ac:dyDescent="0.25">
      <c r="A360" s="15" t="s">
        <v>120</v>
      </c>
      <c r="B360" s="29"/>
      <c r="C360" s="29"/>
      <c r="D360" s="12"/>
      <c r="E360" s="38" t="s">
        <v>112</v>
      </c>
      <c r="F360" s="39" t="s">
        <v>112</v>
      </c>
      <c r="G360" s="14"/>
    </row>
    <row r="361" spans="1:7" x14ac:dyDescent="0.25">
      <c r="A361" s="11"/>
      <c r="B361" s="29"/>
      <c r="C361" s="29"/>
      <c r="D361" s="12"/>
      <c r="E361" s="13"/>
      <c r="F361" s="14"/>
      <c r="G361" s="14"/>
    </row>
    <row r="362" spans="1:7" x14ac:dyDescent="0.25">
      <c r="A362" s="20" t="s">
        <v>150</v>
      </c>
      <c r="B362" s="31"/>
      <c r="C362" s="31"/>
      <c r="D362" s="21"/>
      <c r="E362" s="17">
        <v>25068.240000000002</v>
      </c>
      <c r="F362" s="18">
        <v>4.9399999999999999E-2</v>
      </c>
      <c r="G362" s="19"/>
    </row>
    <row r="363" spans="1:7" x14ac:dyDescent="0.25">
      <c r="A363" s="11"/>
      <c r="B363" s="29"/>
      <c r="C363" s="29"/>
      <c r="D363" s="12"/>
      <c r="E363" s="13"/>
      <c r="F363" s="14"/>
      <c r="G363" s="14"/>
    </row>
    <row r="364" spans="1:7" x14ac:dyDescent="0.25">
      <c r="A364" s="15" t="s">
        <v>113</v>
      </c>
      <c r="B364" s="29"/>
      <c r="C364" s="29"/>
      <c r="D364" s="12"/>
      <c r="E364" s="13"/>
      <c r="F364" s="14"/>
      <c r="G364" s="14"/>
    </row>
    <row r="365" spans="1:7" x14ac:dyDescent="0.25">
      <c r="A365" s="11"/>
      <c r="B365" s="29"/>
      <c r="C365" s="29"/>
      <c r="D365" s="12"/>
      <c r="E365" s="13"/>
      <c r="F365" s="14"/>
      <c r="G365" s="14"/>
    </row>
    <row r="366" spans="1:7" x14ac:dyDescent="0.25">
      <c r="A366" s="15" t="s">
        <v>114</v>
      </c>
      <c r="B366" s="29"/>
      <c r="C366" s="29"/>
      <c r="D366" s="12"/>
      <c r="E366" s="13"/>
      <c r="F366" s="14"/>
      <c r="G366" s="14"/>
    </row>
    <row r="367" spans="1:7" x14ac:dyDescent="0.25">
      <c r="A367" s="11" t="s">
        <v>1637</v>
      </c>
      <c r="B367" s="29" t="s">
        <v>1638</v>
      </c>
      <c r="C367" s="29" t="s">
        <v>117</v>
      </c>
      <c r="D367" s="12">
        <v>10000000</v>
      </c>
      <c r="E367" s="13">
        <v>9486.7900000000009</v>
      </c>
      <c r="F367" s="14">
        <v>1.8700000000000001E-2</v>
      </c>
      <c r="G367" s="14">
        <v>6.88E-2</v>
      </c>
    </row>
    <row r="368" spans="1:7" x14ac:dyDescent="0.25">
      <c r="A368" s="11" t="s">
        <v>1639</v>
      </c>
      <c r="B368" s="29" t="s">
        <v>1640</v>
      </c>
      <c r="C368" s="29" t="s">
        <v>117</v>
      </c>
      <c r="D368" s="12">
        <v>5500000</v>
      </c>
      <c r="E368" s="13">
        <v>5303.88</v>
      </c>
      <c r="F368" s="14">
        <v>1.04E-2</v>
      </c>
      <c r="G368" s="14">
        <v>6.8859000000000004E-2</v>
      </c>
    </row>
    <row r="369" spans="1:7" x14ac:dyDescent="0.25">
      <c r="A369" s="11" t="s">
        <v>1641</v>
      </c>
      <c r="B369" s="29" t="s">
        <v>1642</v>
      </c>
      <c r="C369" s="29" t="s">
        <v>117</v>
      </c>
      <c r="D369" s="12">
        <v>5000000</v>
      </c>
      <c r="E369" s="13">
        <v>4929.8</v>
      </c>
      <c r="F369" s="14">
        <v>9.7000000000000003E-3</v>
      </c>
      <c r="G369" s="14">
        <v>6.7501000000000005E-2</v>
      </c>
    </row>
    <row r="370" spans="1:7" x14ac:dyDescent="0.25">
      <c r="A370" s="11" t="s">
        <v>1643</v>
      </c>
      <c r="B370" s="29" t="s">
        <v>1644</v>
      </c>
      <c r="C370" s="29" t="s">
        <v>117</v>
      </c>
      <c r="D370" s="12">
        <v>5000000</v>
      </c>
      <c r="E370" s="13">
        <v>4878.24</v>
      </c>
      <c r="F370" s="14">
        <v>9.5999999999999992E-3</v>
      </c>
      <c r="G370" s="14">
        <v>6.8499000000000004E-2</v>
      </c>
    </row>
    <row r="371" spans="1:7" x14ac:dyDescent="0.25">
      <c r="A371" s="11" t="s">
        <v>1645</v>
      </c>
      <c r="B371" s="29" t="s">
        <v>1646</v>
      </c>
      <c r="C371" s="29" t="s">
        <v>117</v>
      </c>
      <c r="D371" s="12">
        <v>5000000</v>
      </c>
      <c r="E371" s="13">
        <v>4840.53</v>
      </c>
      <c r="F371" s="14">
        <v>9.4999999999999998E-3</v>
      </c>
      <c r="G371" s="14">
        <v>6.8712999999999996E-2</v>
      </c>
    </row>
    <row r="372" spans="1:7" x14ac:dyDescent="0.25">
      <c r="A372" s="11" t="s">
        <v>1647</v>
      </c>
      <c r="B372" s="29" t="s">
        <v>1648</v>
      </c>
      <c r="C372" s="29" t="s">
        <v>117</v>
      </c>
      <c r="D372" s="12">
        <v>5000000</v>
      </c>
      <c r="E372" s="13">
        <v>4766.75</v>
      </c>
      <c r="F372" s="14">
        <v>9.4000000000000004E-3</v>
      </c>
      <c r="G372" s="14">
        <v>6.8959999999999994E-2</v>
      </c>
    </row>
    <row r="373" spans="1:7" x14ac:dyDescent="0.25">
      <c r="A373" s="11" t="s">
        <v>1649</v>
      </c>
      <c r="B373" s="29" t="s">
        <v>1650</v>
      </c>
      <c r="C373" s="29" t="s">
        <v>117</v>
      </c>
      <c r="D373" s="12">
        <v>5000000</v>
      </c>
      <c r="E373" s="13">
        <v>4754.96</v>
      </c>
      <c r="F373" s="14">
        <v>9.4000000000000004E-3</v>
      </c>
      <c r="G373" s="14">
        <v>6.8900000000000003E-2</v>
      </c>
    </row>
    <row r="374" spans="1:7" x14ac:dyDescent="0.25">
      <c r="A374" s="11" t="s">
        <v>1651</v>
      </c>
      <c r="B374" s="29" t="s">
        <v>1652</v>
      </c>
      <c r="C374" s="29" t="s">
        <v>117</v>
      </c>
      <c r="D374" s="12">
        <v>2500000</v>
      </c>
      <c r="E374" s="13">
        <v>2386.64</v>
      </c>
      <c r="F374" s="14">
        <v>4.7000000000000002E-3</v>
      </c>
      <c r="G374" s="14">
        <v>6.88E-2</v>
      </c>
    </row>
    <row r="375" spans="1:7" x14ac:dyDescent="0.25">
      <c r="A375" s="15" t="s">
        <v>120</v>
      </c>
      <c r="B375" s="30"/>
      <c r="C375" s="30"/>
      <c r="D375" s="16"/>
      <c r="E375" s="36">
        <v>41347.589999999997</v>
      </c>
      <c r="F375" s="37">
        <v>8.14E-2</v>
      </c>
      <c r="G375" s="19"/>
    </row>
    <row r="376" spans="1:7" x14ac:dyDescent="0.25">
      <c r="A376" s="15" t="s">
        <v>121</v>
      </c>
      <c r="B376" s="29"/>
      <c r="C376" s="29"/>
      <c r="D376" s="12"/>
      <c r="E376" s="13"/>
      <c r="F376" s="14"/>
      <c r="G376" s="14"/>
    </row>
    <row r="377" spans="1:7" x14ac:dyDescent="0.25">
      <c r="A377" s="11" t="s">
        <v>1653</v>
      </c>
      <c r="B377" s="29" t="s">
        <v>1654</v>
      </c>
      <c r="C377" s="29" t="s">
        <v>124</v>
      </c>
      <c r="D377" s="12">
        <v>7500000</v>
      </c>
      <c r="E377" s="13">
        <v>7162.62</v>
      </c>
      <c r="F377" s="14">
        <v>1.41E-2</v>
      </c>
      <c r="G377" s="14">
        <v>7.2850999999999999E-2</v>
      </c>
    </row>
    <row r="378" spans="1:7" x14ac:dyDescent="0.25">
      <c r="A378" s="11" t="s">
        <v>1655</v>
      </c>
      <c r="B378" s="29" t="s">
        <v>1656</v>
      </c>
      <c r="C378" s="29" t="s">
        <v>134</v>
      </c>
      <c r="D378" s="12">
        <v>5000000</v>
      </c>
      <c r="E378" s="13">
        <v>4724.12</v>
      </c>
      <c r="F378" s="14">
        <v>9.2999999999999992E-3</v>
      </c>
      <c r="G378" s="14">
        <v>7.2750999999999996E-2</v>
      </c>
    </row>
    <row r="379" spans="1:7" x14ac:dyDescent="0.25">
      <c r="A379" s="11" t="s">
        <v>139</v>
      </c>
      <c r="B379" s="29" t="s">
        <v>140</v>
      </c>
      <c r="C379" s="29" t="s">
        <v>124</v>
      </c>
      <c r="D379" s="12">
        <v>5000000</v>
      </c>
      <c r="E379" s="13">
        <v>4658.12</v>
      </c>
      <c r="F379" s="14">
        <v>9.1999999999999998E-3</v>
      </c>
      <c r="G379" s="14">
        <v>7.3800000000000004E-2</v>
      </c>
    </row>
    <row r="380" spans="1:7" x14ac:dyDescent="0.25">
      <c r="A380" s="11" t="s">
        <v>1657</v>
      </c>
      <c r="B380" s="29" t="s">
        <v>1658</v>
      </c>
      <c r="C380" s="29" t="s">
        <v>134</v>
      </c>
      <c r="D380" s="12">
        <v>2500000</v>
      </c>
      <c r="E380" s="13">
        <v>2478.4499999999998</v>
      </c>
      <c r="F380" s="14">
        <v>4.8999999999999998E-3</v>
      </c>
      <c r="G380" s="14">
        <v>6.9001000000000007E-2</v>
      </c>
    </row>
    <row r="381" spans="1:7" x14ac:dyDescent="0.25">
      <c r="A381" s="11" t="s">
        <v>1659</v>
      </c>
      <c r="B381" s="29" t="s">
        <v>1660</v>
      </c>
      <c r="C381" s="29" t="s">
        <v>131</v>
      </c>
      <c r="D381" s="12">
        <v>2500000</v>
      </c>
      <c r="E381" s="13">
        <v>2451.87</v>
      </c>
      <c r="F381" s="14">
        <v>4.7999999999999996E-3</v>
      </c>
      <c r="G381" s="14">
        <v>7.0250000000000007E-2</v>
      </c>
    </row>
    <row r="382" spans="1:7" x14ac:dyDescent="0.25">
      <c r="A382" s="11" t="s">
        <v>1661</v>
      </c>
      <c r="B382" s="29" t="s">
        <v>1662</v>
      </c>
      <c r="C382" s="29" t="s">
        <v>124</v>
      </c>
      <c r="D382" s="12">
        <v>2500000</v>
      </c>
      <c r="E382" s="13">
        <v>2364.7399999999998</v>
      </c>
      <c r="F382" s="14">
        <v>4.7000000000000002E-3</v>
      </c>
      <c r="G382" s="14">
        <v>7.2999999999999995E-2</v>
      </c>
    </row>
    <row r="383" spans="1:7" x14ac:dyDescent="0.25">
      <c r="A383" s="11" t="s">
        <v>137</v>
      </c>
      <c r="B383" s="29" t="s">
        <v>138</v>
      </c>
      <c r="C383" s="29" t="s">
        <v>124</v>
      </c>
      <c r="D383" s="12">
        <v>2500000</v>
      </c>
      <c r="E383" s="13">
        <v>2334.96</v>
      </c>
      <c r="F383" s="14">
        <v>4.5999999999999999E-3</v>
      </c>
      <c r="G383" s="14">
        <v>7.3499999999999996E-2</v>
      </c>
    </row>
    <row r="384" spans="1:7" x14ac:dyDescent="0.25">
      <c r="A384" s="15" t="s">
        <v>120</v>
      </c>
      <c r="B384" s="30"/>
      <c r="C384" s="30"/>
      <c r="D384" s="16"/>
      <c r="E384" s="36">
        <v>26174.880000000001</v>
      </c>
      <c r="F384" s="37">
        <v>5.16E-2</v>
      </c>
      <c r="G384" s="19"/>
    </row>
    <row r="385" spans="1:7" x14ac:dyDescent="0.25">
      <c r="A385" s="11"/>
      <c r="B385" s="29"/>
      <c r="C385" s="29"/>
      <c r="D385" s="12"/>
      <c r="E385" s="13"/>
      <c r="F385" s="14"/>
      <c r="G385" s="14"/>
    </row>
    <row r="386" spans="1:7" x14ac:dyDescent="0.25">
      <c r="A386" s="15" t="s">
        <v>141</v>
      </c>
      <c r="B386" s="29"/>
      <c r="C386" s="29"/>
      <c r="D386" s="12"/>
      <c r="E386" s="13"/>
      <c r="F386" s="14"/>
      <c r="G386" s="14"/>
    </row>
    <row r="387" spans="1:7" x14ac:dyDescent="0.25">
      <c r="A387" s="11" t="s">
        <v>1663</v>
      </c>
      <c r="B387" s="29" t="s">
        <v>1664</v>
      </c>
      <c r="C387" s="29" t="s">
        <v>124</v>
      </c>
      <c r="D387" s="12">
        <v>10000000</v>
      </c>
      <c r="E387" s="13">
        <v>9627.6</v>
      </c>
      <c r="F387" s="14">
        <v>1.89E-2</v>
      </c>
      <c r="G387" s="14">
        <v>7.5498999999999997E-2</v>
      </c>
    </row>
    <row r="388" spans="1:7" x14ac:dyDescent="0.25">
      <c r="A388" s="11" t="s">
        <v>1665</v>
      </c>
      <c r="B388" s="29" t="s">
        <v>1666</v>
      </c>
      <c r="C388" s="29" t="s">
        <v>124</v>
      </c>
      <c r="D388" s="12">
        <v>10000000</v>
      </c>
      <c r="E388" s="13">
        <v>9587.5</v>
      </c>
      <c r="F388" s="14">
        <v>1.89E-2</v>
      </c>
      <c r="G388" s="14">
        <v>7.5499999999999998E-2</v>
      </c>
    </row>
    <row r="389" spans="1:7" x14ac:dyDescent="0.25">
      <c r="A389" s="11" t="s">
        <v>1667</v>
      </c>
      <c r="B389" s="29" t="s">
        <v>1668</v>
      </c>
      <c r="C389" s="29" t="s">
        <v>124</v>
      </c>
      <c r="D389" s="12">
        <v>5000000</v>
      </c>
      <c r="E389" s="13">
        <v>4913.74</v>
      </c>
      <c r="F389" s="14">
        <v>9.7000000000000003E-3</v>
      </c>
      <c r="G389" s="14">
        <v>7.1198999999999998E-2</v>
      </c>
    </row>
    <row r="390" spans="1:7" x14ac:dyDescent="0.25">
      <c r="A390" s="11" t="s">
        <v>1669</v>
      </c>
      <c r="B390" s="29" t="s">
        <v>1670</v>
      </c>
      <c r="C390" s="29" t="s">
        <v>124</v>
      </c>
      <c r="D390" s="12">
        <v>5000000</v>
      </c>
      <c r="E390" s="13">
        <v>4821.63</v>
      </c>
      <c r="F390" s="14">
        <v>9.4999999999999998E-3</v>
      </c>
      <c r="G390" s="14">
        <v>7.5017E-2</v>
      </c>
    </row>
    <row r="391" spans="1:7" x14ac:dyDescent="0.25">
      <c r="A391" s="11" t="s">
        <v>1671</v>
      </c>
      <c r="B391" s="29" t="s">
        <v>1672</v>
      </c>
      <c r="C391" s="29" t="s">
        <v>124</v>
      </c>
      <c r="D391" s="12">
        <v>2500000</v>
      </c>
      <c r="E391" s="13">
        <v>2434.02</v>
      </c>
      <c r="F391" s="14">
        <v>4.7999999999999996E-3</v>
      </c>
      <c r="G391" s="14">
        <v>7.4399999999999994E-2</v>
      </c>
    </row>
    <row r="392" spans="1:7" x14ac:dyDescent="0.25">
      <c r="A392" s="11" t="s">
        <v>1673</v>
      </c>
      <c r="B392" s="29" t="s">
        <v>1674</v>
      </c>
      <c r="C392" s="29" t="s">
        <v>124</v>
      </c>
      <c r="D392" s="12">
        <v>2500000</v>
      </c>
      <c r="E392" s="13">
        <v>2431.12</v>
      </c>
      <c r="F392" s="14">
        <v>4.7999999999999996E-3</v>
      </c>
      <c r="G392" s="14">
        <v>7.4400999999999995E-2</v>
      </c>
    </row>
    <row r="393" spans="1:7" x14ac:dyDescent="0.25">
      <c r="A393" s="11" t="s">
        <v>1675</v>
      </c>
      <c r="B393" s="29" t="s">
        <v>1676</v>
      </c>
      <c r="C393" s="29" t="s">
        <v>124</v>
      </c>
      <c r="D393" s="12">
        <v>2500000</v>
      </c>
      <c r="E393" s="13">
        <v>2366.9299999999998</v>
      </c>
      <c r="F393" s="14">
        <v>4.7000000000000002E-3</v>
      </c>
      <c r="G393" s="14">
        <v>7.5999999999999998E-2</v>
      </c>
    </row>
    <row r="394" spans="1:7" x14ac:dyDescent="0.25">
      <c r="A394" s="15" t="s">
        <v>120</v>
      </c>
      <c r="B394" s="30"/>
      <c r="C394" s="30"/>
      <c r="D394" s="16"/>
      <c r="E394" s="36">
        <v>36182.54</v>
      </c>
      <c r="F394" s="37">
        <v>7.1300000000000002E-2</v>
      </c>
      <c r="G394" s="19"/>
    </row>
    <row r="395" spans="1:7" x14ac:dyDescent="0.25">
      <c r="A395" s="11"/>
      <c r="B395" s="29"/>
      <c r="C395" s="29"/>
      <c r="D395" s="12"/>
      <c r="E395" s="13"/>
      <c r="F395" s="14"/>
      <c r="G395" s="14"/>
    </row>
    <row r="396" spans="1:7" x14ac:dyDescent="0.25">
      <c r="A396" s="20" t="s">
        <v>150</v>
      </c>
      <c r="B396" s="31"/>
      <c r="C396" s="31"/>
      <c r="D396" s="21"/>
      <c r="E396" s="17">
        <v>103705.01</v>
      </c>
      <c r="F396" s="18">
        <v>0.20430000000000001</v>
      </c>
      <c r="G396" s="19"/>
    </row>
    <row r="397" spans="1:7" x14ac:dyDescent="0.25">
      <c r="A397" s="11"/>
      <c r="B397" s="29"/>
      <c r="C397" s="29"/>
      <c r="D397" s="12"/>
      <c r="E397" s="13"/>
      <c r="F397" s="14"/>
      <c r="G397" s="14"/>
    </row>
    <row r="398" spans="1:7" x14ac:dyDescent="0.25">
      <c r="A398" s="11"/>
      <c r="B398" s="29"/>
      <c r="C398" s="29"/>
      <c r="D398" s="12"/>
      <c r="E398" s="13"/>
      <c r="F398" s="14"/>
      <c r="G398" s="14"/>
    </row>
    <row r="399" spans="1:7" x14ac:dyDescent="0.25">
      <c r="A399" s="15" t="s">
        <v>151</v>
      </c>
      <c r="B399" s="29"/>
      <c r="C399" s="29"/>
      <c r="D399" s="12"/>
      <c r="E399" s="13"/>
      <c r="F399" s="14"/>
      <c r="G399" s="14"/>
    </row>
    <row r="400" spans="1:7" x14ac:dyDescent="0.25">
      <c r="A400" s="11" t="s">
        <v>152</v>
      </c>
      <c r="B400" s="29"/>
      <c r="C400" s="29"/>
      <c r="D400" s="12"/>
      <c r="E400" s="13">
        <v>24271.35</v>
      </c>
      <c r="F400" s="14">
        <v>4.7800000000000002E-2</v>
      </c>
      <c r="G400" s="14">
        <v>6.2475999999999997E-2</v>
      </c>
    </row>
    <row r="401" spans="1:7" x14ac:dyDescent="0.25">
      <c r="A401" s="15" t="s">
        <v>120</v>
      </c>
      <c r="B401" s="30"/>
      <c r="C401" s="30"/>
      <c r="D401" s="16"/>
      <c r="E401" s="36">
        <v>24271.35</v>
      </c>
      <c r="F401" s="37">
        <v>4.7800000000000002E-2</v>
      </c>
      <c r="G401" s="19"/>
    </row>
    <row r="402" spans="1:7" x14ac:dyDescent="0.25">
      <c r="A402" s="11"/>
      <c r="B402" s="29"/>
      <c r="C402" s="29"/>
      <c r="D402" s="12"/>
      <c r="E402" s="13"/>
      <c r="F402" s="14"/>
      <c r="G402" s="14"/>
    </row>
    <row r="403" spans="1:7" x14ac:dyDescent="0.25">
      <c r="A403" s="20" t="s">
        <v>150</v>
      </c>
      <c r="B403" s="31"/>
      <c r="C403" s="31"/>
      <c r="D403" s="21"/>
      <c r="E403" s="17">
        <v>24271.35</v>
      </c>
      <c r="F403" s="18">
        <v>4.7800000000000002E-2</v>
      </c>
      <c r="G403" s="19"/>
    </row>
    <row r="404" spans="1:7" x14ac:dyDescent="0.25">
      <c r="A404" s="11" t="s">
        <v>153</v>
      </c>
      <c r="B404" s="29"/>
      <c r="C404" s="29"/>
      <c r="D404" s="12"/>
      <c r="E404" s="13">
        <v>448.14612310000001</v>
      </c>
      <c r="F404" s="14">
        <v>8.8099999999999995E-4</v>
      </c>
      <c r="G404" s="14"/>
    </row>
    <row r="405" spans="1:7" x14ac:dyDescent="0.25">
      <c r="A405" s="11" t="s">
        <v>154</v>
      </c>
      <c r="B405" s="29"/>
      <c r="C405" s="29"/>
      <c r="D405" s="12"/>
      <c r="E405" s="22">
        <v>-10781.626123100001</v>
      </c>
      <c r="F405" s="23">
        <v>-2.1580999999999999E-2</v>
      </c>
      <c r="G405" s="14">
        <v>6.2475999999999997E-2</v>
      </c>
    </row>
    <row r="406" spans="1:7" x14ac:dyDescent="0.25">
      <c r="A406" s="24" t="s">
        <v>155</v>
      </c>
      <c r="B406" s="32"/>
      <c r="C406" s="32"/>
      <c r="D406" s="25"/>
      <c r="E406" s="26">
        <v>508156.41</v>
      </c>
      <c r="F406" s="27">
        <v>1</v>
      </c>
      <c r="G406" s="27"/>
    </row>
    <row r="408" spans="1:7" x14ac:dyDescent="0.25">
      <c r="A408" s="51" t="s">
        <v>1677</v>
      </c>
    </row>
    <row r="409" spans="1:7" x14ac:dyDescent="0.25">
      <c r="A409" s="51" t="s">
        <v>156</v>
      </c>
    </row>
    <row r="410" spans="1:7" x14ac:dyDescent="0.25">
      <c r="A410" s="51" t="s">
        <v>157</v>
      </c>
    </row>
    <row r="411" spans="1:7" x14ac:dyDescent="0.25">
      <c r="A411" s="51" t="s">
        <v>158</v>
      </c>
    </row>
    <row r="412" spans="1:7" x14ac:dyDescent="0.25">
      <c r="A412" s="46" t="s">
        <v>159</v>
      </c>
      <c r="B412" s="33" t="s">
        <v>112</v>
      </c>
    </row>
    <row r="413" spans="1:7" x14ac:dyDescent="0.25">
      <c r="A413" t="s">
        <v>160</v>
      </c>
    </row>
    <row r="414" spans="1:7" x14ac:dyDescent="0.25">
      <c r="A414" t="s">
        <v>161</v>
      </c>
      <c r="B414" t="s">
        <v>162</v>
      </c>
      <c r="C414" t="s">
        <v>162</v>
      </c>
    </row>
    <row r="415" spans="1:7" x14ac:dyDescent="0.25">
      <c r="B415" s="47">
        <v>45044</v>
      </c>
      <c r="C415" s="47">
        <v>45077</v>
      </c>
    </row>
    <row r="416" spans="1:7" x14ac:dyDescent="0.25">
      <c r="A416" t="s">
        <v>166</v>
      </c>
      <c r="B416">
        <v>17.5626</v>
      </c>
      <c r="C416">
        <v>17.6736</v>
      </c>
      <c r="E416" s="1"/>
    </row>
    <row r="417" spans="1:5" x14ac:dyDescent="0.25">
      <c r="A417" t="s">
        <v>167</v>
      </c>
      <c r="B417">
        <v>12.555199999999999</v>
      </c>
      <c r="C417">
        <v>12.634600000000001</v>
      </c>
      <c r="E417" s="1"/>
    </row>
    <row r="418" spans="1:5" x14ac:dyDescent="0.25">
      <c r="A418" t="s">
        <v>623</v>
      </c>
      <c r="B418">
        <v>14.4277</v>
      </c>
      <c r="C418">
        <v>14.5189</v>
      </c>
      <c r="E418" s="1"/>
    </row>
    <row r="419" spans="1:5" x14ac:dyDescent="0.25">
      <c r="A419" t="s">
        <v>175</v>
      </c>
      <c r="B419">
        <v>16.616399999999999</v>
      </c>
      <c r="C419">
        <v>16.710699999999999</v>
      </c>
      <c r="E419" s="1"/>
    </row>
    <row r="420" spans="1:5" x14ac:dyDescent="0.25">
      <c r="A420" t="s">
        <v>626</v>
      </c>
      <c r="B420">
        <v>16.6128</v>
      </c>
      <c r="C420">
        <v>16.707100000000001</v>
      </c>
      <c r="E420" s="1"/>
    </row>
    <row r="421" spans="1:5" x14ac:dyDescent="0.25">
      <c r="A421" t="s">
        <v>627</v>
      </c>
      <c r="B421">
        <v>12.190799999999999</v>
      </c>
      <c r="C421">
        <v>12.26</v>
      </c>
      <c r="E421" s="1"/>
    </row>
    <row r="422" spans="1:5" x14ac:dyDescent="0.25">
      <c r="A422" t="s">
        <v>628</v>
      </c>
      <c r="B422">
        <v>13.5725</v>
      </c>
      <c r="C422">
        <v>13.6495</v>
      </c>
      <c r="E422" s="1"/>
    </row>
    <row r="423" spans="1:5" x14ac:dyDescent="0.25">
      <c r="E423" s="1"/>
    </row>
    <row r="424" spans="1:5" x14ac:dyDescent="0.25">
      <c r="A424" t="s">
        <v>177</v>
      </c>
      <c r="B424" s="33" t="s">
        <v>112</v>
      </c>
    </row>
    <row r="425" spans="1:5" x14ac:dyDescent="0.25">
      <c r="A425" t="s">
        <v>178</v>
      </c>
      <c r="B425" s="33" t="s">
        <v>112</v>
      </c>
    </row>
    <row r="426" spans="1:5" ht="29.1" customHeight="1" x14ac:dyDescent="0.25">
      <c r="A426" s="46" t="s">
        <v>179</v>
      </c>
      <c r="B426" s="33" t="s">
        <v>112</v>
      </c>
    </row>
    <row r="427" spans="1:5" ht="29.1" customHeight="1" x14ac:dyDescent="0.25">
      <c r="A427" s="46" t="s">
        <v>180</v>
      </c>
      <c r="B427" s="33" t="s">
        <v>112</v>
      </c>
    </row>
    <row r="428" spans="1:5" x14ac:dyDescent="0.25">
      <c r="A428" t="s">
        <v>1678</v>
      </c>
      <c r="B428" s="48">
        <v>15.240913000000001</v>
      </c>
    </row>
    <row r="429" spans="1:5" ht="43.5" customHeight="1" x14ac:dyDescent="0.25">
      <c r="A429" s="46" t="s">
        <v>182</v>
      </c>
      <c r="B429" s="33">
        <v>0</v>
      </c>
    </row>
    <row r="430" spans="1:5" ht="29.1" customHeight="1" x14ac:dyDescent="0.25">
      <c r="A430" s="46" t="s">
        <v>183</v>
      </c>
      <c r="B430" s="33" t="s">
        <v>112</v>
      </c>
    </row>
    <row r="431" spans="1:5" ht="29.1" customHeight="1" x14ac:dyDescent="0.25">
      <c r="A431" s="46" t="s">
        <v>184</v>
      </c>
      <c r="B431" s="33" t="s">
        <v>112</v>
      </c>
    </row>
    <row r="432" spans="1:5" x14ac:dyDescent="0.25">
      <c r="A432" t="s">
        <v>185</v>
      </c>
      <c r="B432" s="33" t="s">
        <v>112</v>
      </c>
    </row>
    <row r="433" spans="1:4" x14ac:dyDescent="0.25">
      <c r="A433" t="s">
        <v>186</v>
      </c>
      <c r="B433" s="33" t="s">
        <v>112</v>
      </c>
    </row>
    <row r="435" spans="1:4" ht="69.95" customHeight="1" x14ac:dyDescent="0.25">
      <c r="A435" s="57" t="s">
        <v>196</v>
      </c>
      <c r="B435" s="57" t="s">
        <v>197</v>
      </c>
      <c r="C435" s="57" t="s">
        <v>5</v>
      </c>
      <c r="D435" s="57" t="s">
        <v>6</v>
      </c>
    </row>
    <row r="436" spans="1:4" ht="69.95" customHeight="1" x14ac:dyDescent="0.25">
      <c r="A436" s="57" t="s">
        <v>1679</v>
      </c>
      <c r="B436" s="57"/>
      <c r="C436" s="57" t="s">
        <v>49</v>
      </c>
      <c r="D436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53"/>
  <sheetViews>
    <sheetView showGridLines="0" workbookViewId="0">
      <pane ySplit="4" topLeftCell="A5" activePane="bottomLeft" state="frozen"/>
      <selection pane="bottomLeft" activeCell="A12" sqref="A1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1680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1681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5359071</v>
      </c>
      <c r="E8" s="13">
        <v>50865.62</v>
      </c>
      <c r="F8" s="14">
        <v>5.6000000000000001E-2</v>
      </c>
      <c r="G8" s="14"/>
    </row>
    <row r="9" spans="1:8" x14ac:dyDescent="0.25">
      <c r="A9" s="11" t="s">
        <v>1128</v>
      </c>
      <c r="B9" s="29" t="s">
        <v>1129</v>
      </c>
      <c r="C9" s="29" t="s">
        <v>1130</v>
      </c>
      <c r="D9" s="12">
        <v>2008518</v>
      </c>
      <c r="E9" s="13">
        <v>49608.39</v>
      </c>
      <c r="F9" s="14">
        <v>5.4600000000000003E-2</v>
      </c>
      <c r="G9" s="14"/>
    </row>
    <row r="10" spans="1:8" x14ac:dyDescent="0.25">
      <c r="A10" s="11" t="s">
        <v>1105</v>
      </c>
      <c r="B10" s="29" t="s">
        <v>1106</v>
      </c>
      <c r="C10" s="29" t="s">
        <v>1107</v>
      </c>
      <c r="D10" s="12">
        <v>1455152</v>
      </c>
      <c r="E10" s="13">
        <v>38421.83</v>
      </c>
      <c r="F10" s="14">
        <v>4.2299999999999997E-2</v>
      </c>
      <c r="G10" s="14"/>
    </row>
    <row r="11" spans="1:8" x14ac:dyDescent="0.25">
      <c r="A11" s="11" t="s">
        <v>1306</v>
      </c>
      <c r="B11" s="29" t="s">
        <v>1307</v>
      </c>
      <c r="C11" s="29" t="s">
        <v>1104</v>
      </c>
      <c r="D11" s="12">
        <v>3800000</v>
      </c>
      <c r="E11" s="13">
        <v>34764.300000000003</v>
      </c>
      <c r="F11" s="14">
        <v>3.8300000000000001E-2</v>
      </c>
      <c r="G11" s="14"/>
    </row>
    <row r="12" spans="1:8" x14ac:dyDescent="0.25">
      <c r="A12" s="11" t="s">
        <v>1123</v>
      </c>
      <c r="B12" s="29" t="s">
        <v>1124</v>
      </c>
      <c r="C12" s="29" t="s">
        <v>1125</v>
      </c>
      <c r="D12" s="12">
        <v>7585130</v>
      </c>
      <c r="E12" s="13">
        <v>33791.75</v>
      </c>
      <c r="F12" s="14">
        <v>3.7199999999999997E-2</v>
      </c>
      <c r="G12" s="14"/>
    </row>
    <row r="13" spans="1:8" x14ac:dyDescent="0.25">
      <c r="A13" s="11" t="s">
        <v>1138</v>
      </c>
      <c r="B13" s="29" t="s">
        <v>1139</v>
      </c>
      <c r="C13" s="29" t="s">
        <v>1110</v>
      </c>
      <c r="D13" s="12">
        <v>1953176</v>
      </c>
      <c r="E13" s="13">
        <v>25748.720000000001</v>
      </c>
      <c r="F13" s="14">
        <v>2.8400000000000002E-2</v>
      </c>
      <c r="G13" s="14"/>
    </row>
    <row r="14" spans="1:8" x14ac:dyDescent="0.25">
      <c r="A14" s="11" t="s">
        <v>1102</v>
      </c>
      <c r="B14" s="29" t="s">
        <v>1103</v>
      </c>
      <c r="C14" s="29" t="s">
        <v>1104</v>
      </c>
      <c r="D14" s="12">
        <v>1547408</v>
      </c>
      <c r="E14" s="13">
        <v>24926.42</v>
      </c>
      <c r="F14" s="14">
        <v>2.75E-2</v>
      </c>
      <c r="G14" s="14"/>
    </row>
    <row r="15" spans="1:8" x14ac:dyDescent="0.25">
      <c r="A15" s="11" t="s">
        <v>1113</v>
      </c>
      <c r="B15" s="29" t="s">
        <v>1114</v>
      </c>
      <c r="C15" s="29" t="s">
        <v>1104</v>
      </c>
      <c r="D15" s="12">
        <v>3777767</v>
      </c>
      <c r="E15" s="13">
        <v>21905.38</v>
      </c>
      <c r="F15" s="14">
        <v>2.41E-2</v>
      </c>
      <c r="G15" s="14"/>
    </row>
    <row r="16" spans="1:8" x14ac:dyDescent="0.25">
      <c r="A16" s="11" t="s">
        <v>1449</v>
      </c>
      <c r="B16" s="29" t="s">
        <v>1450</v>
      </c>
      <c r="C16" s="29" t="s">
        <v>1259</v>
      </c>
      <c r="D16" s="12">
        <v>2157839</v>
      </c>
      <c r="E16" s="13">
        <v>18339.47</v>
      </c>
      <c r="F16" s="14">
        <v>2.0199999999999999E-2</v>
      </c>
      <c r="G16" s="14"/>
    </row>
    <row r="17" spans="1:7" x14ac:dyDescent="0.25">
      <c r="A17" s="11" t="s">
        <v>1108</v>
      </c>
      <c r="B17" s="29" t="s">
        <v>1109</v>
      </c>
      <c r="C17" s="29" t="s">
        <v>1110</v>
      </c>
      <c r="D17" s="12">
        <v>483701</v>
      </c>
      <c r="E17" s="13">
        <v>15911.34</v>
      </c>
      <c r="F17" s="14">
        <v>1.7500000000000002E-2</v>
      </c>
      <c r="G17" s="14"/>
    </row>
    <row r="18" spans="1:7" x14ac:dyDescent="0.25">
      <c r="A18" s="11" t="s">
        <v>1462</v>
      </c>
      <c r="B18" s="29" t="s">
        <v>1463</v>
      </c>
      <c r="C18" s="29" t="s">
        <v>1164</v>
      </c>
      <c r="D18" s="12">
        <v>160000</v>
      </c>
      <c r="E18" s="13">
        <v>14988.32</v>
      </c>
      <c r="F18" s="14">
        <v>1.6500000000000001E-2</v>
      </c>
      <c r="G18" s="14"/>
    </row>
    <row r="19" spans="1:7" x14ac:dyDescent="0.25">
      <c r="A19" s="11" t="s">
        <v>1145</v>
      </c>
      <c r="B19" s="29" t="s">
        <v>1146</v>
      </c>
      <c r="C19" s="29" t="s">
        <v>1147</v>
      </c>
      <c r="D19" s="12">
        <v>648270</v>
      </c>
      <c r="E19" s="13">
        <v>14298.57</v>
      </c>
      <c r="F19" s="14">
        <v>1.5800000000000002E-2</v>
      </c>
      <c r="G19" s="14"/>
    </row>
    <row r="20" spans="1:7" x14ac:dyDescent="0.25">
      <c r="A20" s="11" t="s">
        <v>1396</v>
      </c>
      <c r="B20" s="29" t="s">
        <v>1397</v>
      </c>
      <c r="C20" s="29" t="s">
        <v>1107</v>
      </c>
      <c r="D20" s="12">
        <v>199056</v>
      </c>
      <c r="E20" s="13">
        <v>13913.72</v>
      </c>
      <c r="F20" s="14">
        <v>1.5299999999999999E-2</v>
      </c>
      <c r="G20" s="14"/>
    </row>
    <row r="21" spans="1:7" x14ac:dyDescent="0.25">
      <c r="A21" s="11" t="s">
        <v>1176</v>
      </c>
      <c r="B21" s="29" t="s">
        <v>1177</v>
      </c>
      <c r="C21" s="29" t="s">
        <v>1144</v>
      </c>
      <c r="D21" s="12">
        <v>7162863</v>
      </c>
      <c r="E21" s="13">
        <v>12452.64</v>
      </c>
      <c r="F21" s="14">
        <v>1.37E-2</v>
      </c>
      <c r="G21" s="14"/>
    </row>
    <row r="22" spans="1:7" x14ac:dyDescent="0.25">
      <c r="A22" s="11" t="s">
        <v>1220</v>
      </c>
      <c r="B22" s="29" t="s">
        <v>1221</v>
      </c>
      <c r="C22" s="29" t="s">
        <v>1125</v>
      </c>
      <c r="D22" s="12">
        <v>461526</v>
      </c>
      <c r="E22" s="13">
        <v>12311.44</v>
      </c>
      <c r="F22" s="14">
        <v>1.3599999999999999E-2</v>
      </c>
      <c r="G22" s="14"/>
    </row>
    <row r="23" spans="1:7" x14ac:dyDescent="0.25">
      <c r="A23" s="11" t="s">
        <v>1255</v>
      </c>
      <c r="B23" s="29" t="s">
        <v>1256</v>
      </c>
      <c r="C23" s="29" t="s">
        <v>1104</v>
      </c>
      <c r="D23" s="12">
        <v>920070</v>
      </c>
      <c r="E23" s="13">
        <v>11837.62</v>
      </c>
      <c r="F23" s="14">
        <v>1.2999999999999999E-2</v>
      </c>
      <c r="G23" s="14"/>
    </row>
    <row r="24" spans="1:7" x14ac:dyDescent="0.25">
      <c r="A24" s="11" t="s">
        <v>1433</v>
      </c>
      <c r="B24" s="29" t="s">
        <v>1434</v>
      </c>
      <c r="C24" s="29" t="s">
        <v>1164</v>
      </c>
      <c r="D24" s="12">
        <v>830495</v>
      </c>
      <c r="E24" s="13">
        <v>10954.23</v>
      </c>
      <c r="F24" s="14">
        <v>1.21E-2</v>
      </c>
      <c r="G24" s="14"/>
    </row>
    <row r="25" spans="1:7" x14ac:dyDescent="0.25">
      <c r="A25" s="11" t="s">
        <v>1140</v>
      </c>
      <c r="B25" s="29" t="s">
        <v>1141</v>
      </c>
      <c r="C25" s="29" t="s">
        <v>1122</v>
      </c>
      <c r="D25" s="12">
        <v>233870</v>
      </c>
      <c r="E25" s="13">
        <v>10526.61</v>
      </c>
      <c r="F25" s="14">
        <v>1.1599999999999999E-2</v>
      </c>
      <c r="G25" s="14"/>
    </row>
    <row r="26" spans="1:7" x14ac:dyDescent="0.25">
      <c r="A26" s="11" t="s">
        <v>1347</v>
      </c>
      <c r="B26" s="29" t="s">
        <v>1348</v>
      </c>
      <c r="C26" s="29" t="s">
        <v>1219</v>
      </c>
      <c r="D26" s="12">
        <v>2489202</v>
      </c>
      <c r="E26" s="13">
        <v>9700.42</v>
      </c>
      <c r="F26" s="14">
        <v>1.0699999999999999E-2</v>
      </c>
      <c r="G26" s="14"/>
    </row>
    <row r="27" spans="1:7" x14ac:dyDescent="0.25">
      <c r="A27" s="11" t="s">
        <v>1210</v>
      </c>
      <c r="B27" s="29" t="s">
        <v>1211</v>
      </c>
      <c r="C27" s="29" t="s">
        <v>1212</v>
      </c>
      <c r="D27" s="12">
        <v>178264</v>
      </c>
      <c r="E27" s="13">
        <v>8301.84</v>
      </c>
      <c r="F27" s="14">
        <v>9.1000000000000004E-3</v>
      </c>
      <c r="G27" s="14"/>
    </row>
    <row r="28" spans="1:7" x14ac:dyDescent="0.25">
      <c r="A28" s="11" t="s">
        <v>1131</v>
      </c>
      <c r="B28" s="29" t="s">
        <v>1132</v>
      </c>
      <c r="C28" s="29" t="s">
        <v>1104</v>
      </c>
      <c r="D28" s="12">
        <v>4073100</v>
      </c>
      <c r="E28" s="13">
        <v>7535.24</v>
      </c>
      <c r="F28" s="14">
        <v>8.3000000000000001E-3</v>
      </c>
      <c r="G28" s="14"/>
    </row>
    <row r="29" spans="1:7" x14ac:dyDescent="0.25">
      <c r="A29" s="11" t="s">
        <v>1247</v>
      </c>
      <c r="B29" s="29" t="s">
        <v>1248</v>
      </c>
      <c r="C29" s="29" t="s">
        <v>1110</v>
      </c>
      <c r="D29" s="12">
        <v>609299</v>
      </c>
      <c r="E29" s="13">
        <v>6977.08</v>
      </c>
      <c r="F29" s="14">
        <v>7.7000000000000002E-3</v>
      </c>
      <c r="G29" s="14"/>
    </row>
    <row r="30" spans="1:7" x14ac:dyDescent="0.25">
      <c r="A30" s="11" t="s">
        <v>1682</v>
      </c>
      <c r="B30" s="29" t="s">
        <v>1683</v>
      </c>
      <c r="C30" s="29" t="s">
        <v>1188</v>
      </c>
      <c r="D30" s="12">
        <v>535749</v>
      </c>
      <c r="E30" s="13">
        <v>6845.26</v>
      </c>
      <c r="F30" s="14">
        <v>7.4999999999999997E-3</v>
      </c>
      <c r="G30" s="14"/>
    </row>
    <row r="31" spans="1:7" x14ac:dyDescent="0.25">
      <c r="A31" s="11" t="s">
        <v>1299</v>
      </c>
      <c r="B31" s="29" t="s">
        <v>1300</v>
      </c>
      <c r="C31" s="29" t="s">
        <v>1241</v>
      </c>
      <c r="D31" s="12">
        <v>283719</v>
      </c>
      <c r="E31" s="13">
        <v>6731.23</v>
      </c>
      <c r="F31" s="14">
        <v>7.4000000000000003E-3</v>
      </c>
      <c r="G31" s="14"/>
    </row>
    <row r="32" spans="1:7" x14ac:dyDescent="0.25">
      <c r="A32" s="11" t="s">
        <v>1318</v>
      </c>
      <c r="B32" s="29" t="s">
        <v>1319</v>
      </c>
      <c r="C32" s="29" t="s">
        <v>1110</v>
      </c>
      <c r="D32" s="12">
        <v>589446</v>
      </c>
      <c r="E32" s="13">
        <v>6575.56</v>
      </c>
      <c r="F32" s="14">
        <v>7.1999999999999998E-3</v>
      </c>
      <c r="G32" s="14"/>
    </row>
    <row r="33" spans="1:7" x14ac:dyDescent="0.25">
      <c r="A33" s="11" t="s">
        <v>1431</v>
      </c>
      <c r="B33" s="29" t="s">
        <v>1432</v>
      </c>
      <c r="C33" s="29" t="s">
        <v>1203</v>
      </c>
      <c r="D33" s="12">
        <v>522239</v>
      </c>
      <c r="E33" s="13">
        <v>6449.65</v>
      </c>
      <c r="F33" s="14">
        <v>7.1000000000000004E-3</v>
      </c>
      <c r="G33" s="14"/>
    </row>
    <row r="34" spans="1:7" x14ac:dyDescent="0.25">
      <c r="A34" s="11" t="s">
        <v>1199</v>
      </c>
      <c r="B34" s="29" t="s">
        <v>1200</v>
      </c>
      <c r="C34" s="29" t="s">
        <v>1161</v>
      </c>
      <c r="D34" s="12">
        <v>5936102</v>
      </c>
      <c r="E34" s="13">
        <v>6280.4</v>
      </c>
      <c r="F34" s="14">
        <v>6.8999999999999999E-3</v>
      </c>
      <c r="G34" s="14"/>
    </row>
    <row r="35" spans="1:7" x14ac:dyDescent="0.25">
      <c r="A35" s="11" t="s">
        <v>1120</v>
      </c>
      <c r="B35" s="29" t="s">
        <v>1121</v>
      </c>
      <c r="C35" s="29" t="s">
        <v>1122</v>
      </c>
      <c r="D35" s="12">
        <v>636147</v>
      </c>
      <c r="E35" s="13">
        <v>6204.66</v>
      </c>
      <c r="F35" s="14">
        <v>6.7999999999999996E-3</v>
      </c>
      <c r="G35" s="14"/>
    </row>
    <row r="36" spans="1:7" x14ac:dyDescent="0.25">
      <c r="A36" s="11" t="s">
        <v>1111</v>
      </c>
      <c r="B36" s="29" t="s">
        <v>1112</v>
      </c>
      <c r="C36" s="29" t="s">
        <v>1107</v>
      </c>
      <c r="D36" s="12">
        <v>6155824</v>
      </c>
      <c r="E36" s="13">
        <v>6106.58</v>
      </c>
      <c r="F36" s="14">
        <v>6.7000000000000002E-3</v>
      </c>
      <c r="G36" s="14"/>
    </row>
    <row r="37" spans="1:7" x14ac:dyDescent="0.25">
      <c r="A37" s="11" t="s">
        <v>1460</v>
      </c>
      <c r="B37" s="29" t="s">
        <v>1461</v>
      </c>
      <c r="C37" s="29" t="s">
        <v>1209</v>
      </c>
      <c r="D37" s="12">
        <v>145616</v>
      </c>
      <c r="E37" s="13">
        <v>6007.97</v>
      </c>
      <c r="F37" s="14">
        <v>6.6E-3</v>
      </c>
      <c r="G37" s="14"/>
    </row>
    <row r="38" spans="1:7" x14ac:dyDescent="0.25">
      <c r="A38" s="11" t="s">
        <v>1684</v>
      </c>
      <c r="B38" s="29" t="s">
        <v>1685</v>
      </c>
      <c r="C38" s="29" t="s">
        <v>1104</v>
      </c>
      <c r="D38" s="12">
        <v>289338</v>
      </c>
      <c r="E38" s="13">
        <v>5828.28</v>
      </c>
      <c r="F38" s="14">
        <v>6.4000000000000003E-3</v>
      </c>
      <c r="G38" s="14"/>
    </row>
    <row r="39" spans="1:7" x14ac:dyDescent="0.25">
      <c r="A39" s="11" t="s">
        <v>1189</v>
      </c>
      <c r="B39" s="29" t="s">
        <v>1190</v>
      </c>
      <c r="C39" s="29" t="s">
        <v>1153</v>
      </c>
      <c r="D39" s="12">
        <v>71608</v>
      </c>
      <c r="E39" s="13">
        <v>5635.59</v>
      </c>
      <c r="F39" s="14">
        <v>6.1999999999999998E-3</v>
      </c>
      <c r="G39" s="14"/>
    </row>
    <row r="40" spans="1:7" x14ac:dyDescent="0.25">
      <c r="A40" s="11" t="s">
        <v>1148</v>
      </c>
      <c r="B40" s="29" t="s">
        <v>1149</v>
      </c>
      <c r="C40" s="29" t="s">
        <v>1150</v>
      </c>
      <c r="D40" s="12">
        <v>1359006</v>
      </c>
      <c r="E40" s="13">
        <v>5516.21</v>
      </c>
      <c r="F40" s="14">
        <v>6.1000000000000004E-3</v>
      </c>
      <c r="G40" s="14"/>
    </row>
    <row r="41" spans="1:7" x14ac:dyDescent="0.25">
      <c r="A41" s="11" t="s">
        <v>1453</v>
      </c>
      <c r="B41" s="29" t="s">
        <v>1454</v>
      </c>
      <c r="C41" s="29" t="s">
        <v>1455</v>
      </c>
      <c r="D41" s="12">
        <v>2285873</v>
      </c>
      <c r="E41" s="13">
        <v>5514.67</v>
      </c>
      <c r="F41" s="14">
        <v>6.1000000000000004E-3</v>
      </c>
      <c r="G41" s="14"/>
    </row>
    <row r="42" spans="1:7" x14ac:dyDescent="0.25">
      <c r="A42" s="11" t="s">
        <v>1686</v>
      </c>
      <c r="B42" s="29" t="s">
        <v>1687</v>
      </c>
      <c r="C42" s="29" t="s">
        <v>1122</v>
      </c>
      <c r="D42" s="12">
        <v>295021</v>
      </c>
      <c r="E42" s="13">
        <v>5416</v>
      </c>
      <c r="F42" s="14">
        <v>6.0000000000000001E-3</v>
      </c>
      <c r="G42" s="14"/>
    </row>
    <row r="43" spans="1:7" x14ac:dyDescent="0.25">
      <c r="A43" s="11" t="s">
        <v>1688</v>
      </c>
      <c r="B43" s="29" t="s">
        <v>1689</v>
      </c>
      <c r="C43" s="29" t="s">
        <v>1383</v>
      </c>
      <c r="D43" s="12">
        <v>500000</v>
      </c>
      <c r="E43" s="13">
        <v>5291.75</v>
      </c>
      <c r="F43" s="14">
        <v>5.7999999999999996E-3</v>
      </c>
      <c r="G43" s="14"/>
    </row>
    <row r="44" spans="1:7" x14ac:dyDescent="0.25">
      <c r="A44" s="11" t="s">
        <v>1690</v>
      </c>
      <c r="B44" s="29" t="s">
        <v>1691</v>
      </c>
      <c r="C44" s="29" t="s">
        <v>1209</v>
      </c>
      <c r="D44" s="12">
        <v>1195231</v>
      </c>
      <c r="E44" s="13">
        <v>5141.29</v>
      </c>
      <c r="F44" s="14">
        <v>5.7000000000000002E-3</v>
      </c>
      <c r="G44" s="14"/>
    </row>
    <row r="45" spans="1:7" x14ac:dyDescent="0.25">
      <c r="A45" s="11" t="s">
        <v>1193</v>
      </c>
      <c r="B45" s="29" t="s">
        <v>1194</v>
      </c>
      <c r="C45" s="29" t="s">
        <v>1195</v>
      </c>
      <c r="D45" s="12">
        <v>744416</v>
      </c>
      <c r="E45" s="13">
        <v>5099.99</v>
      </c>
      <c r="F45" s="14">
        <v>5.5999999999999999E-3</v>
      </c>
      <c r="G45" s="14"/>
    </row>
    <row r="46" spans="1:7" x14ac:dyDescent="0.25">
      <c r="A46" s="11" t="s">
        <v>1692</v>
      </c>
      <c r="B46" s="29" t="s">
        <v>1693</v>
      </c>
      <c r="C46" s="29" t="s">
        <v>1107</v>
      </c>
      <c r="D46" s="12">
        <v>400000</v>
      </c>
      <c r="E46" s="13">
        <v>4936.3999999999996</v>
      </c>
      <c r="F46" s="14">
        <v>5.4000000000000003E-3</v>
      </c>
      <c r="G46" s="14"/>
    </row>
    <row r="47" spans="1:7" x14ac:dyDescent="0.25">
      <c r="A47" s="11" t="s">
        <v>1694</v>
      </c>
      <c r="B47" s="29" t="s">
        <v>1695</v>
      </c>
      <c r="C47" s="29" t="s">
        <v>1144</v>
      </c>
      <c r="D47" s="12">
        <v>894572</v>
      </c>
      <c r="E47" s="13">
        <v>4932.67</v>
      </c>
      <c r="F47" s="14">
        <v>5.4000000000000003E-3</v>
      </c>
      <c r="G47" s="14"/>
    </row>
    <row r="48" spans="1:7" x14ac:dyDescent="0.25">
      <c r="A48" s="11" t="s">
        <v>1290</v>
      </c>
      <c r="B48" s="29" t="s">
        <v>1291</v>
      </c>
      <c r="C48" s="29" t="s">
        <v>1292</v>
      </c>
      <c r="D48" s="12">
        <v>963229</v>
      </c>
      <c r="E48" s="13">
        <v>4879.72</v>
      </c>
      <c r="F48" s="14">
        <v>5.4000000000000003E-3</v>
      </c>
      <c r="G48" s="14"/>
    </row>
    <row r="49" spans="1:7" x14ac:dyDescent="0.25">
      <c r="A49" s="11" t="s">
        <v>1696</v>
      </c>
      <c r="B49" s="29" t="s">
        <v>1697</v>
      </c>
      <c r="C49" s="29" t="s">
        <v>1273</v>
      </c>
      <c r="D49" s="12">
        <v>857995</v>
      </c>
      <c r="E49" s="13">
        <v>4714.25</v>
      </c>
      <c r="F49" s="14">
        <v>5.1999999999999998E-3</v>
      </c>
      <c r="G49" s="14"/>
    </row>
    <row r="50" spans="1:7" x14ac:dyDescent="0.25">
      <c r="A50" s="11" t="s">
        <v>1388</v>
      </c>
      <c r="B50" s="29" t="s">
        <v>1389</v>
      </c>
      <c r="C50" s="29" t="s">
        <v>1122</v>
      </c>
      <c r="D50" s="12">
        <v>21458</v>
      </c>
      <c r="E50" s="13">
        <v>4664.5200000000004</v>
      </c>
      <c r="F50" s="14">
        <v>5.1000000000000004E-3</v>
      </c>
      <c r="G50" s="14"/>
    </row>
    <row r="51" spans="1:7" x14ac:dyDescent="0.25">
      <c r="A51" s="11" t="s">
        <v>1698</v>
      </c>
      <c r="B51" s="29" t="s">
        <v>1699</v>
      </c>
      <c r="C51" s="29" t="s">
        <v>1700</v>
      </c>
      <c r="D51" s="12">
        <v>11492</v>
      </c>
      <c r="E51" s="13">
        <v>4456.1000000000004</v>
      </c>
      <c r="F51" s="14">
        <v>4.8999999999999998E-3</v>
      </c>
      <c r="G51" s="14"/>
    </row>
    <row r="52" spans="1:7" x14ac:dyDescent="0.25">
      <c r="A52" s="11" t="s">
        <v>1384</v>
      </c>
      <c r="B52" s="29" t="s">
        <v>1385</v>
      </c>
      <c r="C52" s="29" t="s">
        <v>1164</v>
      </c>
      <c r="D52" s="12">
        <v>118923</v>
      </c>
      <c r="E52" s="13">
        <v>4366.79</v>
      </c>
      <c r="F52" s="14">
        <v>4.7999999999999996E-3</v>
      </c>
      <c r="G52" s="14"/>
    </row>
    <row r="53" spans="1:7" x14ac:dyDescent="0.25">
      <c r="A53" s="11" t="s">
        <v>1701</v>
      </c>
      <c r="B53" s="29" t="s">
        <v>1702</v>
      </c>
      <c r="C53" s="29" t="s">
        <v>1198</v>
      </c>
      <c r="D53" s="12">
        <v>770000</v>
      </c>
      <c r="E53" s="13">
        <v>4332.0200000000004</v>
      </c>
      <c r="F53" s="14">
        <v>4.7999999999999996E-3</v>
      </c>
      <c r="G53" s="14"/>
    </row>
    <row r="54" spans="1:7" x14ac:dyDescent="0.25">
      <c r="A54" s="11" t="s">
        <v>1703</v>
      </c>
      <c r="B54" s="29" t="s">
        <v>1704</v>
      </c>
      <c r="C54" s="29" t="s">
        <v>1175</v>
      </c>
      <c r="D54" s="12">
        <v>140109</v>
      </c>
      <c r="E54" s="13">
        <v>4293.92</v>
      </c>
      <c r="F54" s="14">
        <v>4.7000000000000002E-3</v>
      </c>
      <c r="G54" s="14"/>
    </row>
    <row r="55" spans="1:7" x14ac:dyDescent="0.25">
      <c r="A55" s="11" t="s">
        <v>1705</v>
      </c>
      <c r="B55" s="29" t="s">
        <v>1706</v>
      </c>
      <c r="C55" s="29" t="s">
        <v>1305</v>
      </c>
      <c r="D55" s="12">
        <v>745088</v>
      </c>
      <c r="E55" s="13">
        <v>4140.45</v>
      </c>
      <c r="F55" s="14">
        <v>4.5999999999999999E-3</v>
      </c>
      <c r="G55" s="14"/>
    </row>
    <row r="56" spans="1:7" x14ac:dyDescent="0.25">
      <c r="A56" s="11" t="s">
        <v>1443</v>
      </c>
      <c r="B56" s="29" t="s">
        <v>1444</v>
      </c>
      <c r="C56" s="29" t="s">
        <v>1107</v>
      </c>
      <c r="D56" s="12">
        <v>282576</v>
      </c>
      <c r="E56" s="13">
        <v>4100.32</v>
      </c>
      <c r="F56" s="14">
        <v>4.4999999999999997E-3</v>
      </c>
      <c r="G56" s="14"/>
    </row>
    <row r="57" spans="1:7" x14ac:dyDescent="0.25">
      <c r="A57" s="11" t="s">
        <v>1418</v>
      </c>
      <c r="B57" s="29" t="s">
        <v>1419</v>
      </c>
      <c r="C57" s="29" t="s">
        <v>1340</v>
      </c>
      <c r="D57" s="12">
        <v>745665</v>
      </c>
      <c r="E57" s="13">
        <v>4049.33</v>
      </c>
      <c r="F57" s="14">
        <v>4.4999999999999997E-3</v>
      </c>
      <c r="G57" s="14"/>
    </row>
    <row r="58" spans="1:7" x14ac:dyDescent="0.25">
      <c r="A58" s="11" t="s">
        <v>1707</v>
      </c>
      <c r="B58" s="29" t="s">
        <v>1708</v>
      </c>
      <c r="C58" s="29" t="s">
        <v>1104</v>
      </c>
      <c r="D58" s="12">
        <v>1448335</v>
      </c>
      <c r="E58" s="13">
        <v>3909.06</v>
      </c>
      <c r="F58" s="14">
        <v>4.3E-3</v>
      </c>
      <c r="G58" s="14"/>
    </row>
    <row r="59" spans="1:7" x14ac:dyDescent="0.25">
      <c r="A59" s="11" t="s">
        <v>1709</v>
      </c>
      <c r="B59" s="29" t="s">
        <v>1710</v>
      </c>
      <c r="C59" s="29" t="s">
        <v>1107</v>
      </c>
      <c r="D59" s="12">
        <v>101165</v>
      </c>
      <c r="E59" s="13">
        <v>3842.95</v>
      </c>
      <c r="F59" s="14">
        <v>4.1999999999999997E-3</v>
      </c>
      <c r="G59" s="14"/>
    </row>
    <row r="60" spans="1:7" x14ac:dyDescent="0.25">
      <c r="A60" s="11" t="s">
        <v>1711</v>
      </c>
      <c r="B60" s="29" t="s">
        <v>1712</v>
      </c>
      <c r="C60" s="29" t="s">
        <v>1219</v>
      </c>
      <c r="D60" s="12">
        <v>489033</v>
      </c>
      <c r="E60" s="13">
        <v>3770.69</v>
      </c>
      <c r="F60" s="14">
        <v>4.1999999999999997E-3</v>
      </c>
      <c r="G60" s="14"/>
    </row>
    <row r="61" spans="1:7" x14ac:dyDescent="0.25">
      <c r="A61" s="11" t="s">
        <v>1713</v>
      </c>
      <c r="B61" s="29" t="s">
        <v>1714</v>
      </c>
      <c r="C61" s="29" t="s">
        <v>1305</v>
      </c>
      <c r="D61" s="12">
        <v>125371</v>
      </c>
      <c r="E61" s="13">
        <v>3719.69</v>
      </c>
      <c r="F61" s="14">
        <v>4.1000000000000003E-3</v>
      </c>
      <c r="G61" s="14"/>
    </row>
    <row r="62" spans="1:7" x14ac:dyDescent="0.25">
      <c r="A62" s="11" t="s">
        <v>1285</v>
      </c>
      <c r="B62" s="29" t="s">
        <v>1286</v>
      </c>
      <c r="C62" s="29" t="s">
        <v>1287</v>
      </c>
      <c r="D62" s="12">
        <v>2530000</v>
      </c>
      <c r="E62" s="13">
        <v>3701.39</v>
      </c>
      <c r="F62" s="14">
        <v>4.1000000000000003E-3</v>
      </c>
      <c r="G62" s="14"/>
    </row>
    <row r="63" spans="1:7" x14ac:dyDescent="0.25">
      <c r="A63" s="11" t="s">
        <v>1456</v>
      </c>
      <c r="B63" s="29" t="s">
        <v>1457</v>
      </c>
      <c r="C63" s="29" t="s">
        <v>1195</v>
      </c>
      <c r="D63" s="12">
        <v>102293</v>
      </c>
      <c r="E63" s="13">
        <v>3699.73</v>
      </c>
      <c r="F63" s="14">
        <v>4.1000000000000003E-3</v>
      </c>
      <c r="G63" s="14"/>
    </row>
    <row r="64" spans="1:7" x14ac:dyDescent="0.25">
      <c r="A64" s="11" t="s">
        <v>1715</v>
      </c>
      <c r="B64" s="29" t="s">
        <v>1716</v>
      </c>
      <c r="C64" s="29" t="s">
        <v>1110</v>
      </c>
      <c r="D64" s="12">
        <v>49499</v>
      </c>
      <c r="E64" s="13">
        <v>3673.59</v>
      </c>
      <c r="F64" s="14">
        <v>4.0000000000000001E-3</v>
      </c>
      <c r="G64" s="14"/>
    </row>
    <row r="65" spans="1:7" x14ac:dyDescent="0.25">
      <c r="A65" s="11" t="s">
        <v>1288</v>
      </c>
      <c r="B65" s="29" t="s">
        <v>1289</v>
      </c>
      <c r="C65" s="29" t="s">
        <v>1153</v>
      </c>
      <c r="D65" s="12">
        <v>113883</v>
      </c>
      <c r="E65" s="13">
        <v>3653.71</v>
      </c>
      <c r="F65" s="14">
        <v>4.0000000000000001E-3</v>
      </c>
      <c r="G65" s="14"/>
    </row>
    <row r="66" spans="1:7" x14ac:dyDescent="0.25">
      <c r="A66" s="11" t="s">
        <v>1156</v>
      </c>
      <c r="B66" s="29" t="s">
        <v>1157</v>
      </c>
      <c r="C66" s="29" t="s">
        <v>1158</v>
      </c>
      <c r="D66" s="12">
        <v>3314487</v>
      </c>
      <c r="E66" s="13">
        <v>3539.87</v>
      </c>
      <c r="F66" s="14">
        <v>3.8999999999999998E-3</v>
      </c>
      <c r="G66" s="14"/>
    </row>
    <row r="67" spans="1:7" x14ac:dyDescent="0.25">
      <c r="A67" s="11" t="s">
        <v>1361</v>
      </c>
      <c r="B67" s="29" t="s">
        <v>1362</v>
      </c>
      <c r="C67" s="29" t="s">
        <v>1130</v>
      </c>
      <c r="D67" s="12">
        <v>966070</v>
      </c>
      <c r="E67" s="13">
        <v>3511.66</v>
      </c>
      <c r="F67" s="14">
        <v>3.8999999999999998E-3</v>
      </c>
      <c r="G67" s="14"/>
    </row>
    <row r="68" spans="1:7" x14ac:dyDescent="0.25">
      <c r="A68" s="11" t="s">
        <v>1445</v>
      </c>
      <c r="B68" s="29" t="s">
        <v>1446</v>
      </c>
      <c r="C68" s="29" t="s">
        <v>1406</v>
      </c>
      <c r="D68" s="12">
        <v>394794</v>
      </c>
      <c r="E68" s="13">
        <v>3488</v>
      </c>
      <c r="F68" s="14">
        <v>3.8E-3</v>
      </c>
      <c r="G68" s="14"/>
    </row>
    <row r="69" spans="1:7" x14ac:dyDescent="0.25">
      <c r="A69" s="11" t="s">
        <v>1717</v>
      </c>
      <c r="B69" s="29" t="s">
        <v>1718</v>
      </c>
      <c r="C69" s="29" t="s">
        <v>1719</v>
      </c>
      <c r="D69" s="12">
        <v>13628</v>
      </c>
      <c r="E69" s="13">
        <v>3427.91</v>
      </c>
      <c r="F69" s="14">
        <v>3.8E-3</v>
      </c>
      <c r="G69" s="14"/>
    </row>
    <row r="70" spans="1:7" x14ac:dyDescent="0.25">
      <c r="A70" s="11" t="s">
        <v>1404</v>
      </c>
      <c r="B70" s="29" t="s">
        <v>1405</v>
      </c>
      <c r="C70" s="29" t="s">
        <v>1406</v>
      </c>
      <c r="D70" s="12">
        <v>232060</v>
      </c>
      <c r="E70" s="13">
        <v>3375.78</v>
      </c>
      <c r="F70" s="14">
        <v>3.7000000000000002E-3</v>
      </c>
      <c r="G70" s="14"/>
    </row>
    <row r="71" spans="1:7" x14ac:dyDescent="0.25">
      <c r="A71" s="11" t="s">
        <v>1720</v>
      </c>
      <c r="B71" s="29" t="s">
        <v>1721</v>
      </c>
      <c r="C71" s="29" t="s">
        <v>1246</v>
      </c>
      <c r="D71" s="12">
        <v>87170</v>
      </c>
      <c r="E71" s="13">
        <v>3270.97</v>
      </c>
      <c r="F71" s="14">
        <v>3.5999999999999999E-3</v>
      </c>
      <c r="G71" s="14"/>
    </row>
    <row r="72" spans="1:7" x14ac:dyDescent="0.25">
      <c r="A72" s="11" t="s">
        <v>1390</v>
      </c>
      <c r="B72" s="29" t="s">
        <v>1391</v>
      </c>
      <c r="C72" s="29" t="s">
        <v>1195</v>
      </c>
      <c r="D72" s="12">
        <v>340000</v>
      </c>
      <c r="E72" s="13">
        <v>3263.49</v>
      </c>
      <c r="F72" s="14">
        <v>3.5999999999999999E-3</v>
      </c>
      <c r="G72" s="14"/>
    </row>
    <row r="73" spans="1:7" x14ac:dyDescent="0.25">
      <c r="A73" s="11" t="s">
        <v>1439</v>
      </c>
      <c r="B73" s="29" t="s">
        <v>1440</v>
      </c>
      <c r="C73" s="29" t="s">
        <v>1262</v>
      </c>
      <c r="D73" s="12">
        <v>217216</v>
      </c>
      <c r="E73" s="13">
        <v>3161.04</v>
      </c>
      <c r="F73" s="14">
        <v>3.5000000000000001E-3</v>
      </c>
      <c r="G73" s="14"/>
    </row>
    <row r="74" spans="1:7" x14ac:dyDescent="0.25">
      <c r="A74" s="11" t="s">
        <v>1722</v>
      </c>
      <c r="B74" s="29" t="s">
        <v>1723</v>
      </c>
      <c r="C74" s="29" t="s">
        <v>1236</v>
      </c>
      <c r="D74" s="12">
        <v>1215373</v>
      </c>
      <c r="E74" s="13">
        <v>3126.55</v>
      </c>
      <c r="F74" s="14">
        <v>3.3999999999999998E-3</v>
      </c>
      <c r="G74" s="14"/>
    </row>
    <row r="75" spans="1:7" x14ac:dyDescent="0.25">
      <c r="A75" s="11" t="s">
        <v>1724</v>
      </c>
      <c r="B75" s="29" t="s">
        <v>1725</v>
      </c>
      <c r="C75" s="29" t="s">
        <v>1305</v>
      </c>
      <c r="D75" s="12">
        <v>78776</v>
      </c>
      <c r="E75" s="13">
        <v>2936.93</v>
      </c>
      <c r="F75" s="14">
        <v>3.2000000000000002E-3</v>
      </c>
      <c r="G75" s="14"/>
    </row>
    <row r="76" spans="1:7" x14ac:dyDescent="0.25">
      <c r="A76" s="11" t="s">
        <v>1186</v>
      </c>
      <c r="B76" s="29" t="s">
        <v>1187</v>
      </c>
      <c r="C76" s="29" t="s">
        <v>1188</v>
      </c>
      <c r="D76" s="12">
        <v>343709</v>
      </c>
      <c r="E76" s="13">
        <v>2823.05</v>
      </c>
      <c r="F76" s="14">
        <v>3.0999999999999999E-3</v>
      </c>
      <c r="G76" s="14"/>
    </row>
    <row r="77" spans="1:7" x14ac:dyDescent="0.25">
      <c r="A77" s="11" t="s">
        <v>1136</v>
      </c>
      <c r="B77" s="29" t="s">
        <v>1137</v>
      </c>
      <c r="C77" s="29" t="s">
        <v>1107</v>
      </c>
      <c r="D77" s="12">
        <v>1500000</v>
      </c>
      <c r="E77" s="13">
        <v>2736</v>
      </c>
      <c r="F77" s="14">
        <v>3.0000000000000001E-3</v>
      </c>
      <c r="G77" s="14"/>
    </row>
    <row r="78" spans="1:7" x14ac:dyDescent="0.25">
      <c r="A78" s="11" t="s">
        <v>1726</v>
      </c>
      <c r="B78" s="29" t="s">
        <v>1727</v>
      </c>
      <c r="C78" s="29" t="s">
        <v>1198</v>
      </c>
      <c r="D78" s="12">
        <v>987600</v>
      </c>
      <c r="E78" s="13">
        <v>2715.5</v>
      </c>
      <c r="F78" s="14">
        <v>3.0000000000000001E-3</v>
      </c>
      <c r="G78" s="14"/>
    </row>
    <row r="79" spans="1:7" x14ac:dyDescent="0.25">
      <c r="A79" s="11" t="s">
        <v>1728</v>
      </c>
      <c r="B79" s="29" t="s">
        <v>1729</v>
      </c>
      <c r="C79" s="29" t="s">
        <v>1262</v>
      </c>
      <c r="D79" s="12">
        <v>122460</v>
      </c>
      <c r="E79" s="13">
        <v>2714.82</v>
      </c>
      <c r="F79" s="14">
        <v>3.0000000000000001E-3</v>
      </c>
      <c r="G79" s="14"/>
    </row>
    <row r="80" spans="1:7" x14ac:dyDescent="0.25">
      <c r="A80" s="11" t="s">
        <v>1369</v>
      </c>
      <c r="B80" s="29" t="s">
        <v>1370</v>
      </c>
      <c r="C80" s="29" t="s">
        <v>1153</v>
      </c>
      <c r="D80" s="12">
        <v>631800</v>
      </c>
      <c r="E80" s="13">
        <v>2676.3</v>
      </c>
      <c r="F80" s="14">
        <v>2.8999999999999998E-3</v>
      </c>
      <c r="G80" s="14"/>
    </row>
    <row r="81" spans="1:7" x14ac:dyDescent="0.25">
      <c r="A81" s="11" t="s">
        <v>1407</v>
      </c>
      <c r="B81" s="29" t="s">
        <v>1408</v>
      </c>
      <c r="C81" s="29" t="s">
        <v>1292</v>
      </c>
      <c r="D81" s="12">
        <v>2537900</v>
      </c>
      <c r="E81" s="13">
        <v>2659.72</v>
      </c>
      <c r="F81" s="14">
        <v>2.8999999999999998E-3</v>
      </c>
      <c r="G81" s="14"/>
    </row>
    <row r="82" spans="1:7" x14ac:dyDescent="0.25">
      <c r="A82" s="11" t="s">
        <v>1730</v>
      </c>
      <c r="B82" s="29" t="s">
        <v>1731</v>
      </c>
      <c r="C82" s="29" t="s">
        <v>1246</v>
      </c>
      <c r="D82" s="12">
        <v>68306</v>
      </c>
      <c r="E82" s="13">
        <v>2328.0100000000002</v>
      </c>
      <c r="F82" s="14">
        <v>2.5999999999999999E-3</v>
      </c>
      <c r="G82" s="14"/>
    </row>
    <row r="83" spans="1:7" x14ac:dyDescent="0.25">
      <c r="A83" s="11" t="s">
        <v>1133</v>
      </c>
      <c r="B83" s="29" t="s">
        <v>1134</v>
      </c>
      <c r="C83" s="29" t="s">
        <v>1135</v>
      </c>
      <c r="D83" s="12">
        <v>1058438</v>
      </c>
      <c r="E83" s="13">
        <v>2064.48</v>
      </c>
      <c r="F83" s="14">
        <v>2.3E-3</v>
      </c>
      <c r="G83" s="14"/>
    </row>
    <row r="84" spans="1:7" x14ac:dyDescent="0.25">
      <c r="A84" s="11" t="s">
        <v>1732</v>
      </c>
      <c r="B84" s="29" t="s">
        <v>1733</v>
      </c>
      <c r="C84" s="29" t="s">
        <v>1246</v>
      </c>
      <c r="D84" s="12">
        <v>212431</v>
      </c>
      <c r="E84" s="13">
        <v>2061.86</v>
      </c>
      <c r="F84" s="14">
        <v>2.3E-3</v>
      </c>
      <c r="G84" s="14"/>
    </row>
    <row r="85" spans="1:7" x14ac:dyDescent="0.25">
      <c r="A85" s="11" t="s">
        <v>1734</v>
      </c>
      <c r="B85" s="29" t="s">
        <v>1735</v>
      </c>
      <c r="C85" s="29" t="s">
        <v>1276</v>
      </c>
      <c r="D85" s="12">
        <v>95629</v>
      </c>
      <c r="E85" s="13">
        <v>1943.32</v>
      </c>
      <c r="F85" s="14">
        <v>2.0999999999999999E-3</v>
      </c>
      <c r="G85" s="14"/>
    </row>
    <row r="86" spans="1:7" x14ac:dyDescent="0.25">
      <c r="A86" s="11" t="s">
        <v>1736</v>
      </c>
      <c r="B86" s="29" t="s">
        <v>1737</v>
      </c>
      <c r="C86" s="29" t="s">
        <v>1276</v>
      </c>
      <c r="D86" s="12">
        <v>148391</v>
      </c>
      <c r="E86" s="13">
        <v>1600.99</v>
      </c>
      <c r="F86" s="14">
        <v>1.8E-3</v>
      </c>
      <c r="G86" s="14"/>
    </row>
    <row r="87" spans="1:7" x14ac:dyDescent="0.25">
      <c r="A87" s="11" t="s">
        <v>1738</v>
      </c>
      <c r="B87" s="29" t="s">
        <v>1739</v>
      </c>
      <c r="C87" s="29" t="s">
        <v>1262</v>
      </c>
      <c r="D87" s="12">
        <v>472448</v>
      </c>
      <c r="E87" s="13">
        <v>1587.66</v>
      </c>
      <c r="F87" s="14">
        <v>1.6999999999999999E-3</v>
      </c>
      <c r="G87" s="14"/>
    </row>
    <row r="88" spans="1:7" x14ac:dyDescent="0.25">
      <c r="A88" s="11" t="s">
        <v>1740</v>
      </c>
      <c r="B88" s="29" t="s">
        <v>1741</v>
      </c>
      <c r="C88" s="29" t="s">
        <v>1110</v>
      </c>
      <c r="D88" s="12">
        <v>21987</v>
      </c>
      <c r="E88" s="13">
        <v>1129.78</v>
      </c>
      <c r="F88" s="14">
        <v>1.1999999999999999E-3</v>
      </c>
      <c r="G88" s="14"/>
    </row>
    <row r="89" spans="1:7" x14ac:dyDescent="0.25">
      <c r="A89" s="11" t="s">
        <v>1234</v>
      </c>
      <c r="B89" s="29" t="s">
        <v>1235</v>
      </c>
      <c r="C89" s="29" t="s">
        <v>1236</v>
      </c>
      <c r="D89" s="12">
        <v>689150</v>
      </c>
      <c r="E89" s="13">
        <v>1067.49</v>
      </c>
      <c r="F89" s="14">
        <v>1.1999999999999999E-3</v>
      </c>
      <c r="G89" s="14"/>
    </row>
    <row r="90" spans="1:7" x14ac:dyDescent="0.25">
      <c r="A90" s="11" t="s">
        <v>1115</v>
      </c>
      <c r="B90" s="29" t="s">
        <v>1116</v>
      </c>
      <c r="C90" s="29" t="s">
        <v>1104</v>
      </c>
      <c r="D90" s="12">
        <v>1488000</v>
      </c>
      <c r="E90" s="13">
        <v>771.53</v>
      </c>
      <c r="F90" s="14">
        <v>8.0000000000000004E-4</v>
      </c>
      <c r="G90" s="14"/>
    </row>
    <row r="91" spans="1:7" x14ac:dyDescent="0.25">
      <c r="A91" s="11" t="s">
        <v>1355</v>
      </c>
      <c r="B91" s="29" t="s">
        <v>1356</v>
      </c>
      <c r="C91" s="29" t="s">
        <v>1203</v>
      </c>
      <c r="D91" s="12">
        <v>118800</v>
      </c>
      <c r="E91" s="13">
        <v>703.71</v>
      </c>
      <c r="F91" s="14">
        <v>8.0000000000000004E-4</v>
      </c>
      <c r="G91" s="14"/>
    </row>
    <row r="92" spans="1:7" x14ac:dyDescent="0.25">
      <c r="A92" s="11" t="s">
        <v>1742</v>
      </c>
      <c r="B92" s="29" t="s">
        <v>1743</v>
      </c>
      <c r="C92" s="29" t="s">
        <v>1164</v>
      </c>
      <c r="D92" s="12">
        <v>39691</v>
      </c>
      <c r="E92" s="13">
        <v>517.09</v>
      </c>
      <c r="F92" s="14">
        <v>5.9999999999999995E-4</v>
      </c>
      <c r="G92" s="14"/>
    </row>
    <row r="93" spans="1:7" x14ac:dyDescent="0.25">
      <c r="A93" s="11" t="s">
        <v>1744</v>
      </c>
      <c r="B93" s="29" t="s">
        <v>1745</v>
      </c>
      <c r="C93" s="29" t="s">
        <v>1107</v>
      </c>
      <c r="D93" s="12">
        <v>108600</v>
      </c>
      <c r="E93" s="13">
        <v>511.67</v>
      </c>
      <c r="F93" s="14">
        <v>5.9999999999999995E-4</v>
      </c>
      <c r="G93" s="14"/>
    </row>
    <row r="94" spans="1:7" x14ac:dyDescent="0.25">
      <c r="A94" s="11" t="s">
        <v>1746</v>
      </c>
      <c r="B94" s="29" t="s">
        <v>1747</v>
      </c>
      <c r="C94" s="29" t="s">
        <v>1110</v>
      </c>
      <c r="D94" s="12">
        <v>25618</v>
      </c>
      <c r="E94" s="13">
        <v>498.74</v>
      </c>
      <c r="F94" s="14">
        <v>5.0000000000000001E-4</v>
      </c>
      <c r="G94" s="14"/>
    </row>
    <row r="95" spans="1:7" x14ac:dyDescent="0.25">
      <c r="A95" s="11" t="s">
        <v>1322</v>
      </c>
      <c r="B95" s="29" t="s">
        <v>1323</v>
      </c>
      <c r="C95" s="29" t="s">
        <v>1122</v>
      </c>
      <c r="D95" s="12">
        <v>12200</v>
      </c>
      <c r="E95" s="13">
        <v>409.87</v>
      </c>
      <c r="F95" s="14">
        <v>5.0000000000000001E-4</v>
      </c>
      <c r="G95" s="14"/>
    </row>
    <row r="96" spans="1:7" x14ac:dyDescent="0.25">
      <c r="A96" s="11" t="s">
        <v>1154</v>
      </c>
      <c r="B96" s="29" t="s">
        <v>1155</v>
      </c>
      <c r="C96" s="29" t="s">
        <v>1107</v>
      </c>
      <c r="D96" s="12">
        <v>192000</v>
      </c>
      <c r="E96" s="13">
        <v>271.77999999999997</v>
      </c>
      <c r="F96" s="14">
        <v>2.9999999999999997E-4</v>
      </c>
      <c r="G96" s="14"/>
    </row>
    <row r="97" spans="1:7" x14ac:dyDescent="0.25">
      <c r="A97" s="11" t="s">
        <v>1265</v>
      </c>
      <c r="B97" s="29" t="s">
        <v>1266</v>
      </c>
      <c r="C97" s="29" t="s">
        <v>1150</v>
      </c>
      <c r="D97" s="12">
        <v>262500</v>
      </c>
      <c r="E97" s="13">
        <v>219.98</v>
      </c>
      <c r="F97" s="14">
        <v>2.0000000000000001E-4</v>
      </c>
      <c r="G97" s="14"/>
    </row>
    <row r="98" spans="1:7" x14ac:dyDescent="0.25">
      <c r="A98" s="11" t="s">
        <v>1204</v>
      </c>
      <c r="B98" s="29" t="s">
        <v>1205</v>
      </c>
      <c r="C98" s="29" t="s">
        <v>1206</v>
      </c>
      <c r="D98" s="12">
        <v>495000</v>
      </c>
      <c r="E98" s="13">
        <v>200.48</v>
      </c>
      <c r="F98" s="14">
        <v>2.0000000000000001E-4</v>
      </c>
      <c r="G98" s="14"/>
    </row>
    <row r="99" spans="1:7" x14ac:dyDescent="0.25">
      <c r="A99" s="11" t="s">
        <v>1748</v>
      </c>
      <c r="B99" s="29" t="s">
        <v>1749</v>
      </c>
      <c r="C99" s="29" t="s">
        <v>1188</v>
      </c>
      <c r="D99" s="12">
        <v>80333</v>
      </c>
      <c r="E99" s="13">
        <v>191.84</v>
      </c>
      <c r="F99" s="14">
        <v>2.0000000000000001E-4</v>
      </c>
      <c r="G99" s="14"/>
    </row>
    <row r="100" spans="1:7" x14ac:dyDescent="0.25">
      <c r="A100" s="11" t="s">
        <v>1232</v>
      </c>
      <c r="B100" s="29" t="s">
        <v>1233</v>
      </c>
      <c r="C100" s="29" t="s">
        <v>1107</v>
      </c>
      <c r="D100" s="12">
        <v>24750</v>
      </c>
      <c r="E100" s="13">
        <v>190.88</v>
      </c>
      <c r="F100" s="14">
        <v>2.0000000000000001E-4</v>
      </c>
      <c r="G100" s="14"/>
    </row>
    <row r="101" spans="1:7" x14ac:dyDescent="0.25">
      <c r="A101" s="11" t="s">
        <v>1165</v>
      </c>
      <c r="B101" s="29" t="s">
        <v>1166</v>
      </c>
      <c r="C101" s="29" t="s">
        <v>1107</v>
      </c>
      <c r="D101" s="12">
        <v>178480</v>
      </c>
      <c r="E101" s="13">
        <v>185.89</v>
      </c>
      <c r="F101" s="14">
        <v>2.0000000000000001E-4</v>
      </c>
      <c r="G101" s="14"/>
    </row>
    <row r="102" spans="1:7" x14ac:dyDescent="0.25">
      <c r="A102" s="11" t="s">
        <v>1371</v>
      </c>
      <c r="B102" s="29" t="s">
        <v>1372</v>
      </c>
      <c r="C102" s="29" t="s">
        <v>1122</v>
      </c>
      <c r="D102" s="12">
        <v>17550</v>
      </c>
      <c r="E102" s="13">
        <v>167.26</v>
      </c>
      <c r="F102" s="14">
        <v>2.0000000000000001E-4</v>
      </c>
      <c r="G102" s="14"/>
    </row>
    <row r="103" spans="1:7" x14ac:dyDescent="0.25">
      <c r="A103" s="11" t="s">
        <v>1169</v>
      </c>
      <c r="B103" s="29" t="s">
        <v>1170</v>
      </c>
      <c r="C103" s="29" t="s">
        <v>1135</v>
      </c>
      <c r="D103" s="12">
        <v>9768</v>
      </c>
      <c r="E103" s="13">
        <v>138.25</v>
      </c>
      <c r="F103" s="14">
        <v>2.0000000000000001E-4</v>
      </c>
      <c r="G103" s="14"/>
    </row>
    <row r="104" spans="1:7" x14ac:dyDescent="0.25">
      <c r="A104" s="11" t="s">
        <v>1201</v>
      </c>
      <c r="B104" s="29" t="s">
        <v>1202</v>
      </c>
      <c r="C104" s="29" t="s">
        <v>1203</v>
      </c>
      <c r="D104" s="12">
        <v>13500</v>
      </c>
      <c r="E104" s="13">
        <v>62.91</v>
      </c>
      <c r="F104" s="14">
        <v>1E-4</v>
      </c>
      <c r="G104" s="14"/>
    </row>
    <row r="105" spans="1:7" x14ac:dyDescent="0.25">
      <c r="A105" s="11" t="s">
        <v>1386</v>
      </c>
      <c r="B105" s="29" t="s">
        <v>1387</v>
      </c>
      <c r="C105" s="29" t="s">
        <v>1122</v>
      </c>
      <c r="D105" s="12">
        <v>5000</v>
      </c>
      <c r="E105" s="13">
        <v>32.93</v>
      </c>
      <c r="F105" s="14">
        <v>0</v>
      </c>
      <c r="G105" s="14"/>
    </row>
    <row r="106" spans="1:7" x14ac:dyDescent="0.25">
      <c r="A106" s="11" t="s">
        <v>1750</v>
      </c>
      <c r="B106" s="29" t="s">
        <v>1751</v>
      </c>
      <c r="C106" s="29" t="s">
        <v>1107</v>
      </c>
      <c r="D106" s="12">
        <v>3323</v>
      </c>
      <c r="E106" s="13">
        <v>30.47</v>
      </c>
      <c r="F106" s="14">
        <v>0</v>
      </c>
      <c r="G106" s="14"/>
    </row>
    <row r="107" spans="1:7" x14ac:dyDescent="0.25">
      <c r="A107" s="11" t="s">
        <v>1178</v>
      </c>
      <c r="B107" s="29" t="s">
        <v>1179</v>
      </c>
      <c r="C107" s="29" t="s">
        <v>1135</v>
      </c>
      <c r="D107" s="12">
        <v>3000</v>
      </c>
      <c r="E107" s="13">
        <v>13.33</v>
      </c>
      <c r="F107" s="14">
        <v>0</v>
      </c>
      <c r="G107" s="14"/>
    </row>
    <row r="108" spans="1:7" x14ac:dyDescent="0.25">
      <c r="A108" s="15" t="s">
        <v>120</v>
      </c>
      <c r="B108" s="30"/>
      <c r="C108" s="30"/>
      <c r="D108" s="16"/>
      <c r="E108" s="36">
        <v>694893.13</v>
      </c>
      <c r="F108" s="37">
        <v>0.76500000000000001</v>
      </c>
      <c r="G108" s="19"/>
    </row>
    <row r="109" spans="1:7" x14ac:dyDescent="0.25">
      <c r="A109" s="15" t="s">
        <v>1466</v>
      </c>
      <c r="B109" s="29"/>
      <c r="C109" s="29"/>
      <c r="D109" s="12"/>
      <c r="E109" s="13"/>
      <c r="F109" s="14"/>
      <c r="G109" s="14"/>
    </row>
    <row r="110" spans="1:7" x14ac:dyDescent="0.25">
      <c r="A110" s="15" t="s">
        <v>120</v>
      </c>
      <c r="B110" s="29"/>
      <c r="C110" s="29"/>
      <c r="D110" s="12"/>
      <c r="E110" s="38" t="s">
        <v>112</v>
      </c>
      <c r="F110" s="39" t="s">
        <v>112</v>
      </c>
      <c r="G110" s="14"/>
    </row>
    <row r="111" spans="1:7" x14ac:dyDescent="0.25">
      <c r="A111" s="20" t="s">
        <v>150</v>
      </c>
      <c r="B111" s="31"/>
      <c r="C111" s="31"/>
      <c r="D111" s="21"/>
      <c r="E111" s="26">
        <v>694893.13</v>
      </c>
      <c r="F111" s="27">
        <v>0.76500000000000001</v>
      </c>
      <c r="G111" s="19"/>
    </row>
    <row r="112" spans="1:7" x14ac:dyDescent="0.25">
      <c r="A112" s="11"/>
      <c r="B112" s="29"/>
      <c r="C112" s="29"/>
      <c r="D112" s="12"/>
      <c r="E112" s="13"/>
      <c r="F112" s="14"/>
      <c r="G112" s="14"/>
    </row>
    <row r="113" spans="1:7" x14ac:dyDescent="0.25">
      <c r="A113" s="15" t="s">
        <v>1467</v>
      </c>
      <c r="B113" s="29"/>
      <c r="C113" s="29"/>
      <c r="D113" s="12"/>
      <c r="E113" s="13"/>
      <c r="F113" s="14"/>
      <c r="G113" s="14"/>
    </row>
    <row r="114" spans="1:7" x14ac:dyDescent="0.25">
      <c r="A114" s="15" t="s">
        <v>1468</v>
      </c>
      <c r="B114" s="29"/>
      <c r="C114" s="29"/>
      <c r="D114" s="12"/>
      <c r="E114" s="13"/>
      <c r="F114" s="14"/>
      <c r="G114" s="14"/>
    </row>
    <row r="115" spans="1:7" x14ac:dyDescent="0.25">
      <c r="A115" s="11" t="s">
        <v>1752</v>
      </c>
      <c r="B115" s="29"/>
      <c r="C115" s="29" t="s">
        <v>1164</v>
      </c>
      <c r="D115" s="12">
        <v>855400</v>
      </c>
      <c r="E115" s="13">
        <v>11000.44</v>
      </c>
      <c r="F115" s="14">
        <v>1.2116999999999999E-2</v>
      </c>
      <c r="G115" s="14"/>
    </row>
    <row r="116" spans="1:7" x14ac:dyDescent="0.25">
      <c r="A116" s="11" t="s">
        <v>1753</v>
      </c>
      <c r="B116" s="29"/>
      <c r="C116" s="29" t="s">
        <v>1110</v>
      </c>
      <c r="D116" s="12">
        <v>179550</v>
      </c>
      <c r="E116" s="13">
        <v>9263.61</v>
      </c>
      <c r="F116" s="14">
        <v>1.0204E-2</v>
      </c>
      <c r="G116" s="14"/>
    </row>
    <row r="117" spans="1:7" x14ac:dyDescent="0.25">
      <c r="A117" s="11" t="s">
        <v>1754</v>
      </c>
      <c r="B117" s="29"/>
      <c r="C117" s="29" t="s">
        <v>1107</v>
      </c>
      <c r="D117" s="12">
        <v>616000</v>
      </c>
      <c r="E117" s="13">
        <v>5522.75</v>
      </c>
      <c r="F117" s="14">
        <v>6.0829999999999999E-3</v>
      </c>
      <c r="G117" s="14"/>
    </row>
    <row r="118" spans="1:7" x14ac:dyDescent="0.25">
      <c r="A118" s="11" t="s">
        <v>1755</v>
      </c>
      <c r="B118" s="29"/>
      <c r="C118" s="29" t="s">
        <v>1110</v>
      </c>
      <c r="D118" s="12">
        <v>187825</v>
      </c>
      <c r="E118" s="13">
        <v>3676.49</v>
      </c>
      <c r="F118" s="14">
        <v>4.0489999999999996E-3</v>
      </c>
      <c r="G118" s="14"/>
    </row>
    <row r="119" spans="1:7" x14ac:dyDescent="0.25">
      <c r="A119" s="11" t="s">
        <v>1756</v>
      </c>
      <c r="B119" s="29"/>
      <c r="C119" s="29" t="s">
        <v>1104</v>
      </c>
      <c r="D119" s="12">
        <v>162800</v>
      </c>
      <c r="E119" s="13">
        <v>3220.67</v>
      </c>
      <c r="F119" s="14">
        <v>3.5469999999999998E-3</v>
      </c>
      <c r="G119" s="14"/>
    </row>
    <row r="120" spans="1:7" x14ac:dyDescent="0.25">
      <c r="A120" s="11" t="s">
        <v>1497</v>
      </c>
      <c r="B120" s="29"/>
      <c r="C120" s="29" t="s">
        <v>1406</v>
      </c>
      <c r="D120" s="12">
        <v>71600</v>
      </c>
      <c r="E120" s="13">
        <v>1050.19</v>
      </c>
      <c r="F120" s="14">
        <v>1.1559999999999999E-3</v>
      </c>
      <c r="G120" s="14"/>
    </row>
    <row r="121" spans="1:7" x14ac:dyDescent="0.25">
      <c r="A121" s="11" t="s">
        <v>1757</v>
      </c>
      <c r="B121" s="29"/>
      <c r="C121" s="29" t="s">
        <v>1246</v>
      </c>
      <c r="D121" s="12">
        <v>100000</v>
      </c>
      <c r="E121" s="13">
        <v>948.95</v>
      </c>
      <c r="F121" s="14">
        <v>1.0449999999999999E-3</v>
      </c>
      <c r="G121" s="14"/>
    </row>
    <row r="122" spans="1:7" x14ac:dyDescent="0.25">
      <c r="A122" s="11" t="s">
        <v>1602</v>
      </c>
      <c r="B122" s="29"/>
      <c r="C122" s="29" t="s">
        <v>1135</v>
      </c>
      <c r="D122" s="40">
        <v>-3000</v>
      </c>
      <c r="E122" s="22">
        <v>-13.41</v>
      </c>
      <c r="F122" s="23">
        <v>-1.4E-5</v>
      </c>
      <c r="G122" s="14"/>
    </row>
    <row r="123" spans="1:7" x14ac:dyDescent="0.25">
      <c r="A123" s="11" t="s">
        <v>1506</v>
      </c>
      <c r="B123" s="29"/>
      <c r="C123" s="29" t="s">
        <v>1122</v>
      </c>
      <c r="D123" s="40">
        <v>-5000</v>
      </c>
      <c r="E123" s="22">
        <v>-33.17</v>
      </c>
      <c r="F123" s="23">
        <v>-3.6000000000000001E-5</v>
      </c>
      <c r="G123" s="14"/>
    </row>
    <row r="124" spans="1:7" x14ac:dyDescent="0.25">
      <c r="A124" s="11" t="s">
        <v>1556</v>
      </c>
      <c r="B124" s="29"/>
      <c r="C124" s="29" t="s">
        <v>1287</v>
      </c>
      <c r="D124" s="40">
        <v>-30000</v>
      </c>
      <c r="E124" s="22">
        <v>-44.25</v>
      </c>
      <c r="F124" s="23">
        <v>-4.8000000000000001E-5</v>
      </c>
      <c r="G124" s="14"/>
    </row>
    <row r="125" spans="1:7" x14ac:dyDescent="0.25">
      <c r="A125" s="11" t="s">
        <v>1625</v>
      </c>
      <c r="B125" s="29"/>
      <c r="C125" s="29" t="s">
        <v>1122</v>
      </c>
      <c r="D125" s="40">
        <v>-6300</v>
      </c>
      <c r="E125" s="22">
        <v>-61.93</v>
      </c>
      <c r="F125" s="23">
        <v>-6.7999999999999999E-5</v>
      </c>
      <c r="G125" s="14"/>
    </row>
    <row r="126" spans="1:7" x14ac:dyDescent="0.25">
      <c r="A126" s="11" t="s">
        <v>1592</v>
      </c>
      <c r="B126" s="29"/>
      <c r="C126" s="29" t="s">
        <v>1203</v>
      </c>
      <c r="D126" s="40">
        <v>-13500</v>
      </c>
      <c r="E126" s="22">
        <v>-63.41</v>
      </c>
      <c r="F126" s="23">
        <v>-6.8999999999999997E-5</v>
      </c>
      <c r="G126" s="14"/>
    </row>
    <row r="127" spans="1:7" x14ac:dyDescent="0.25">
      <c r="A127" s="11" t="s">
        <v>1585</v>
      </c>
      <c r="B127" s="29"/>
      <c r="C127" s="29" t="s">
        <v>1125</v>
      </c>
      <c r="D127" s="40">
        <v>-3000</v>
      </c>
      <c r="E127" s="22">
        <v>-80</v>
      </c>
      <c r="F127" s="23">
        <v>-8.7999999999999998E-5</v>
      </c>
      <c r="G127" s="14"/>
    </row>
    <row r="128" spans="1:7" x14ac:dyDescent="0.25">
      <c r="A128" s="11" t="s">
        <v>1611</v>
      </c>
      <c r="B128" s="29"/>
      <c r="C128" s="29" t="s">
        <v>1158</v>
      </c>
      <c r="D128" s="40">
        <v>-76500</v>
      </c>
      <c r="E128" s="22">
        <v>-82.31</v>
      </c>
      <c r="F128" s="23">
        <v>-9.0000000000000006E-5</v>
      </c>
      <c r="G128" s="14"/>
    </row>
    <row r="129" spans="1:7" x14ac:dyDescent="0.25">
      <c r="A129" s="11" t="s">
        <v>1606</v>
      </c>
      <c r="B129" s="29"/>
      <c r="C129" s="29" t="s">
        <v>1135</v>
      </c>
      <c r="D129" s="40">
        <v>-9768</v>
      </c>
      <c r="E129" s="22">
        <v>-139.44999999999999</v>
      </c>
      <c r="F129" s="23">
        <v>-1.5300000000000001E-4</v>
      </c>
      <c r="G129" s="14"/>
    </row>
    <row r="130" spans="1:7" x14ac:dyDescent="0.25">
      <c r="A130" s="11" t="s">
        <v>1603</v>
      </c>
      <c r="B130" s="29"/>
      <c r="C130" s="29" t="s">
        <v>1144</v>
      </c>
      <c r="D130" s="40">
        <v>-91200</v>
      </c>
      <c r="E130" s="22">
        <v>-159.24</v>
      </c>
      <c r="F130" s="23">
        <v>-1.75E-4</v>
      </c>
      <c r="G130" s="14"/>
    </row>
    <row r="131" spans="1:7" x14ac:dyDescent="0.25">
      <c r="A131" s="11" t="s">
        <v>1485</v>
      </c>
      <c r="B131" s="29"/>
      <c r="C131" s="29" t="s">
        <v>1203</v>
      </c>
      <c r="D131" s="40">
        <v>-13500</v>
      </c>
      <c r="E131" s="22">
        <v>-167.35</v>
      </c>
      <c r="F131" s="23">
        <v>-1.84E-4</v>
      </c>
      <c r="G131" s="14"/>
    </row>
    <row r="132" spans="1:7" x14ac:dyDescent="0.25">
      <c r="A132" s="11" t="s">
        <v>1514</v>
      </c>
      <c r="B132" s="29"/>
      <c r="C132" s="29" t="s">
        <v>1122</v>
      </c>
      <c r="D132" s="40">
        <v>-17550</v>
      </c>
      <c r="E132" s="22">
        <v>-168.27</v>
      </c>
      <c r="F132" s="23">
        <v>-1.85E-4</v>
      </c>
      <c r="G132" s="14"/>
    </row>
    <row r="133" spans="1:7" x14ac:dyDescent="0.25">
      <c r="A133" s="11" t="s">
        <v>1608</v>
      </c>
      <c r="B133" s="29"/>
      <c r="C133" s="29" t="s">
        <v>1107</v>
      </c>
      <c r="D133" s="40">
        <v>-178480</v>
      </c>
      <c r="E133" s="22">
        <v>-187.31</v>
      </c>
      <c r="F133" s="23">
        <v>-2.0599999999999999E-4</v>
      </c>
      <c r="G133" s="14"/>
    </row>
    <row r="134" spans="1:7" x14ac:dyDescent="0.25">
      <c r="A134" s="11" t="s">
        <v>1579</v>
      </c>
      <c r="B134" s="29"/>
      <c r="C134" s="29" t="s">
        <v>1107</v>
      </c>
      <c r="D134" s="40">
        <v>-24750</v>
      </c>
      <c r="E134" s="22">
        <v>-191.89</v>
      </c>
      <c r="F134" s="23">
        <v>-2.1100000000000001E-4</v>
      </c>
      <c r="G134" s="14"/>
    </row>
    <row r="135" spans="1:7" x14ac:dyDescent="0.25">
      <c r="A135" s="11" t="s">
        <v>1591</v>
      </c>
      <c r="B135" s="29"/>
      <c r="C135" s="29" t="s">
        <v>1206</v>
      </c>
      <c r="D135" s="40">
        <v>-495000</v>
      </c>
      <c r="E135" s="22">
        <v>-201.96</v>
      </c>
      <c r="F135" s="23">
        <v>-2.22E-4</v>
      </c>
      <c r="G135" s="14"/>
    </row>
    <row r="136" spans="1:7" x14ac:dyDescent="0.25">
      <c r="A136" s="11" t="s">
        <v>1566</v>
      </c>
      <c r="B136" s="29"/>
      <c r="C136" s="29" t="s">
        <v>1150</v>
      </c>
      <c r="D136" s="40">
        <v>-262500</v>
      </c>
      <c r="E136" s="22">
        <v>-221.81</v>
      </c>
      <c r="F136" s="23">
        <v>-2.4399999999999999E-4</v>
      </c>
      <c r="G136" s="14"/>
    </row>
    <row r="137" spans="1:7" x14ac:dyDescent="0.25">
      <c r="A137" s="11" t="s">
        <v>1496</v>
      </c>
      <c r="B137" s="29"/>
      <c r="C137" s="29" t="s">
        <v>1292</v>
      </c>
      <c r="D137" s="40">
        <v>-237900</v>
      </c>
      <c r="E137" s="22">
        <v>-251.46</v>
      </c>
      <c r="F137" s="23">
        <v>-2.7700000000000001E-4</v>
      </c>
      <c r="G137" s="14"/>
    </row>
    <row r="138" spans="1:7" x14ac:dyDescent="0.25">
      <c r="A138" s="11" t="s">
        <v>1612</v>
      </c>
      <c r="B138" s="29"/>
      <c r="C138" s="29" t="s">
        <v>1107</v>
      </c>
      <c r="D138" s="40">
        <v>-192000</v>
      </c>
      <c r="E138" s="22">
        <v>-273.31</v>
      </c>
      <c r="F138" s="23">
        <v>-3.01E-4</v>
      </c>
      <c r="G138" s="14"/>
    </row>
    <row r="139" spans="1:7" x14ac:dyDescent="0.25">
      <c r="A139" s="11" t="s">
        <v>1631</v>
      </c>
      <c r="B139" s="29"/>
      <c r="C139" s="29" t="s">
        <v>1107</v>
      </c>
      <c r="D139" s="40">
        <v>-13200</v>
      </c>
      <c r="E139" s="22">
        <v>-351.61</v>
      </c>
      <c r="F139" s="23">
        <v>-3.8699999999999997E-4</v>
      </c>
      <c r="G139" s="14"/>
    </row>
    <row r="140" spans="1:7" x14ac:dyDescent="0.25">
      <c r="A140" s="11" t="s">
        <v>1538</v>
      </c>
      <c r="B140" s="29"/>
      <c r="C140" s="29" t="s">
        <v>1122</v>
      </c>
      <c r="D140" s="40">
        <v>-12200</v>
      </c>
      <c r="E140" s="22">
        <v>-413.19</v>
      </c>
      <c r="F140" s="23">
        <v>-4.55E-4</v>
      </c>
      <c r="G140" s="14"/>
    </row>
    <row r="141" spans="1:7" x14ac:dyDescent="0.25">
      <c r="A141" s="11" t="s">
        <v>1628</v>
      </c>
      <c r="B141" s="29"/>
      <c r="C141" s="29" t="s">
        <v>1110</v>
      </c>
      <c r="D141" s="40">
        <v>-15750</v>
      </c>
      <c r="E141" s="22">
        <v>-520.29</v>
      </c>
      <c r="F141" s="23">
        <v>-5.7300000000000005E-4</v>
      </c>
      <c r="G141" s="14"/>
    </row>
    <row r="142" spans="1:7" x14ac:dyDescent="0.25">
      <c r="A142" s="11" t="s">
        <v>1621</v>
      </c>
      <c r="B142" s="29"/>
      <c r="C142" s="29" t="s">
        <v>1135</v>
      </c>
      <c r="D142" s="40">
        <v>-300000</v>
      </c>
      <c r="E142" s="22">
        <v>-589.35</v>
      </c>
      <c r="F142" s="23">
        <v>-6.4899999999999995E-4</v>
      </c>
      <c r="G142" s="14"/>
    </row>
    <row r="143" spans="1:7" x14ac:dyDescent="0.25">
      <c r="A143" s="11" t="s">
        <v>1521</v>
      </c>
      <c r="B143" s="29"/>
      <c r="C143" s="29" t="s">
        <v>1203</v>
      </c>
      <c r="D143" s="40">
        <v>-118800</v>
      </c>
      <c r="E143" s="22">
        <v>-703.59</v>
      </c>
      <c r="F143" s="23">
        <v>-7.7499999999999997E-4</v>
      </c>
      <c r="G143" s="14"/>
    </row>
    <row r="144" spans="1:7" x14ac:dyDescent="0.25">
      <c r="A144" s="11" t="s">
        <v>1594</v>
      </c>
      <c r="B144" s="29"/>
      <c r="C144" s="29" t="s">
        <v>1161</v>
      </c>
      <c r="D144" s="40">
        <v>-687500</v>
      </c>
      <c r="E144" s="22">
        <v>-733.22</v>
      </c>
      <c r="F144" s="23">
        <v>-8.0699999999999999E-4</v>
      </c>
      <c r="G144" s="14"/>
    </row>
    <row r="145" spans="1:7" x14ac:dyDescent="0.25">
      <c r="A145" s="11" t="s">
        <v>1626</v>
      </c>
      <c r="B145" s="29"/>
      <c r="C145" s="29" t="s">
        <v>1104</v>
      </c>
      <c r="D145" s="40">
        <v>-1488000</v>
      </c>
      <c r="E145" s="22">
        <v>-766.32</v>
      </c>
      <c r="F145" s="23">
        <v>-8.4400000000000002E-4</v>
      </c>
      <c r="G145" s="14"/>
    </row>
    <row r="146" spans="1:7" x14ac:dyDescent="0.25">
      <c r="A146" s="11" t="s">
        <v>1476</v>
      </c>
      <c r="B146" s="29"/>
      <c r="C146" s="29" t="s">
        <v>1259</v>
      </c>
      <c r="D146" s="40">
        <v>-103550</v>
      </c>
      <c r="E146" s="22">
        <v>-875</v>
      </c>
      <c r="F146" s="23">
        <v>-9.6299999999999999E-4</v>
      </c>
      <c r="G146" s="14"/>
    </row>
    <row r="147" spans="1:7" x14ac:dyDescent="0.25">
      <c r="A147" s="11" t="s">
        <v>1617</v>
      </c>
      <c r="B147" s="29"/>
      <c r="C147" s="29" t="s">
        <v>1122</v>
      </c>
      <c r="D147" s="40">
        <v>-21125</v>
      </c>
      <c r="E147" s="22">
        <v>-958.69</v>
      </c>
      <c r="F147" s="23">
        <v>-1.0560000000000001E-3</v>
      </c>
      <c r="G147" s="14"/>
    </row>
    <row r="148" spans="1:7" x14ac:dyDescent="0.25">
      <c r="A148" s="11" t="s">
        <v>1578</v>
      </c>
      <c r="B148" s="29"/>
      <c r="C148" s="29" t="s">
        <v>1236</v>
      </c>
      <c r="D148" s="40">
        <v>-689150</v>
      </c>
      <c r="E148" s="22">
        <v>-1071.6300000000001</v>
      </c>
      <c r="F148" s="23">
        <v>-1.1800000000000001E-3</v>
      </c>
      <c r="G148" s="14"/>
    </row>
    <row r="149" spans="1:7" x14ac:dyDescent="0.25">
      <c r="A149" s="11" t="s">
        <v>1545</v>
      </c>
      <c r="B149" s="29"/>
      <c r="C149" s="29" t="s">
        <v>1104</v>
      </c>
      <c r="D149" s="40">
        <v>-100800</v>
      </c>
      <c r="E149" s="22">
        <v>-1293.8699999999999</v>
      </c>
      <c r="F149" s="23">
        <v>-1.4250000000000001E-3</v>
      </c>
      <c r="G149" s="14"/>
    </row>
    <row r="150" spans="1:7" x14ac:dyDescent="0.25">
      <c r="A150" s="11" t="s">
        <v>1620</v>
      </c>
      <c r="B150" s="29"/>
      <c r="C150" s="29" t="s">
        <v>1104</v>
      </c>
      <c r="D150" s="40">
        <v>-1287000</v>
      </c>
      <c r="E150" s="22">
        <v>-2392.5300000000002</v>
      </c>
      <c r="F150" s="23">
        <v>-2.6350000000000002E-3</v>
      </c>
      <c r="G150" s="14"/>
    </row>
    <row r="151" spans="1:7" x14ac:dyDescent="0.25">
      <c r="A151" s="11" t="s">
        <v>1515</v>
      </c>
      <c r="B151" s="29"/>
      <c r="C151" s="29" t="s">
        <v>1153</v>
      </c>
      <c r="D151" s="40">
        <v>-631800</v>
      </c>
      <c r="E151" s="22">
        <v>-2698.42</v>
      </c>
      <c r="F151" s="23">
        <v>-2.9719999999999998E-3</v>
      </c>
      <c r="G151" s="14"/>
    </row>
    <row r="152" spans="1:7" x14ac:dyDescent="0.25">
      <c r="A152" s="11" t="s">
        <v>1632</v>
      </c>
      <c r="B152" s="29"/>
      <c r="C152" s="29" t="s">
        <v>1104</v>
      </c>
      <c r="D152" s="40">
        <v>-209550</v>
      </c>
      <c r="E152" s="22">
        <v>-3402.04</v>
      </c>
      <c r="F152" s="23">
        <v>-3.7469999999999999E-3</v>
      </c>
      <c r="G152" s="14"/>
    </row>
    <row r="153" spans="1:7" x14ac:dyDescent="0.25">
      <c r="A153" s="11" t="s">
        <v>1622</v>
      </c>
      <c r="B153" s="29"/>
      <c r="C153" s="29" t="s">
        <v>1130</v>
      </c>
      <c r="D153" s="40">
        <v>-161750</v>
      </c>
      <c r="E153" s="22">
        <v>-4026.2</v>
      </c>
      <c r="F153" s="23">
        <v>-4.4349999999999997E-3</v>
      </c>
      <c r="G153" s="14"/>
    </row>
    <row r="154" spans="1:7" x14ac:dyDescent="0.25">
      <c r="A154" s="11" t="s">
        <v>1630</v>
      </c>
      <c r="B154" s="29"/>
      <c r="C154" s="29" t="s">
        <v>1107</v>
      </c>
      <c r="D154" s="40">
        <v>-6150000</v>
      </c>
      <c r="E154" s="22">
        <v>-6125.4</v>
      </c>
      <c r="F154" s="23">
        <v>-6.7470000000000004E-3</v>
      </c>
      <c r="G154" s="14"/>
    </row>
    <row r="155" spans="1:7" x14ac:dyDescent="0.25">
      <c r="A155" s="15" t="s">
        <v>120</v>
      </c>
      <c r="B155" s="30"/>
      <c r="C155" s="30"/>
      <c r="D155" s="16"/>
      <c r="E155" s="36">
        <v>5421.22</v>
      </c>
      <c r="F155" s="37">
        <v>5.9800000000000001E-3</v>
      </c>
      <c r="G155" s="19"/>
    </row>
    <row r="156" spans="1:7" x14ac:dyDescent="0.25">
      <c r="A156" s="11"/>
      <c r="B156" s="29"/>
      <c r="C156" s="29"/>
      <c r="D156" s="12"/>
      <c r="E156" s="13"/>
      <c r="F156" s="14"/>
      <c r="G156" s="14"/>
    </row>
    <row r="157" spans="1:7" x14ac:dyDescent="0.25">
      <c r="A157" s="11"/>
      <c r="B157" s="29"/>
      <c r="C157" s="29"/>
      <c r="D157" s="12"/>
      <c r="E157" s="13"/>
      <c r="F157" s="14"/>
      <c r="G157" s="14"/>
    </row>
    <row r="158" spans="1:7" x14ac:dyDescent="0.25">
      <c r="A158" s="15" t="s">
        <v>1758</v>
      </c>
      <c r="B158" s="30"/>
      <c r="C158" s="30"/>
      <c r="D158" s="16"/>
      <c r="E158" s="45"/>
      <c r="F158" s="19"/>
      <c r="G158" s="19"/>
    </row>
    <row r="159" spans="1:7" x14ac:dyDescent="0.25">
      <c r="A159" s="11" t="s">
        <v>1759</v>
      </c>
      <c r="B159" s="29"/>
      <c r="C159" s="29" t="s">
        <v>1760</v>
      </c>
      <c r="D159" s="12">
        <v>700000</v>
      </c>
      <c r="E159" s="13">
        <v>2992.85</v>
      </c>
      <c r="F159" s="14">
        <v>3.3E-3</v>
      </c>
      <c r="G159" s="14"/>
    </row>
    <row r="160" spans="1:7" x14ac:dyDescent="0.25">
      <c r="A160" s="11" t="s">
        <v>1761</v>
      </c>
      <c r="B160" s="29"/>
      <c r="C160" s="29" t="s">
        <v>1762</v>
      </c>
      <c r="D160" s="40">
        <v>-122400</v>
      </c>
      <c r="E160" s="22">
        <v>-37.090000000000003</v>
      </c>
      <c r="F160" s="14">
        <v>0</v>
      </c>
      <c r="G160" s="14"/>
    </row>
    <row r="161" spans="1:7" x14ac:dyDescent="0.25">
      <c r="A161" s="11" t="s">
        <v>1763</v>
      </c>
      <c r="B161" s="29"/>
      <c r="C161" s="29" t="s">
        <v>1762</v>
      </c>
      <c r="D161" s="40">
        <v>-758400</v>
      </c>
      <c r="E161" s="22">
        <v>-58.02</v>
      </c>
      <c r="F161" s="23">
        <v>-1E-4</v>
      </c>
      <c r="G161" s="14"/>
    </row>
    <row r="162" spans="1:7" x14ac:dyDescent="0.25">
      <c r="A162" s="11" t="s">
        <v>1764</v>
      </c>
      <c r="B162" s="29"/>
      <c r="C162" s="29" t="s">
        <v>1762</v>
      </c>
      <c r="D162" s="40">
        <v>-45000</v>
      </c>
      <c r="E162" s="22">
        <v>-194.2</v>
      </c>
      <c r="F162" s="23">
        <v>-2.0000000000000001E-4</v>
      </c>
      <c r="G162" s="14"/>
    </row>
    <row r="163" spans="1:7" x14ac:dyDescent="0.25">
      <c r="A163" s="11" t="s">
        <v>1765</v>
      </c>
      <c r="B163" s="29"/>
      <c r="C163" s="29" t="s">
        <v>1762</v>
      </c>
      <c r="D163" s="40">
        <v>-50000</v>
      </c>
      <c r="E163" s="22">
        <v>-275.5</v>
      </c>
      <c r="F163" s="23">
        <v>-2.9999999999999997E-4</v>
      </c>
      <c r="G163" s="14"/>
    </row>
    <row r="164" spans="1:7" x14ac:dyDescent="0.25">
      <c r="A164" s="15" t="s">
        <v>120</v>
      </c>
      <c r="B164" s="30"/>
      <c r="C164" s="30"/>
      <c r="D164" s="16"/>
      <c r="E164" s="36">
        <v>2428.04</v>
      </c>
      <c r="F164" s="37">
        <v>2.7000000000000001E-3</v>
      </c>
      <c r="G164" s="19"/>
    </row>
    <row r="165" spans="1:7" x14ac:dyDescent="0.25">
      <c r="A165" s="11"/>
      <c r="B165" s="29"/>
      <c r="C165" s="29"/>
      <c r="D165" s="12"/>
      <c r="E165" s="13"/>
      <c r="F165" s="14"/>
      <c r="G165" s="14"/>
    </row>
    <row r="166" spans="1:7" x14ac:dyDescent="0.25">
      <c r="A166" s="20" t="s">
        <v>150</v>
      </c>
      <c r="B166" s="31"/>
      <c r="C166" s="31"/>
      <c r="D166" s="21"/>
      <c r="E166" s="17">
        <v>2428.04</v>
      </c>
      <c r="F166" s="18">
        <v>2.7000000000000001E-3</v>
      </c>
      <c r="G166" s="19"/>
    </row>
    <row r="167" spans="1:7" x14ac:dyDescent="0.25">
      <c r="A167" s="15" t="s">
        <v>200</v>
      </c>
      <c r="B167" s="29"/>
      <c r="C167" s="29"/>
      <c r="D167" s="12"/>
      <c r="E167" s="13"/>
      <c r="F167" s="14"/>
      <c r="G167" s="14"/>
    </row>
    <row r="168" spans="1:7" x14ac:dyDescent="0.25">
      <c r="A168" s="15" t="s">
        <v>201</v>
      </c>
      <c r="B168" s="29"/>
      <c r="C168" s="29"/>
      <c r="D168" s="12"/>
      <c r="E168" s="13"/>
      <c r="F168" s="14"/>
      <c r="G168" s="14"/>
    </row>
    <row r="169" spans="1:7" x14ac:dyDescent="0.25">
      <c r="A169" s="11" t="s">
        <v>1766</v>
      </c>
      <c r="B169" s="29" t="s">
        <v>1767</v>
      </c>
      <c r="C169" s="29" t="s">
        <v>207</v>
      </c>
      <c r="D169" s="12">
        <v>17500000</v>
      </c>
      <c r="E169" s="13">
        <v>17564</v>
      </c>
      <c r="F169" s="14">
        <v>1.9300000000000001E-2</v>
      </c>
      <c r="G169" s="14">
        <v>7.3849999999999999E-2</v>
      </c>
    </row>
    <row r="170" spans="1:7" x14ac:dyDescent="0.25">
      <c r="A170" s="11" t="s">
        <v>711</v>
      </c>
      <c r="B170" s="29" t="s">
        <v>712</v>
      </c>
      <c r="C170" s="29" t="s">
        <v>207</v>
      </c>
      <c r="D170" s="12">
        <v>15000000</v>
      </c>
      <c r="E170" s="13">
        <v>14970.12</v>
      </c>
      <c r="F170" s="14">
        <v>1.6500000000000001E-2</v>
      </c>
      <c r="G170" s="14">
        <v>7.3086999999999999E-2</v>
      </c>
    </row>
    <row r="171" spans="1:7" x14ac:dyDescent="0.25">
      <c r="A171" s="11" t="s">
        <v>1768</v>
      </c>
      <c r="B171" s="29" t="s">
        <v>1769</v>
      </c>
      <c r="C171" s="29" t="s">
        <v>207</v>
      </c>
      <c r="D171" s="12">
        <v>10000000</v>
      </c>
      <c r="E171" s="13">
        <v>10075.49</v>
      </c>
      <c r="F171" s="14">
        <v>1.11E-2</v>
      </c>
      <c r="G171" s="14">
        <v>7.3777999999999996E-2</v>
      </c>
    </row>
    <row r="172" spans="1:7" x14ac:dyDescent="0.25">
      <c r="A172" s="11" t="s">
        <v>1770</v>
      </c>
      <c r="B172" s="29" t="s">
        <v>1771</v>
      </c>
      <c r="C172" s="29" t="s">
        <v>207</v>
      </c>
      <c r="D172" s="12">
        <v>10000000</v>
      </c>
      <c r="E172" s="13">
        <v>10007.23</v>
      </c>
      <c r="F172" s="14">
        <v>1.0999999999999999E-2</v>
      </c>
      <c r="G172" s="14">
        <v>7.9393000000000005E-2</v>
      </c>
    </row>
    <row r="173" spans="1:7" x14ac:dyDescent="0.25">
      <c r="A173" s="11" t="s">
        <v>1772</v>
      </c>
      <c r="B173" s="29" t="s">
        <v>1773</v>
      </c>
      <c r="C173" s="29" t="s">
        <v>216</v>
      </c>
      <c r="D173" s="12">
        <v>10000000</v>
      </c>
      <c r="E173" s="13">
        <v>9852.48</v>
      </c>
      <c r="F173" s="14">
        <v>1.09E-2</v>
      </c>
      <c r="G173" s="14">
        <v>7.3300000000000004E-2</v>
      </c>
    </row>
    <row r="174" spans="1:7" x14ac:dyDescent="0.25">
      <c r="A174" s="11" t="s">
        <v>717</v>
      </c>
      <c r="B174" s="29" t="s">
        <v>718</v>
      </c>
      <c r="C174" s="29" t="s">
        <v>207</v>
      </c>
      <c r="D174" s="12">
        <v>10000000</v>
      </c>
      <c r="E174" s="13">
        <v>9657.89</v>
      </c>
      <c r="F174" s="14">
        <v>1.06E-2</v>
      </c>
      <c r="G174" s="14">
        <v>7.4550000000000005E-2</v>
      </c>
    </row>
    <row r="175" spans="1:7" x14ac:dyDescent="0.25">
      <c r="A175" s="11" t="s">
        <v>1774</v>
      </c>
      <c r="B175" s="29" t="s">
        <v>1775</v>
      </c>
      <c r="C175" s="29" t="s">
        <v>207</v>
      </c>
      <c r="D175" s="12">
        <v>7500000</v>
      </c>
      <c r="E175" s="13">
        <v>7569.1</v>
      </c>
      <c r="F175" s="14">
        <v>8.3000000000000001E-3</v>
      </c>
      <c r="G175" s="14">
        <v>7.3800000000000004E-2</v>
      </c>
    </row>
    <row r="176" spans="1:7" x14ac:dyDescent="0.25">
      <c r="A176" s="11" t="s">
        <v>713</v>
      </c>
      <c r="B176" s="29" t="s">
        <v>714</v>
      </c>
      <c r="C176" s="29" t="s">
        <v>216</v>
      </c>
      <c r="D176" s="12">
        <v>7500000</v>
      </c>
      <c r="E176" s="13">
        <v>7469.6</v>
      </c>
      <c r="F176" s="14">
        <v>8.2000000000000007E-3</v>
      </c>
      <c r="G176" s="14">
        <v>7.4408000000000002E-2</v>
      </c>
    </row>
    <row r="177" spans="1:7" x14ac:dyDescent="0.25">
      <c r="A177" s="11" t="s">
        <v>1776</v>
      </c>
      <c r="B177" s="29" t="s">
        <v>1777</v>
      </c>
      <c r="C177" s="29" t="s">
        <v>207</v>
      </c>
      <c r="D177" s="12">
        <v>5000000</v>
      </c>
      <c r="E177" s="13">
        <v>4979.96</v>
      </c>
      <c r="F177" s="14">
        <v>5.4999999999999997E-3</v>
      </c>
      <c r="G177" s="14">
        <v>7.1199999999999999E-2</v>
      </c>
    </row>
    <row r="178" spans="1:7" x14ac:dyDescent="0.25">
      <c r="A178" s="11" t="s">
        <v>1778</v>
      </c>
      <c r="B178" s="29" t="s">
        <v>1779</v>
      </c>
      <c r="C178" s="29" t="s">
        <v>207</v>
      </c>
      <c r="D178" s="12">
        <v>2500000</v>
      </c>
      <c r="E178" s="13">
        <v>2536.7800000000002</v>
      </c>
      <c r="F178" s="14">
        <v>2.8E-3</v>
      </c>
      <c r="G178" s="14">
        <v>7.9394000000000006E-2</v>
      </c>
    </row>
    <row r="179" spans="1:7" x14ac:dyDescent="0.25">
      <c r="A179" s="11" t="s">
        <v>1780</v>
      </c>
      <c r="B179" s="29" t="s">
        <v>1781</v>
      </c>
      <c r="C179" s="29" t="s">
        <v>330</v>
      </c>
      <c r="D179" s="12">
        <v>2500000</v>
      </c>
      <c r="E179" s="13">
        <v>2469.77</v>
      </c>
      <c r="F179" s="14">
        <v>2.7000000000000001E-3</v>
      </c>
      <c r="G179" s="14">
        <v>7.9092999999999997E-2</v>
      </c>
    </row>
    <row r="180" spans="1:7" x14ac:dyDescent="0.25">
      <c r="A180" s="15" t="s">
        <v>120</v>
      </c>
      <c r="B180" s="30"/>
      <c r="C180" s="30"/>
      <c r="D180" s="16"/>
      <c r="E180" s="36">
        <v>97152.42</v>
      </c>
      <c r="F180" s="37">
        <v>0.1069</v>
      </c>
      <c r="G180" s="19"/>
    </row>
    <row r="181" spans="1:7" x14ac:dyDescent="0.25">
      <c r="A181" s="11"/>
      <c r="B181" s="29"/>
      <c r="C181" s="29"/>
      <c r="D181" s="12"/>
      <c r="E181" s="13"/>
      <c r="F181" s="14"/>
      <c r="G181" s="14"/>
    </row>
    <row r="182" spans="1:7" x14ac:dyDescent="0.25">
      <c r="A182" s="15" t="s">
        <v>295</v>
      </c>
      <c r="B182" s="29"/>
      <c r="C182" s="29"/>
      <c r="D182" s="12"/>
      <c r="E182" s="13"/>
      <c r="F182" s="14"/>
      <c r="G182" s="14"/>
    </row>
    <row r="183" spans="1:7" x14ac:dyDescent="0.25">
      <c r="A183" s="11" t="s">
        <v>620</v>
      </c>
      <c r="B183" s="29" t="s">
        <v>621</v>
      </c>
      <c r="C183" s="29" t="s">
        <v>117</v>
      </c>
      <c r="D183" s="12">
        <v>20000000</v>
      </c>
      <c r="E183" s="13">
        <v>20319.38</v>
      </c>
      <c r="F183" s="14">
        <v>2.24E-2</v>
      </c>
      <c r="G183" s="14">
        <v>7.0394056201999997E-2</v>
      </c>
    </row>
    <row r="184" spans="1:7" x14ac:dyDescent="0.25">
      <c r="A184" s="11" t="s">
        <v>1633</v>
      </c>
      <c r="B184" s="29" t="s">
        <v>1634</v>
      </c>
      <c r="C184" s="29" t="s">
        <v>117</v>
      </c>
      <c r="D184" s="12">
        <v>10000000</v>
      </c>
      <c r="E184" s="13">
        <v>9987.49</v>
      </c>
      <c r="F184" s="14">
        <v>1.0999999999999999E-2</v>
      </c>
      <c r="G184" s="14">
        <v>6.9219074929999999E-2</v>
      </c>
    </row>
    <row r="185" spans="1:7" x14ac:dyDescent="0.25">
      <c r="A185" s="11" t="s">
        <v>856</v>
      </c>
      <c r="B185" s="29" t="s">
        <v>857</v>
      </c>
      <c r="C185" s="29" t="s">
        <v>117</v>
      </c>
      <c r="D185" s="12">
        <v>10000000</v>
      </c>
      <c r="E185" s="13">
        <v>9658.15</v>
      </c>
      <c r="F185" s="14">
        <v>1.06E-2</v>
      </c>
      <c r="G185" s="14">
        <v>6.9846823555999998E-2</v>
      </c>
    </row>
    <row r="186" spans="1:7" x14ac:dyDescent="0.25">
      <c r="A186" s="11" t="s">
        <v>981</v>
      </c>
      <c r="B186" s="29" t="s">
        <v>982</v>
      </c>
      <c r="C186" s="29" t="s">
        <v>117</v>
      </c>
      <c r="D186" s="12">
        <v>6000000</v>
      </c>
      <c r="E186" s="13">
        <v>5807.77</v>
      </c>
      <c r="F186" s="14">
        <v>6.4000000000000003E-3</v>
      </c>
      <c r="G186" s="14">
        <v>6.9961637709999996E-2</v>
      </c>
    </row>
    <row r="187" spans="1:7" x14ac:dyDescent="0.25">
      <c r="A187" s="15" t="s">
        <v>120</v>
      </c>
      <c r="B187" s="30"/>
      <c r="C187" s="30"/>
      <c r="D187" s="16"/>
      <c r="E187" s="36">
        <v>45772.79</v>
      </c>
      <c r="F187" s="37">
        <v>5.04E-2</v>
      </c>
      <c r="G187" s="19"/>
    </row>
    <row r="188" spans="1:7" x14ac:dyDescent="0.25">
      <c r="A188" s="11"/>
      <c r="B188" s="29"/>
      <c r="C188" s="29"/>
      <c r="D188" s="12"/>
      <c r="E188" s="13"/>
      <c r="F188" s="14"/>
      <c r="G188" s="14"/>
    </row>
    <row r="189" spans="1:7" x14ac:dyDescent="0.25">
      <c r="A189" s="15" t="s">
        <v>298</v>
      </c>
      <c r="B189" s="29"/>
      <c r="C189" s="29"/>
      <c r="D189" s="12"/>
      <c r="E189" s="13"/>
      <c r="F189" s="14"/>
      <c r="G189" s="14"/>
    </row>
    <row r="190" spans="1:7" x14ac:dyDescent="0.25">
      <c r="A190" s="15" t="s">
        <v>120</v>
      </c>
      <c r="B190" s="29"/>
      <c r="C190" s="29"/>
      <c r="D190" s="12"/>
      <c r="E190" s="38" t="s">
        <v>112</v>
      </c>
      <c r="F190" s="39" t="s">
        <v>112</v>
      </c>
      <c r="G190" s="14"/>
    </row>
    <row r="191" spans="1:7" x14ac:dyDescent="0.25">
      <c r="A191" s="11"/>
      <c r="B191" s="29"/>
      <c r="C191" s="29"/>
      <c r="D191" s="12"/>
      <c r="E191" s="13"/>
      <c r="F191" s="14"/>
      <c r="G191" s="14"/>
    </row>
    <row r="192" spans="1:7" x14ac:dyDescent="0.25">
      <c r="A192" s="15" t="s">
        <v>299</v>
      </c>
      <c r="B192" s="29"/>
      <c r="C192" s="29"/>
      <c r="D192" s="12"/>
      <c r="E192" s="13"/>
      <c r="F192" s="14"/>
      <c r="G192" s="14"/>
    </row>
    <row r="193" spans="1:7" x14ac:dyDescent="0.25">
      <c r="A193" s="15" t="s">
        <v>120</v>
      </c>
      <c r="B193" s="29"/>
      <c r="C193" s="29"/>
      <c r="D193" s="12"/>
      <c r="E193" s="38" t="s">
        <v>112</v>
      </c>
      <c r="F193" s="39" t="s">
        <v>112</v>
      </c>
      <c r="G193" s="14"/>
    </row>
    <row r="194" spans="1:7" x14ac:dyDescent="0.25">
      <c r="A194" s="11"/>
      <c r="B194" s="29"/>
      <c r="C194" s="29"/>
      <c r="D194" s="12"/>
      <c r="E194" s="13"/>
      <c r="F194" s="14"/>
      <c r="G194" s="14"/>
    </row>
    <row r="195" spans="1:7" x14ac:dyDescent="0.25">
      <c r="A195" s="20" t="s">
        <v>150</v>
      </c>
      <c r="B195" s="31"/>
      <c r="C195" s="31"/>
      <c r="D195" s="21"/>
      <c r="E195" s="17">
        <v>142925.21</v>
      </c>
      <c r="F195" s="18">
        <v>0.1573</v>
      </c>
      <c r="G195" s="19"/>
    </row>
    <row r="196" spans="1:7" x14ac:dyDescent="0.25">
      <c r="A196" s="11"/>
      <c r="B196" s="29"/>
      <c r="C196" s="29"/>
      <c r="D196" s="12"/>
      <c r="E196" s="13"/>
      <c r="F196" s="14"/>
      <c r="G196" s="14"/>
    </row>
    <row r="197" spans="1:7" x14ac:dyDescent="0.25">
      <c r="A197" s="15" t="s">
        <v>113</v>
      </c>
      <c r="B197" s="29"/>
      <c r="C197" s="29"/>
      <c r="D197" s="12"/>
      <c r="E197" s="13"/>
      <c r="F197" s="14"/>
      <c r="G197" s="14"/>
    </row>
    <row r="198" spans="1:7" x14ac:dyDescent="0.25">
      <c r="A198" s="11"/>
      <c r="B198" s="29"/>
      <c r="C198" s="29"/>
      <c r="D198" s="12"/>
      <c r="E198" s="13"/>
      <c r="F198" s="14"/>
      <c r="G198" s="14"/>
    </row>
    <row r="199" spans="1:7" x14ac:dyDescent="0.25">
      <c r="A199" s="15" t="s">
        <v>114</v>
      </c>
      <c r="B199" s="29"/>
      <c r="C199" s="29"/>
      <c r="D199" s="12"/>
      <c r="E199" s="13"/>
      <c r="F199" s="14"/>
      <c r="G199" s="14"/>
    </row>
    <row r="200" spans="1:7" x14ac:dyDescent="0.25">
      <c r="A200" s="11" t="s">
        <v>1639</v>
      </c>
      <c r="B200" s="29" t="s">
        <v>1640</v>
      </c>
      <c r="C200" s="29" t="s">
        <v>117</v>
      </c>
      <c r="D200" s="12">
        <v>500000</v>
      </c>
      <c r="E200" s="13">
        <v>482.17</v>
      </c>
      <c r="F200" s="14">
        <v>5.0000000000000001E-4</v>
      </c>
      <c r="G200" s="14">
        <v>6.8859000000000004E-2</v>
      </c>
    </row>
    <row r="201" spans="1:7" x14ac:dyDescent="0.25">
      <c r="A201" s="15" t="s">
        <v>120</v>
      </c>
      <c r="B201" s="30"/>
      <c r="C201" s="30"/>
      <c r="D201" s="16"/>
      <c r="E201" s="36">
        <v>482.17</v>
      </c>
      <c r="F201" s="37">
        <v>5.0000000000000001E-4</v>
      </c>
      <c r="G201" s="19"/>
    </row>
    <row r="202" spans="1:7" x14ac:dyDescent="0.25">
      <c r="A202" s="11"/>
      <c r="B202" s="29"/>
      <c r="C202" s="29"/>
      <c r="D202" s="12"/>
      <c r="E202" s="13"/>
      <c r="F202" s="14"/>
      <c r="G202" s="14"/>
    </row>
    <row r="203" spans="1:7" x14ac:dyDescent="0.25">
      <c r="A203" s="20" t="s">
        <v>150</v>
      </c>
      <c r="B203" s="31"/>
      <c r="C203" s="31"/>
      <c r="D203" s="21"/>
      <c r="E203" s="17">
        <v>482.17</v>
      </c>
      <c r="F203" s="18">
        <v>5.0000000000000001E-4</v>
      </c>
      <c r="G203" s="19"/>
    </row>
    <row r="204" spans="1:7" x14ac:dyDescent="0.25">
      <c r="A204" s="11"/>
      <c r="B204" s="29"/>
      <c r="C204" s="29"/>
      <c r="D204" s="12"/>
      <c r="E204" s="13"/>
      <c r="F204" s="14"/>
      <c r="G204" s="14"/>
    </row>
    <row r="205" spans="1:7" x14ac:dyDescent="0.25">
      <c r="A205" s="11"/>
      <c r="B205" s="29"/>
      <c r="C205" s="29"/>
      <c r="D205" s="12"/>
      <c r="E205" s="13"/>
      <c r="F205" s="14"/>
      <c r="G205" s="14"/>
    </row>
    <row r="206" spans="1:7" x14ac:dyDescent="0.25">
      <c r="A206" s="15" t="s">
        <v>787</v>
      </c>
      <c r="B206" s="29"/>
      <c r="C206" s="29"/>
      <c r="D206" s="12"/>
      <c r="E206" s="13"/>
      <c r="F206" s="14"/>
      <c r="G206" s="14"/>
    </row>
    <row r="207" spans="1:7" x14ac:dyDescent="0.25">
      <c r="A207" s="11" t="s">
        <v>1782</v>
      </c>
      <c r="B207" s="29" t="s">
        <v>1783</v>
      </c>
      <c r="C207" s="29"/>
      <c r="D207" s="12">
        <v>39998000.100000001</v>
      </c>
      <c r="E207" s="13">
        <v>4123.3100000000004</v>
      </c>
      <c r="F207" s="14">
        <v>4.4999999999999997E-3</v>
      </c>
      <c r="G207" s="14"/>
    </row>
    <row r="208" spans="1:7" x14ac:dyDescent="0.25">
      <c r="A208" s="11" t="s">
        <v>1784</v>
      </c>
      <c r="B208" s="29" t="s">
        <v>1785</v>
      </c>
      <c r="C208" s="29"/>
      <c r="D208" s="12">
        <v>19999000.050000001</v>
      </c>
      <c r="E208" s="13">
        <v>2113.83</v>
      </c>
      <c r="F208" s="14">
        <v>2.3E-3</v>
      </c>
      <c r="G208" s="14"/>
    </row>
    <row r="209" spans="1:7" x14ac:dyDescent="0.25">
      <c r="A209" s="11"/>
      <c r="B209" s="29"/>
      <c r="C209" s="29"/>
      <c r="D209" s="12"/>
      <c r="E209" s="13"/>
      <c r="F209" s="14"/>
      <c r="G209" s="14"/>
    </row>
    <row r="210" spans="1:7" x14ac:dyDescent="0.25">
      <c r="A210" s="20" t="s">
        <v>150</v>
      </c>
      <c r="B210" s="31"/>
      <c r="C210" s="31"/>
      <c r="D210" s="21"/>
      <c r="E210" s="17">
        <v>6237.14</v>
      </c>
      <c r="F210" s="18">
        <v>6.7999999999999996E-3</v>
      </c>
      <c r="G210" s="19"/>
    </row>
    <row r="211" spans="1:7" x14ac:dyDescent="0.25">
      <c r="A211" s="11"/>
      <c r="B211" s="29"/>
      <c r="C211" s="29"/>
      <c r="D211" s="12"/>
      <c r="E211" s="13"/>
      <c r="F211" s="14"/>
      <c r="G211" s="14"/>
    </row>
    <row r="212" spans="1:7" x14ac:dyDescent="0.25">
      <c r="A212" s="15" t="s">
        <v>151</v>
      </c>
      <c r="B212" s="29"/>
      <c r="C212" s="29"/>
      <c r="D212" s="12"/>
      <c r="E212" s="13"/>
      <c r="F212" s="14"/>
      <c r="G212" s="14"/>
    </row>
    <row r="213" spans="1:7" x14ac:dyDescent="0.25">
      <c r="A213" s="11" t="s">
        <v>152</v>
      </c>
      <c r="B213" s="29"/>
      <c r="C213" s="29"/>
      <c r="D213" s="12"/>
      <c r="E213" s="13">
        <v>44169.440000000002</v>
      </c>
      <c r="F213" s="14">
        <v>4.87E-2</v>
      </c>
      <c r="G213" s="14">
        <v>6.2475999999999997E-2</v>
      </c>
    </row>
    <row r="214" spans="1:7" x14ac:dyDescent="0.25">
      <c r="A214" s="15" t="s">
        <v>120</v>
      </c>
      <c r="B214" s="30"/>
      <c r="C214" s="30"/>
      <c r="D214" s="16"/>
      <c r="E214" s="36">
        <v>44169.440000000002</v>
      </c>
      <c r="F214" s="37">
        <v>4.87E-2</v>
      </c>
      <c r="G214" s="19"/>
    </row>
    <row r="215" spans="1:7" x14ac:dyDescent="0.25">
      <c r="A215" s="11"/>
      <c r="B215" s="29"/>
      <c r="C215" s="29"/>
      <c r="D215" s="12"/>
      <c r="E215" s="13"/>
      <c r="F215" s="14"/>
      <c r="G215" s="14"/>
    </row>
    <row r="216" spans="1:7" x14ac:dyDescent="0.25">
      <c r="A216" s="20" t="s">
        <v>150</v>
      </c>
      <c r="B216" s="31"/>
      <c r="C216" s="31"/>
      <c r="D216" s="21"/>
      <c r="E216" s="17">
        <v>44169.440000000002</v>
      </c>
      <c r="F216" s="18">
        <v>4.87E-2</v>
      </c>
      <c r="G216" s="19"/>
    </row>
    <row r="217" spans="1:7" x14ac:dyDescent="0.25">
      <c r="A217" s="11" t="s">
        <v>153</v>
      </c>
      <c r="B217" s="29"/>
      <c r="C217" s="29"/>
      <c r="D217" s="12"/>
      <c r="E217" s="13">
        <v>4352.4975545999996</v>
      </c>
      <c r="F217" s="14">
        <v>4.7939999999999997E-3</v>
      </c>
      <c r="G217" s="14"/>
    </row>
    <row r="218" spans="1:7" x14ac:dyDescent="0.25">
      <c r="A218" s="11" t="s">
        <v>154</v>
      </c>
      <c r="B218" s="29"/>
      <c r="C218" s="29"/>
      <c r="D218" s="12"/>
      <c r="E218" s="13">
        <v>12311.2024454</v>
      </c>
      <c r="F218" s="14">
        <v>1.4206E-2</v>
      </c>
      <c r="G218" s="14">
        <v>6.2475999999999997E-2</v>
      </c>
    </row>
    <row r="219" spans="1:7" x14ac:dyDescent="0.25">
      <c r="A219" s="24" t="s">
        <v>155</v>
      </c>
      <c r="B219" s="32"/>
      <c r="C219" s="32"/>
      <c r="D219" s="25"/>
      <c r="E219" s="26">
        <v>907798.83</v>
      </c>
      <c r="F219" s="27">
        <v>1</v>
      </c>
      <c r="G219" s="27"/>
    </row>
    <row r="221" spans="1:7" x14ac:dyDescent="0.25">
      <c r="A221" s="51" t="s">
        <v>1677</v>
      </c>
    </row>
    <row r="222" spans="1:7" x14ac:dyDescent="0.25">
      <c r="A222" s="51" t="s">
        <v>157</v>
      </c>
    </row>
    <row r="224" spans="1:7" x14ac:dyDescent="0.25">
      <c r="A224" s="51" t="s">
        <v>158</v>
      </c>
    </row>
    <row r="225" spans="1:5" x14ac:dyDescent="0.25">
      <c r="A225" s="46" t="s">
        <v>159</v>
      </c>
      <c r="B225" s="33" t="s">
        <v>112</v>
      </c>
    </row>
    <row r="226" spans="1:5" x14ac:dyDescent="0.25">
      <c r="A226" t="s">
        <v>160</v>
      </c>
    </row>
    <row r="227" spans="1:5" x14ac:dyDescent="0.25">
      <c r="A227" t="s">
        <v>161</v>
      </c>
      <c r="B227" t="s">
        <v>162</v>
      </c>
      <c r="C227" t="s">
        <v>162</v>
      </c>
    </row>
    <row r="228" spans="1:5" x14ac:dyDescent="0.25">
      <c r="B228" s="47">
        <v>45044</v>
      </c>
      <c r="C228" s="47">
        <v>45077</v>
      </c>
    </row>
    <row r="229" spans="1:5" x14ac:dyDescent="0.25">
      <c r="A229" t="s">
        <v>1786</v>
      </c>
      <c r="B229">
        <v>22.01</v>
      </c>
      <c r="C229">
        <v>22.7</v>
      </c>
      <c r="E229" s="1"/>
    </row>
    <row r="230" spans="1:5" x14ac:dyDescent="0.25">
      <c r="A230" t="s">
        <v>166</v>
      </c>
      <c r="B230">
        <v>40.94</v>
      </c>
      <c r="C230">
        <v>42.22</v>
      </c>
      <c r="E230" s="1"/>
    </row>
    <row r="231" spans="1:5" x14ac:dyDescent="0.25">
      <c r="A231" t="s">
        <v>623</v>
      </c>
      <c r="B231">
        <v>22.54</v>
      </c>
      <c r="C231">
        <v>23.09</v>
      </c>
      <c r="E231" s="1"/>
    </row>
    <row r="232" spans="1:5" x14ac:dyDescent="0.25">
      <c r="A232" t="s">
        <v>1787</v>
      </c>
      <c r="B232">
        <v>17.22</v>
      </c>
      <c r="C232">
        <v>17.73</v>
      </c>
      <c r="E232" s="1"/>
    </row>
    <row r="233" spans="1:5" x14ac:dyDescent="0.25">
      <c r="A233" t="s">
        <v>626</v>
      </c>
      <c r="B233">
        <v>36.97</v>
      </c>
      <c r="C233">
        <v>38.08</v>
      </c>
      <c r="E233" s="1"/>
    </row>
    <row r="234" spans="1:5" x14ac:dyDescent="0.25">
      <c r="A234" t="s">
        <v>628</v>
      </c>
      <c r="B234">
        <v>19.420000000000002</v>
      </c>
      <c r="C234">
        <v>19.850000000000001</v>
      </c>
      <c r="E234" s="1"/>
    </row>
    <row r="235" spans="1:5" x14ac:dyDescent="0.25">
      <c r="E235" s="1"/>
    </row>
    <row r="236" spans="1:5" x14ac:dyDescent="0.25">
      <c r="A236" t="s">
        <v>630</v>
      </c>
    </row>
    <row r="238" spans="1:5" x14ac:dyDescent="0.25">
      <c r="A238" s="49" t="s">
        <v>631</v>
      </c>
      <c r="B238" s="49" t="s">
        <v>632</v>
      </c>
      <c r="C238" s="49" t="s">
        <v>633</v>
      </c>
      <c r="D238" s="49" t="s">
        <v>634</v>
      </c>
    </row>
    <row r="239" spans="1:5" x14ac:dyDescent="0.25">
      <c r="A239" s="49" t="s">
        <v>1788</v>
      </c>
      <c r="B239" s="49"/>
      <c r="C239" s="49">
        <v>0.15</v>
      </c>
      <c r="D239" s="49">
        <v>0.15</v>
      </c>
    </row>
    <row r="240" spans="1:5" x14ac:dyDescent="0.25">
      <c r="A240" s="49" t="s">
        <v>1789</v>
      </c>
      <c r="B240" s="49"/>
      <c r="C240" s="49">
        <v>0.15</v>
      </c>
      <c r="D240" s="49">
        <v>0.15</v>
      </c>
    </row>
    <row r="242" spans="1:4" x14ac:dyDescent="0.25">
      <c r="A242" t="s">
        <v>178</v>
      </c>
      <c r="B242" s="33" t="s">
        <v>112</v>
      </c>
    </row>
    <row r="243" spans="1:4" ht="29.1" customHeight="1" x14ac:dyDescent="0.25">
      <c r="A243" s="46" t="s">
        <v>179</v>
      </c>
      <c r="B243" s="33" t="s">
        <v>112</v>
      </c>
    </row>
    <row r="244" spans="1:4" ht="29.1" customHeight="1" x14ac:dyDescent="0.25">
      <c r="A244" s="46" t="s">
        <v>180</v>
      </c>
      <c r="B244" s="33" t="s">
        <v>112</v>
      </c>
    </row>
    <row r="245" spans="1:4" x14ac:dyDescent="0.25">
      <c r="A245" t="s">
        <v>1678</v>
      </c>
      <c r="B245" s="48">
        <v>2.5128180000000002</v>
      </c>
    </row>
    <row r="246" spans="1:4" ht="43.5" customHeight="1" x14ac:dyDescent="0.25">
      <c r="A246" s="46" t="s">
        <v>182</v>
      </c>
      <c r="B246" s="33">
        <v>37675.956875000003</v>
      </c>
    </row>
    <row r="247" spans="1:4" ht="29.1" customHeight="1" x14ac:dyDescent="0.25">
      <c r="A247" s="46" t="s">
        <v>183</v>
      </c>
      <c r="B247" s="33" t="s">
        <v>112</v>
      </c>
    </row>
    <row r="248" spans="1:4" ht="29.1" customHeight="1" x14ac:dyDescent="0.25">
      <c r="A248" s="46" t="s">
        <v>184</v>
      </c>
      <c r="B248" s="33" t="s">
        <v>112</v>
      </c>
    </row>
    <row r="249" spans="1:4" x14ac:dyDescent="0.25">
      <c r="A249" t="s">
        <v>185</v>
      </c>
      <c r="B249" s="33" t="s">
        <v>112</v>
      </c>
    </row>
    <row r="250" spans="1:4" x14ac:dyDescent="0.25">
      <c r="A250" t="s">
        <v>186</v>
      </c>
      <c r="B250" s="33" t="s">
        <v>112</v>
      </c>
    </row>
    <row r="252" spans="1:4" ht="69.95" customHeight="1" x14ac:dyDescent="0.25">
      <c r="A252" s="57" t="s">
        <v>196</v>
      </c>
      <c r="B252" s="57" t="s">
        <v>197</v>
      </c>
      <c r="C252" s="57" t="s">
        <v>5</v>
      </c>
      <c r="D252" s="57" t="s">
        <v>6</v>
      </c>
    </row>
    <row r="253" spans="1:4" ht="69.95" customHeight="1" x14ac:dyDescent="0.25">
      <c r="A253" s="57" t="s">
        <v>1790</v>
      </c>
      <c r="B253" s="57"/>
      <c r="C253" s="57" t="s">
        <v>51</v>
      </c>
      <c r="D25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31"/>
  <sheetViews>
    <sheetView showGridLines="0" workbookViewId="0">
      <pane ySplit="4" topLeftCell="A5" activePane="bottomLeft" state="frozen"/>
      <selection pane="bottomLeft" activeCell="B8" sqref="B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1791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1792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305021</v>
      </c>
      <c r="E8" s="13">
        <v>2895.11</v>
      </c>
      <c r="F8" s="14">
        <v>6.3200000000000006E-2</v>
      </c>
      <c r="G8" s="14"/>
    </row>
    <row r="9" spans="1:8" x14ac:dyDescent="0.25">
      <c r="A9" s="11" t="s">
        <v>1128</v>
      </c>
      <c r="B9" s="29" t="s">
        <v>1129</v>
      </c>
      <c r="C9" s="29" t="s">
        <v>1130</v>
      </c>
      <c r="D9" s="12">
        <v>106290</v>
      </c>
      <c r="E9" s="13">
        <v>2625.26</v>
      </c>
      <c r="F9" s="14">
        <v>5.7299999999999997E-2</v>
      </c>
      <c r="G9" s="14"/>
    </row>
    <row r="10" spans="1:8" x14ac:dyDescent="0.25">
      <c r="A10" s="11" t="s">
        <v>1123</v>
      </c>
      <c r="B10" s="29" t="s">
        <v>1124</v>
      </c>
      <c r="C10" s="29" t="s">
        <v>1125</v>
      </c>
      <c r="D10" s="12">
        <v>573758</v>
      </c>
      <c r="E10" s="13">
        <v>2556.09</v>
      </c>
      <c r="F10" s="14">
        <v>5.5800000000000002E-2</v>
      </c>
      <c r="G10" s="14"/>
    </row>
    <row r="11" spans="1:8" x14ac:dyDescent="0.25">
      <c r="A11" s="11" t="s">
        <v>1102</v>
      </c>
      <c r="B11" s="29" t="s">
        <v>1103</v>
      </c>
      <c r="C11" s="29" t="s">
        <v>1104</v>
      </c>
      <c r="D11" s="12">
        <v>147433</v>
      </c>
      <c r="E11" s="13">
        <v>2374.92</v>
      </c>
      <c r="F11" s="14">
        <v>5.1900000000000002E-2</v>
      </c>
      <c r="G11" s="14"/>
    </row>
    <row r="12" spans="1:8" x14ac:dyDescent="0.25">
      <c r="A12" s="11" t="s">
        <v>1145</v>
      </c>
      <c r="B12" s="29" t="s">
        <v>1146</v>
      </c>
      <c r="C12" s="29" t="s">
        <v>1147</v>
      </c>
      <c r="D12" s="12">
        <v>88045</v>
      </c>
      <c r="E12" s="13">
        <v>1941.96</v>
      </c>
      <c r="F12" s="14">
        <v>4.24E-2</v>
      </c>
      <c r="G12" s="14"/>
    </row>
    <row r="13" spans="1:8" x14ac:dyDescent="0.25">
      <c r="A13" s="11" t="s">
        <v>1306</v>
      </c>
      <c r="B13" s="29" t="s">
        <v>1307</v>
      </c>
      <c r="C13" s="29" t="s">
        <v>1104</v>
      </c>
      <c r="D13" s="12">
        <v>203480</v>
      </c>
      <c r="E13" s="13">
        <v>1861.54</v>
      </c>
      <c r="F13" s="14">
        <v>4.07E-2</v>
      </c>
      <c r="G13" s="14"/>
    </row>
    <row r="14" spans="1:8" x14ac:dyDescent="0.25">
      <c r="A14" s="11" t="s">
        <v>1105</v>
      </c>
      <c r="B14" s="29" t="s">
        <v>1106</v>
      </c>
      <c r="C14" s="29" t="s">
        <v>1107</v>
      </c>
      <c r="D14" s="12">
        <v>67251</v>
      </c>
      <c r="E14" s="13">
        <v>1775.7</v>
      </c>
      <c r="F14" s="14">
        <v>3.8800000000000001E-2</v>
      </c>
      <c r="G14" s="14"/>
    </row>
    <row r="15" spans="1:8" x14ac:dyDescent="0.25">
      <c r="A15" s="11" t="s">
        <v>1138</v>
      </c>
      <c r="B15" s="29" t="s">
        <v>1139</v>
      </c>
      <c r="C15" s="29" t="s">
        <v>1110</v>
      </c>
      <c r="D15" s="12">
        <v>130736</v>
      </c>
      <c r="E15" s="13">
        <v>1723.49</v>
      </c>
      <c r="F15" s="14">
        <v>3.7600000000000001E-2</v>
      </c>
      <c r="G15" s="14"/>
    </row>
    <row r="16" spans="1:8" x14ac:dyDescent="0.25">
      <c r="A16" s="11" t="s">
        <v>1449</v>
      </c>
      <c r="B16" s="29" t="s">
        <v>1450</v>
      </c>
      <c r="C16" s="29" t="s">
        <v>1259</v>
      </c>
      <c r="D16" s="12">
        <v>190982</v>
      </c>
      <c r="E16" s="13">
        <v>1623.16</v>
      </c>
      <c r="F16" s="14">
        <v>3.5499999999999997E-2</v>
      </c>
      <c r="G16" s="14"/>
    </row>
    <row r="17" spans="1:7" x14ac:dyDescent="0.25">
      <c r="A17" s="11" t="s">
        <v>1113</v>
      </c>
      <c r="B17" s="29" t="s">
        <v>1114</v>
      </c>
      <c r="C17" s="29" t="s">
        <v>1104</v>
      </c>
      <c r="D17" s="12">
        <v>201781</v>
      </c>
      <c r="E17" s="13">
        <v>1170.03</v>
      </c>
      <c r="F17" s="14">
        <v>2.5600000000000001E-2</v>
      </c>
      <c r="G17" s="14"/>
    </row>
    <row r="18" spans="1:7" x14ac:dyDescent="0.25">
      <c r="A18" s="11" t="s">
        <v>1220</v>
      </c>
      <c r="B18" s="29" t="s">
        <v>1221</v>
      </c>
      <c r="C18" s="29" t="s">
        <v>1125</v>
      </c>
      <c r="D18" s="12">
        <v>37784</v>
      </c>
      <c r="E18" s="13">
        <v>1007.91</v>
      </c>
      <c r="F18" s="14">
        <v>2.1999999999999999E-2</v>
      </c>
      <c r="G18" s="14"/>
    </row>
    <row r="19" spans="1:7" x14ac:dyDescent="0.25">
      <c r="A19" s="11" t="s">
        <v>1255</v>
      </c>
      <c r="B19" s="29" t="s">
        <v>1256</v>
      </c>
      <c r="C19" s="29" t="s">
        <v>1104</v>
      </c>
      <c r="D19" s="12">
        <v>69733</v>
      </c>
      <c r="E19" s="13">
        <v>897.18</v>
      </c>
      <c r="F19" s="14">
        <v>1.9599999999999999E-2</v>
      </c>
      <c r="G19" s="14"/>
    </row>
    <row r="20" spans="1:7" x14ac:dyDescent="0.25">
      <c r="A20" s="11" t="s">
        <v>1684</v>
      </c>
      <c r="B20" s="29" t="s">
        <v>1685</v>
      </c>
      <c r="C20" s="29" t="s">
        <v>1104</v>
      </c>
      <c r="D20" s="12">
        <v>42398</v>
      </c>
      <c r="E20" s="13">
        <v>854.04</v>
      </c>
      <c r="F20" s="14">
        <v>1.8700000000000001E-2</v>
      </c>
      <c r="G20" s="14"/>
    </row>
    <row r="21" spans="1:7" x14ac:dyDescent="0.25">
      <c r="A21" s="11" t="s">
        <v>1396</v>
      </c>
      <c r="B21" s="29" t="s">
        <v>1397</v>
      </c>
      <c r="C21" s="29" t="s">
        <v>1107</v>
      </c>
      <c r="D21" s="12">
        <v>11789</v>
      </c>
      <c r="E21" s="13">
        <v>824.03</v>
      </c>
      <c r="F21" s="14">
        <v>1.7999999999999999E-2</v>
      </c>
      <c r="G21" s="14"/>
    </row>
    <row r="22" spans="1:7" x14ac:dyDescent="0.25">
      <c r="A22" s="11" t="s">
        <v>1108</v>
      </c>
      <c r="B22" s="29" t="s">
        <v>1109</v>
      </c>
      <c r="C22" s="29" t="s">
        <v>1110</v>
      </c>
      <c r="D22" s="12">
        <v>24145</v>
      </c>
      <c r="E22" s="13">
        <v>794.25</v>
      </c>
      <c r="F22" s="14">
        <v>1.7299999999999999E-2</v>
      </c>
      <c r="G22" s="14"/>
    </row>
    <row r="23" spans="1:7" x14ac:dyDescent="0.25">
      <c r="A23" s="11" t="s">
        <v>1189</v>
      </c>
      <c r="B23" s="29" t="s">
        <v>1190</v>
      </c>
      <c r="C23" s="29" t="s">
        <v>1153</v>
      </c>
      <c r="D23" s="12">
        <v>8916</v>
      </c>
      <c r="E23" s="13">
        <v>701.69</v>
      </c>
      <c r="F23" s="14">
        <v>1.5299999999999999E-2</v>
      </c>
      <c r="G23" s="14"/>
    </row>
    <row r="24" spans="1:7" x14ac:dyDescent="0.25">
      <c r="A24" s="11" t="s">
        <v>1443</v>
      </c>
      <c r="B24" s="29" t="s">
        <v>1444</v>
      </c>
      <c r="C24" s="29" t="s">
        <v>1107</v>
      </c>
      <c r="D24" s="12">
        <v>46345</v>
      </c>
      <c r="E24" s="13">
        <v>672.49</v>
      </c>
      <c r="F24" s="14">
        <v>1.47E-2</v>
      </c>
      <c r="G24" s="14"/>
    </row>
    <row r="25" spans="1:7" x14ac:dyDescent="0.25">
      <c r="A25" s="11" t="s">
        <v>1140</v>
      </c>
      <c r="B25" s="29" t="s">
        <v>1141</v>
      </c>
      <c r="C25" s="29" t="s">
        <v>1122</v>
      </c>
      <c r="D25" s="12">
        <v>14307</v>
      </c>
      <c r="E25" s="13">
        <v>643.97</v>
      </c>
      <c r="F25" s="14">
        <v>1.41E-2</v>
      </c>
      <c r="G25" s="14"/>
    </row>
    <row r="26" spans="1:7" x14ac:dyDescent="0.25">
      <c r="A26" s="11" t="s">
        <v>1462</v>
      </c>
      <c r="B26" s="29" t="s">
        <v>1463</v>
      </c>
      <c r="C26" s="29" t="s">
        <v>1164</v>
      </c>
      <c r="D26" s="12">
        <v>6697</v>
      </c>
      <c r="E26" s="13">
        <v>627.35</v>
      </c>
      <c r="F26" s="14">
        <v>1.37E-2</v>
      </c>
      <c r="G26" s="14"/>
    </row>
    <row r="27" spans="1:7" x14ac:dyDescent="0.25">
      <c r="A27" s="11" t="s">
        <v>1120</v>
      </c>
      <c r="B27" s="29" t="s">
        <v>1121</v>
      </c>
      <c r="C27" s="29" t="s">
        <v>1122</v>
      </c>
      <c r="D27" s="12">
        <v>59778</v>
      </c>
      <c r="E27" s="13">
        <v>583.04</v>
      </c>
      <c r="F27" s="14">
        <v>1.2699999999999999E-2</v>
      </c>
      <c r="G27" s="14"/>
    </row>
    <row r="28" spans="1:7" x14ac:dyDescent="0.25">
      <c r="A28" s="11" t="s">
        <v>1686</v>
      </c>
      <c r="B28" s="29" t="s">
        <v>1687</v>
      </c>
      <c r="C28" s="29" t="s">
        <v>1122</v>
      </c>
      <c r="D28" s="12">
        <v>29584</v>
      </c>
      <c r="E28" s="13">
        <v>543.1</v>
      </c>
      <c r="F28" s="14">
        <v>1.1900000000000001E-2</v>
      </c>
      <c r="G28" s="14"/>
    </row>
    <row r="29" spans="1:7" x14ac:dyDescent="0.25">
      <c r="A29" s="11" t="s">
        <v>1347</v>
      </c>
      <c r="B29" s="29" t="s">
        <v>1348</v>
      </c>
      <c r="C29" s="29" t="s">
        <v>1219</v>
      </c>
      <c r="D29" s="12">
        <v>136132</v>
      </c>
      <c r="E29" s="13">
        <v>530.51</v>
      </c>
      <c r="F29" s="14">
        <v>1.1599999999999999E-2</v>
      </c>
      <c r="G29" s="14"/>
    </row>
    <row r="30" spans="1:7" x14ac:dyDescent="0.25">
      <c r="A30" s="11" t="s">
        <v>1433</v>
      </c>
      <c r="B30" s="29" t="s">
        <v>1434</v>
      </c>
      <c r="C30" s="29" t="s">
        <v>1164</v>
      </c>
      <c r="D30" s="12">
        <v>39960</v>
      </c>
      <c r="E30" s="13">
        <v>527.07000000000005</v>
      </c>
      <c r="F30" s="14">
        <v>1.15E-2</v>
      </c>
      <c r="G30" s="14"/>
    </row>
    <row r="31" spans="1:7" x14ac:dyDescent="0.25">
      <c r="A31" s="11" t="s">
        <v>1793</v>
      </c>
      <c r="B31" s="29" t="s">
        <v>1794</v>
      </c>
      <c r="C31" s="29" t="s">
        <v>1415</v>
      </c>
      <c r="D31" s="12">
        <v>16592</v>
      </c>
      <c r="E31" s="13">
        <v>517.17999999999995</v>
      </c>
      <c r="F31" s="14">
        <v>1.1299999999999999E-2</v>
      </c>
      <c r="G31" s="14"/>
    </row>
    <row r="32" spans="1:7" x14ac:dyDescent="0.25">
      <c r="A32" s="11" t="s">
        <v>1176</v>
      </c>
      <c r="B32" s="29" t="s">
        <v>1177</v>
      </c>
      <c r="C32" s="29" t="s">
        <v>1144</v>
      </c>
      <c r="D32" s="12">
        <v>280369</v>
      </c>
      <c r="E32" s="13">
        <v>487.42</v>
      </c>
      <c r="F32" s="14">
        <v>1.06E-2</v>
      </c>
      <c r="G32" s="14"/>
    </row>
    <row r="33" spans="1:7" x14ac:dyDescent="0.25">
      <c r="A33" s="11" t="s">
        <v>1162</v>
      </c>
      <c r="B33" s="29" t="s">
        <v>1163</v>
      </c>
      <c r="C33" s="29" t="s">
        <v>1164</v>
      </c>
      <c r="D33" s="12">
        <v>89158</v>
      </c>
      <c r="E33" s="13">
        <v>469.24</v>
      </c>
      <c r="F33" s="14">
        <v>1.0200000000000001E-2</v>
      </c>
      <c r="G33" s="14"/>
    </row>
    <row r="34" spans="1:7" x14ac:dyDescent="0.25">
      <c r="A34" s="11" t="s">
        <v>1407</v>
      </c>
      <c r="B34" s="29" t="s">
        <v>1408</v>
      </c>
      <c r="C34" s="29" t="s">
        <v>1292</v>
      </c>
      <c r="D34" s="12">
        <v>436409</v>
      </c>
      <c r="E34" s="13">
        <v>457.36</v>
      </c>
      <c r="F34" s="14">
        <v>0.01</v>
      </c>
      <c r="G34" s="14"/>
    </row>
    <row r="35" spans="1:7" x14ac:dyDescent="0.25">
      <c r="A35" s="11" t="s">
        <v>1460</v>
      </c>
      <c r="B35" s="29" t="s">
        <v>1461</v>
      </c>
      <c r="C35" s="29" t="s">
        <v>1209</v>
      </c>
      <c r="D35" s="12">
        <v>10964</v>
      </c>
      <c r="E35" s="13">
        <v>452.36</v>
      </c>
      <c r="F35" s="14">
        <v>9.9000000000000008E-3</v>
      </c>
      <c r="G35" s="14"/>
    </row>
    <row r="36" spans="1:7" x14ac:dyDescent="0.25">
      <c r="A36" s="11" t="s">
        <v>1247</v>
      </c>
      <c r="B36" s="29" t="s">
        <v>1248</v>
      </c>
      <c r="C36" s="29" t="s">
        <v>1110</v>
      </c>
      <c r="D36" s="12">
        <v>38549</v>
      </c>
      <c r="E36" s="13">
        <v>441.42</v>
      </c>
      <c r="F36" s="14">
        <v>9.5999999999999992E-3</v>
      </c>
      <c r="G36" s="14"/>
    </row>
    <row r="37" spans="1:7" x14ac:dyDescent="0.25">
      <c r="A37" s="11" t="s">
        <v>1694</v>
      </c>
      <c r="B37" s="29" t="s">
        <v>1695</v>
      </c>
      <c r="C37" s="29" t="s">
        <v>1144</v>
      </c>
      <c r="D37" s="12">
        <v>71077</v>
      </c>
      <c r="E37" s="13">
        <v>391.92</v>
      </c>
      <c r="F37" s="14">
        <v>8.6E-3</v>
      </c>
      <c r="G37" s="14"/>
    </row>
    <row r="38" spans="1:7" x14ac:dyDescent="0.25">
      <c r="A38" s="11" t="s">
        <v>1742</v>
      </c>
      <c r="B38" s="29" t="s">
        <v>1743</v>
      </c>
      <c r="C38" s="29" t="s">
        <v>1164</v>
      </c>
      <c r="D38" s="12">
        <v>29770</v>
      </c>
      <c r="E38" s="13">
        <v>387.84</v>
      </c>
      <c r="F38" s="14">
        <v>8.5000000000000006E-3</v>
      </c>
      <c r="G38" s="14"/>
    </row>
    <row r="39" spans="1:7" x14ac:dyDescent="0.25">
      <c r="A39" s="11" t="s">
        <v>1717</v>
      </c>
      <c r="B39" s="29" t="s">
        <v>1718</v>
      </c>
      <c r="C39" s="29" t="s">
        <v>1719</v>
      </c>
      <c r="D39" s="12">
        <v>1427</v>
      </c>
      <c r="E39" s="13">
        <v>358.94</v>
      </c>
      <c r="F39" s="14">
        <v>7.7999999999999996E-3</v>
      </c>
      <c r="G39" s="14"/>
    </row>
    <row r="40" spans="1:7" x14ac:dyDescent="0.25">
      <c r="A40" s="11" t="s">
        <v>1237</v>
      </c>
      <c r="B40" s="29" t="s">
        <v>1238</v>
      </c>
      <c r="C40" s="29" t="s">
        <v>1175</v>
      </c>
      <c r="D40" s="12">
        <v>19989</v>
      </c>
      <c r="E40" s="13">
        <v>351.79</v>
      </c>
      <c r="F40" s="14">
        <v>7.7000000000000002E-3</v>
      </c>
      <c r="G40" s="14"/>
    </row>
    <row r="41" spans="1:7" x14ac:dyDescent="0.25">
      <c r="A41" s="11" t="s">
        <v>1343</v>
      </c>
      <c r="B41" s="29" t="s">
        <v>1344</v>
      </c>
      <c r="C41" s="29" t="s">
        <v>1107</v>
      </c>
      <c r="D41" s="12">
        <v>198212</v>
      </c>
      <c r="E41" s="13">
        <v>337.56</v>
      </c>
      <c r="F41" s="14">
        <v>7.4000000000000003E-3</v>
      </c>
      <c r="G41" s="14"/>
    </row>
    <row r="42" spans="1:7" x14ac:dyDescent="0.25">
      <c r="A42" s="11" t="s">
        <v>1431</v>
      </c>
      <c r="B42" s="29" t="s">
        <v>1432</v>
      </c>
      <c r="C42" s="29" t="s">
        <v>1203</v>
      </c>
      <c r="D42" s="12">
        <v>26885</v>
      </c>
      <c r="E42" s="13">
        <v>332.03</v>
      </c>
      <c r="F42" s="14">
        <v>7.3000000000000001E-3</v>
      </c>
      <c r="G42" s="14"/>
    </row>
    <row r="43" spans="1:7" x14ac:dyDescent="0.25">
      <c r="A43" s="11" t="s">
        <v>1720</v>
      </c>
      <c r="B43" s="29" t="s">
        <v>1721</v>
      </c>
      <c r="C43" s="29" t="s">
        <v>1246</v>
      </c>
      <c r="D43" s="12">
        <v>8601</v>
      </c>
      <c r="E43" s="13">
        <v>322.74</v>
      </c>
      <c r="F43" s="14">
        <v>7.0000000000000001E-3</v>
      </c>
      <c r="G43" s="14"/>
    </row>
    <row r="44" spans="1:7" x14ac:dyDescent="0.25">
      <c r="A44" s="11" t="s">
        <v>1390</v>
      </c>
      <c r="B44" s="29" t="s">
        <v>1391</v>
      </c>
      <c r="C44" s="29" t="s">
        <v>1195</v>
      </c>
      <c r="D44" s="12">
        <v>32986</v>
      </c>
      <c r="E44" s="13">
        <v>316.62</v>
      </c>
      <c r="F44" s="14">
        <v>6.8999999999999999E-3</v>
      </c>
      <c r="G44" s="14"/>
    </row>
    <row r="45" spans="1:7" x14ac:dyDescent="0.25">
      <c r="A45" s="11" t="s">
        <v>1703</v>
      </c>
      <c r="B45" s="29" t="s">
        <v>1704</v>
      </c>
      <c r="C45" s="29" t="s">
        <v>1175</v>
      </c>
      <c r="D45" s="12">
        <v>10275</v>
      </c>
      <c r="E45" s="13">
        <v>314.89999999999998</v>
      </c>
      <c r="F45" s="14">
        <v>6.8999999999999999E-3</v>
      </c>
      <c r="G45" s="14"/>
    </row>
    <row r="46" spans="1:7" x14ac:dyDescent="0.25">
      <c r="A46" s="11" t="s">
        <v>1142</v>
      </c>
      <c r="B46" s="29" t="s">
        <v>1143</v>
      </c>
      <c r="C46" s="29" t="s">
        <v>1144</v>
      </c>
      <c r="D46" s="12">
        <v>134478</v>
      </c>
      <c r="E46" s="13">
        <v>314.48</v>
      </c>
      <c r="F46" s="14">
        <v>6.8999999999999999E-3</v>
      </c>
      <c r="G46" s="14"/>
    </row>
    <row r="47" spans="1:7" x14ac:dyDescent="0.25">
      <c r="A47" s="11" t="s">
        <v>1131</v>
      </c>
      <c r="B47" s="29" t="s">
        <v>1132</v>
      </c>
      <c r="C47" s="29" t="s">
        <v>1104</v>
      </c>
      <c r="D47" s="12">
        <v>164377</v>
      </c>
      <c r="E47" s="13">
        <v>304.10000000000002</v>
      </c>
      <c r="F47" s="14">
        <v>6.6E-3</v>
      </c>
      <c r="G47" s="14"/>
    </row>
    <row r="48" spans="1:7" x14ac:dyDescent="0.25">
      <c r="A48" s="11" t="s">
        <v>1301</v>
      </c>
      <c r="B48" s="29" t="s">
        <v>1302</v>
      </c>
      <c r="C48" s="29" t="s">
        <v>1188</v>
      </c>
      <c r="D48" s="12">
        <v>10261</v>
      </c>
      <c r="E48" s="13">
        <v>289.69</v>
      </c>
      <c r="F48" s="14">
        <v>6.3E-3</v>
      </c>
      <c r="G48" s="14"/>
    </row>
    <row r="49" spans="1:7" x14ac:dyDescent="0.25">
      <c r="A49" s="11" t="s">
        <v>1388</v>
      </c>
      <c r="B49" s="29" t="s">
        <v>1389</v>
      </c>
      <c r="C49" s="29" t="s">
        <v>1122</v>
      </c>
      <c r="D49" s="12">
        <v>1332</v>
      </c>
      <c r="E49" s="13">
        <v>289.55</v>
      </c>
      <c r="F49" s="14">
        <v>6.3E-3</v>
      </c>
      <c r="G49" s="14"/>
    </row>
    <row r="50" spans="1:7" x14ac:dyDescent="0.25">
      <c r="A50" s="11" t="s">
        <v>1199</v>
      </c>
      <c r="B50" s="29" t="s">
        <v>1200</v>
      </c>
      <c r="C50" s="29" t="s">
        <v>1161</v>
      </c>
      <c r="D50" s="12">
        <v>273662</v>
      </c>
      <c r="E50" s="13">
        <v>289.52999999999997</v>
      </c>
      <c r="F50" s="14">
        <v>6.3E-3</v>
      </c>
      <c r="G50" s="14"/>
    </row>
    <row r="51" spans="1:7" x14ac:dyDescent="0.25">
      <c r="A51" s="11" t="s">
        <v>1715</v>
      </c>
      <c r="B51" s="29" t="s">
        <v>1716</v>
      </c>
      <c r="C51" s="29" t="s">
        <v>1110</v>
      </c>
      <c r="D51" s="12">
        <v>3899</v>
      </c>
      <c r="E51" s="13">
        <v>289.37</v>
      </c>
      <c r="F51" s="14">
        <v>6.3E-3</v>
      </c>
      <c r="G51" s="14"/>
    </row>
    <row r="52" spans="1:7" x14ac:dyDescent="0.25">
      <c r="A52" s="11" t="s">
        <v>1230</v>
      </c>
      <c r="B52" s="29" t="s">
        <v>1231</v>
      </c>
      <c r="C52" s="29" t="s">
        <v>1209</v>
      </c>
      <c r="D52" s="12">
        <v>7953</v>
      </c>
      <c r="E52" s="13">
        <v>282.45999999999998</v>
      </c>
      <c r="F52" s="14">
        <v>6.1999999999999998E-3</v>
      </c>
      <c r="G52" s="14"/>
    </row>
    <row r="53" spans="1:7" x14ac:dyDescent="0.25">
      <c r="A53" s="11" t="s">
        <v>1688</v>
      </c>
      <c r="B53" s="29" t="s">
        <v>1689</v>
      </c>
      <c r="C53" s="29" t="s">
        <v>1383</v>
      </c>
      <c r="D53" s="12">
        <v>26607</v>
      </c>
      <c r="E53" s="13">
        <v>281.60000000000002</v>
      </c>
      <c r="F53" s="14">
        <v>6.1999999999999998E-3</v>
      </c>
      <c r="G53" s="14"/>
    </row>
    <row r="54" spans="1:7" x14ac:dyDescent="0.25">
      <c r="A54" s="11" t="s">
        <v>1148</v>
      </c>
      <c r="B54" s="29" t="s">
        <v>1149</v>
      </c>
      <c r="C54" s="29" t="s">
        <v>1150</v>
      </c>
      <c r="D54" s="12">
        <v>68400</v>
      </c>
      <c r="E54" s="13">
        <v>277.64</v>
      </c>
      <c r="F54" s="14">
        <v>6.1000000000000004E-3</v>
      </c>
      <c r="G54" s="14"/>
    </row>
    <row r="55" spans="1:7" x14ac:dyDescent="0.25">
      <c r="A55" s="11" t="s">
        <v>1334</v>
      </c>
      <c r="B55" s="29" t="s">
        <v>1335</v>
      </c>
      <c r="C55" s="29" t="s">
        <v>1122</v>
      </c>
      <c r="D55" s="12">
        <v>53843</v>
      </c>
      <c r="E55" s="13">
        <v>270.45</v>
      </c>
      <c r="F55" s="14">
        <v>5.8999999999999999E-3</v>
      </c>
      <c r="G55" s="14"/>
    </row>
    <row r="56" spans="1:7" x14ac:dyDescent="0.25">
      <c r="A56" s="11" t="s">
        <v>1303</v>
      </c>
      <c r="B56" s="29" t="s">
        <v>1304</v>
      </c>
      <c r="C56" s="29" t="s">
        <v>1305</v>
      </c>
      <c r="D56" s="12">
        <v>341799</v>
      </c>
      <c r="E56" s="13">
        <v>270.19</v>
      </c>
      <c r="F56" s="14">
        <v>5.8999999999999999E-3</v>
      </c>
      <c r="G56" s="14"/>
    </row>
    <row r="57" spans="1:7" x14ac:dyDescent="0.25">
      <c r="A57" s="11" t="s">
        <v>1418</v>
      </c>
      <c r="B57" s="29" t="s">
        <v>1419</v>
      </c>
      <c r="C57" s="29" t="s">
        <v>1340</v>
      </c>
      <c r="D57" s="12">
        <v>49504</v>
      </c>
      <c r="E57" s="13">
        <v>268.83</v>
      </c>
      <c r="F57" s="14">
        <v>5.8999999999999999E-3</v>
      </c>
      <c r="G57" s="14"/>
    </row>
    <row r="58" spans="1:7" x14ac:dyDescent="0.25">
      <c r="A58" s="11" t="s">
        <v>1795</v>
      </c>
      <c r="B58" s="29" t="s">
        <v>1796</v>
      </c>
      <c r="C58" s="29" t="s">
        <v>1305</v>
      </c>
      <c r="D58" s="12">
        <v>9219</v>
      </c>
      <c r="E58" s="13">
        <v>263.94</v>
      </c>
      <c r="F58" s="14">
        <v>5.7999999999999996E-3</v>
      </c>
      <c r="G58" s="14"/>
    </row>
    <row r="59" spans="1:7" x14ac:dyDescent="0.25">
      <c r="A59" s="11" t="s">
        <v>1210</v>
      </c>
      <c r="B59" s="29" t="s">
        <v>1211</v>
      </c>
      <c r="C59" s="29" t="s">
        <v>1212</v>
      </c>
      <c r="D59" s="12">
        <v>5650</v>
      </c>
      <c r="E59" s="13">
        <v>263.12</v>
      </c>
      <c r="F59" s="14">
        <v>5.7000000000000002E-3</v>
      </c>
      <c r="G59" s="14"/>
    </row>
    <row r="60" spans="1:7" x14ac:dyDescent="0.25">
      <c r="A60" s="11" t="s">
        <v>1746</v>
      </c>
      <c r="B60" s="29" t="s">
        <v>1747</v>
      </c>
      <c r="C60" s="29" t="s">
        <v>1110</v>
      </c>
      <c r="D60" s="12">
        <v>13358</v>
      </c>
      <c r="E60" s="13">
        <v>260.06</v>
      </c>
      <c r="F60" s="14">
        <v>5.7000000000000002E-3</v>
      </c>
      <c r="G60" s="14"/>
    </row>
    <row r="61" spans="1:7" x14ac:dyDescent="0.25">
      <c r="A61" s="11" t="s">
        <v>1750</v>
      </c>
      <c r="B61" s="29" t="s">
        <v>1751</v>
      </c>
      <c r="C61" s="29" t="s">
        <v>1107</v>
      </c>
      <c r="D61" s="12">
        <v>27546</v>
      </c>
      <c r="E61" s="13">
        <v>252.58</v>
      </c>
      <c r="F61" s="14">
        <v>5.4999999999999997E-3</v>
      </c>
      <c r="G61" s="14"/>
    </row>
    <row r="62" spans="1:7" x14ac:dyDescent="0.25">
      <c r="A62" s="11" t="s">
        <v>1732</v>
      </c>
      <c r="B62" s="29" t="s">
        <v>1733</v>
      </c>
      <c r="C62" s="29" t="s">
        <v>1246</v>
      </c>
      <c r="D62" s="12">
        <v>24177</v>
      </c>
      <c r="E62" s="13">
        <v>234.66</v>
      </c>
      <c r="F62" s="14">
        <v>5.1000000000000004E-3</v>
      </c>
      <c r="G62" s="14"/>
    </row>
    <row r="63" spans="1:7" x14ac:dyDescent="0.25">
      <c r="A63" s="11" t="s">
        <v>1709</v>
      </c>
      <c r="B63" s="29" t="s">
        <v>1710</v>
      </c>
      <c r="C63" s="29" t="s">
        <v>1107</v>
      </c>
      <c r="D63" s="12">
        <v>6115</v>
      </c>
      <c r="E63" s="13">
        <v>232.29</v>
      </c>
      <c r="F63" s="14">
        <v>5.1000000000000004E-3</v>
      </c>
      <c r="G63" s="14"/>
    </row>
    <row r="64" spans="1:7" x14ac:dyDescent="0.25">
      <c r="A64" s="11" t="s">
        <v>1133</v>
      </c>
      <c r="B64" s="29" t="s">
        <v>1134</v>
      </c>
      <c r="C64" s="29" t="s">
        <v>1135</v>
      </c>
      <c r="D64" s="12">
        <v>113765</v>
      </c>
      <c r="E64" s="13">
        <v>221.9</v>
      </c>
      <c r="F64" s="14">
        <v>4.7999999999999996E-3</v>
      </c>
      <c r="G64" s="14"/>
    </row>
    <row r="65" spans="1:7" x14ac:dyDescent="0.25">
      <c r="A65" s="11" t="s">
        <v>1797</v>
      </c>
      <c r="B65" s="29" t="s">
        <v>1798</v>
      </c>
      <c r="C65" s="29" t="s">
        <v>1110</v>
      </c>
      <c r="D65" s="12">
        <v>20857</v>
      </c>
      <c r="E65" s="13">
        <v>221.72</v>
      </c>
      <c r="F65" s="14">
        <v>4.7999999999999996E-3</v>
      </c>
      <c r="G65" s="14"/>
    </row>
    <row r="66" spans="1:7" x14ac:dyDescent="0.25">
      <c r="A66" s="11" t="s">
        <v>1299</v>
      </c>
      <c r="B66" s="29" t="s">
        <v>1300</v>
      </c>
      <c r="C66" s="29" t="s">
        <v>1241</v>
      </c>
      <c r="D66" s="12">
        <v>8590</v>
      </c>
      <c r="E66" s="13">
        <v>203.8</v>
      </c>
      <c r="F66" s="14">
        <v>4.4999999999999997E-3</v>
      </c>
      <c r="G66" s="14"/>
    </row>
    <row r="67" spans="1:7" x14ac:dyDescent="0.25">
      <c r="A67" s="11" t="s">
        <v>1249</v>
      </c>
      <c r="B67" s="29" t="s">
        <v>1250</v>
      </c>
      <c r="C67" s="29" t="s">
        <v>1110</v>
      </c>
      <c r="D67" s="12">
        <v>4019</v>
      </c>
      <c r="E67" s="13">
        <v>200.89</v>
      </c>
      <c r="F67" s="14">
        <v>4.4000000000000003E-3</v>
      </c>
      <c r="G67" s="14"/>
    </row>
    <row r="68" spans="1:7" x14ac:dyDescent="0.25">
      <c r="A68" s="11" t="s">
        <v>1458</v>
      </c>
      <c r="B68" s="29" t="s">
        <v>1459</v>
      </c>
      <c r="C68" s="29" t="s">
        <v>1212</v>
      </c>
      <c r="D68" s="12">
        <v>918</v>
      </c>
      <c r="E68" s="13">
        <v>198.96</v>
      </c>
      <c r="F68" s="14">
        <v>4.3E-3</v>
      </c>
      <c r="G68" s="14"/>
    </row>
    <row r="69" spans="1:7" x14ac:dyDescent="0.25">
      <c r="A69" s="11" t="s">
        <v>1456</v>
      </c>
      <c r="B69" s="29" t="s">
        <v>1457</v>
      </c>
      <c r="C69" s="29" t="s">
        <v>1195</v>
      </c>
      <c r="D69" s="12">
        <v>5061</v>
      </c>
      <c r="E69" s="13">
        <v>183.05</v>
      </c>
      <c r="F69" s="14">
        <v>4.0000000000000001E-3</v>
      </c>
      <c r="G69" s="14"/>
    </row>
    <row r="70" spans="1:7" x14ac:dyDescent="0.25">
      <c r="A70" s="11" t="s">
        <v>1730</v>
      </c>
      <c r="B70" s="29" t="s">
        <v>1731</v>
      </c>
      <c r="C70" s="29" t="s">
        <v>1246</v>
      </c>
      <c r="D70" s="12">
        <v>4395</v>
      </c>
      <c r="E70" s="13">
        <v>149.79</v>
      </c>
      <c r="F70" s="14">
        <v>3.3E-3</v>
      </c>
      <c r="G70" s="14"/>
    </row>
    <row r="71" spans="1:7" x14ac:dyDescent="0.25">
      <c r="A71" s="11" t="s">
        <v>1707</v>
      </c>
      <c r="B71" s="29" t="s">
        <v>1708</v>
      </c>
      <c r="C71" s="29" t="s">
        <v>1104</v>
      </c>
      <c r="D71" s="12">
        <v>54824</v>
      </c>
      <c r="E71" s="13">
        <v>147.97</v>
      </c>
      <c r="F71" s="14">
        <v>3.2000000000000002E-3</v>
      </c>
      <c r="G71" s="14"/>
    </row>
    <row r="72" spans="1:7" x14ac:dyDescent="0.25">
      <c r="A72" s="11" t="s">
        <v>1361</v>
      </c>
      <c r="B72" s="29" t="s">
        <v>1362</v>
      </c>
      <c r="C72" s="29" t="s">
        <v>1130</v>
      </c>
      <c r="D72" s="12">
        <v>40140</v>
      </c>
      <c r="E72" s="13">
        <v>145.91</v>
      </c>
      <c r="F72" s="14">
        <v>3.2000000000000002E-3</v>
      </c>
      <c r="G72" s="14"/>
    </row>
    <row r="73" spans="1:7" x14ac:dyDescent="0.25">
      <c r="A73" s="11" t="s">
        <v>1690</v>
      </c>
      <c r="B73" s="29" t="s">
        <v>1691</v>
      </c>
      <c r="C73" s="29" t="s">
        <v>1209</v>
      </c>
      <c r="D73" s="12">
        <v>33110</v>
      </c>
      <c r="E73" s="13">
        <v>142.41999999999999</v>
      </c>
      <c r="F73" s="14">
        <v>3.0999999999999999E-3</v>
      </c>
      <c r="G73" s="14"/>
    </row>
    <row r="74" spans="1:7" x14ac:dyDescent="0.25">
      <c r="A74" s="11" t="s">
        <v>1191</v>
      </c>
      <c r="B74" s="29" t="s">
        <v>1192</v>
      </c>
      <c r="C74" s="29" t="s">
        <v>1104</v>
      </c>
      <c r="D74" s="12">
        <v>39460</v>
      </c>
      <c r="E74" s="13">
        <v>122.21</v>
      </c>
      <c r="F74" s="14">
        <v>2.7000000000000001E-3</v>
      </c>
      <c r="G74" s="14"/>
    </row>
    <row r="75" spans="1:7" x14ac:dyDescent="0.25">
      <c r="A75" s="11" t="s">
        <v>1744</v>
      </c>
      <c r="B75" s="29" t="s">
        <v>1745</v>
      </c>
      <c r="C75" s="29" t="s">
        <v>1107</v>
      </c>
      <c r="D75" s="12">
        <v>23400</v>
      </c>
      <c r="E75" s="13">
        <v>110.25</v>
      </c>
      <c r="F75" s="14">
        <v>2.3999999999999998E-3</v>
      </c>
      <c r="G75" s="14"/>
    </row>
    <row r="76" spans="1:7" x14ac:dyDescent="0.25">
      <c r="A76" s="11" t="s">
        <v>1799</v>
      </c>
      <c r="B76" s="29" t="s">
        <v>1800</v>
      </c>
      <c r="C76" s="29" t="s">
        <v>1164</v>
      </c>
      <c r="D76" s="12">
        <v>32</v>
      </c>
      <c r="E76" s="13">
        <v>1.46</v>
      </c>
      <c r="F76" s="14">
        <v>0</v>
      </c>
      <c r="G76" s="14"/>
    </row>
    <row r="77" spans="1:7" x14ac:dyDescent="0.25">
      <c r="A77" s="15" t="s">
        <v>120</v>
      </c>
      <c r="B77" s="30"/>
      <c r="C77" s="30"/>
      <c r="D77" s="16"/>
      <c r="E77" s="36">
        <v>42678.080000000002</v>
      </c>
      <c r="F77" s="37">
        <v>0.93210000000000004</v>
      </c>
      <c r="G77" s="19"/>
    </row>
    <row r="78" spans="1:7" x14ac:dyDescent="0.25">
      <c r="A78" s="15" t="s">
        <v>1466</v>
      </c>
      <c r="B78" s="29"/>
      <c r="C78" s="29"/>
      <c r="D78" s="12"/>
      <c r="E78" s="13"/>
      <c r="F78" s="14"/>
      <c r="G78" s="14"/>
    </row>
    <row r="79" spans="1:7" x14ac:dyDescent="0.25">
      <c r="A79" s="15" t="s">
        <v>120</v>
      </c>
      <c r="B79" s="29"/>
      <c r="C79" s="29"/>
      <c r="D79" s="12"/>
      <c r="E79" s="38" t="s">
        <v>112</v>
      </c>
      <c r="F79" s="39" t="s">
        <v>112</v>
      </c>
      <c r="G79" s="14"/>
    </row>
    <row r="80" spans="1:7" x14ac:dyDescent="0.25">
      <c r="A80" s="20" t="s">
        <v>150</v>
      </c>
      <c r="B80" s="31"/>
      <c r="C80" s="31"/>
      <c r="D80" s="21"/>
      <c r="E80" s="26">
        <v>42678.080000000002</v>
      </c>
      <c r="F80" s="27">
        <v>0.93210000000000004</v>
      </c>
      <c r="G80" s="19"/>
    </row>
    <row r="81" spans="1:7" x14ac:dyDescent="0.25">
      <c r="A81" s="11"/>
      <c r="B81" s="29"/>
      <c r="C81" s="29"/>
      <c r="D81" s="12"/>
      <c r="E81" s="13"/>
      <c r="F81" s="14"/>
      <c r="G81" s="14"/>
    </row>
    <row r="82" spans="1:7" x14ac:dyDescent="0.25">
      <c r="A82" s="15" t="s">
        <v>1467</v>
      </c>
      <c r="B82" s="29"/>
      <c r="C82" s="29"/>
      <c r="D82" s="12"/>
      <c r="E82" s="13"/>
      <c r="F82" s="14"/>
      <c r="G82" s="14"/>
    </row>
    <row r="83" spans="1:7" x14ac:dyDescent="0.25">
      <c r="A83" s="15" t="s">
        <v>1468</v>
      </c>
      <c r="B83" s="29"/>
      <c r="C83" s="29"/>
      <c r="D83" s="12"/>
      <c r="E83" s="13"/>
      <c r="F83" s="14"/>
      <c r="G83" s="14"/>
    </row>
    <row r="84" spans="1:7" x14ac:dyDescent="0.25">
      <c r="A84" s="11" t="s">
        <v>1801</v>
      </c>
      <c r="B84" s="29"/>
      <c r="C84" s="29" t="s">
        <v>1802</v>
      </c>
      <c r="D84" s="12">
        <v>1600</v>
      </c>
      <c r="E84" s="13">
        <v>707.87</v>
      </c>
      <c r="F84" s="14">
        <v>1.5461000000000001E-2</v>
      </c>
      <c r="G84" s="14"/>
    </row>
    <row r="85" spans="1:7" x14ac:dyDescent="0.25">
      <c r="A85" s="11" t="s">
        <v>1803</v>
      </c>
      <c r="B85" s="29"/>
      <c r="C85" s="29" t="s">
        <v>1164</v>
      </c>
      <c r="D85" s="12">
        <v>8000</v>
      </c>
      <c r="E85" s="13">
        <v>367.83</v>
      </c>
      <c r="F85" s="14">
        <v>8.0339999999999995E-3</v>
      </c>
      <c r="G85" s="14"/>
    </row>
    <row r="86" spans="1:7" x14ac:dyDescent="0.25">
      <c r="A86" s="15" t="s">
        <v>120</v>
      </c>
      <c r="B86" s="30"/>
      <c r="C86" s="30"/>
      <c r="D86" s="16"/>
      <c r="E86" s="36">
        <v>1075.7</v>
      </c>
      <c r="F86" s="37">
        <v>2.3494999999999999E-2</v>
      </c>
      <c r="G86" s="19"/>
    </row>
    <row r="87" spans="1:7" x14ac:dyDescent="0.25">
      <c r="A87" s="11"/>
      <c r="B87" s="29"/>
      <c r="C87" s="29"/>
      <c r="D87" s="12"/>
      <c r="E87" s="13"/>
      <c r="F87" s="14"/>
      <c r="G87" s="14"/>
    </row>
    <row r="88" spans="1:7" x14ac:dyDescent="0.25">
      <c r="A88" s="11"/>
      <c r="B88" s="29"/>
      <c r="C88" s="29"/>
      <c r="D88" s="12"/>
      <c r="E88" s="13"/>
      <c r="F88" s="14"/>
      <c r="G88" s="14"/>
    </row>
    <row r="89" spans="1:7" x14ac:dyDescent="0.25">
      <c r="A89" s="11"/>
      <c r="B89" s="29"/>
      <c r="C89" s="29"/>
      <c r="D89" s="12"/>
      <c r="E89" s="13"/>
      <c r="F89" s="14"/>
      <c r="G89" s="14"/>
    </row>
    <row r="90" spans="1:7" x14ac:dyDescent="0.25">
      <c r="A90" s="20" t="s">
        <v>150</v>
      </c>
      <c r="B90" s="31"/>
      <c r="C90" s="31"/>
      <c r="D90" s="21"/>
      <c r="E90" s="17">
        <v>1075.7</v>
      </c>
      <c r="F90" s="18">
        <v>2.3494999999999999E-2</v>
      </c>
      <c r="G90" s="19"/>
    </row>
    <row r="91" spans="1:7" x14ac:dyDescent="0.25">
      <c r="A91" s="11"/>
      <c r="B91" s="29"/>
      <c r="C91" s="29"/>
      <c r="D91" s="12"/>
      <c r="E91" s="13"/>
      <c r="F91" s="14"/>
      <c r="G91" s="14"/>
    </row>
    <row r="92" spans="1:7" x14ac:dyDescent="0.25">
      <c r="A92" s="11"/>
      <c r="B92" s="29"/>
      <c r="C92" s="29"/>
      <c r="D92" s="12"/>
      <c r="E92" s="13"/>
      <c r="F92" s="14"/>
      <c r="G92" s="14"/>
    </row>
    <row r="93" spans="1:7" x14ac:dyDescent="0.25">
      <c r="A93" s="15" t="s">
        <v>151</v>
      </c>
      <c r="B93" s="29"/>
      <c r="C93" s="29"/>
      <c r="D93" s="12"/>
      <c r="E93" s="13"/>
      <c r="F93" s="14"/>
      <c r="G93" s="14"/>
    </row>
    <row r="94" spans="1:7" x14ac:dyDescent="0.25">
      <c r="A94" s="11" t="s">
        <v>152</v>
      </c>
      <c r="B94" s="29"/>
      <c r="C94" s="29"/>
      <c r="D94" s="12"/>
      <c r="E94" s="13">
        <v>3024.48</v>
      </c>
      <c r="F94" s="14">
        <v>6.6100000000000006E-2</v>
      </c>
      <c r="G94" s="14">
        <v>6.2475999999999997E-2</v>
      </c>
    </row>
    <row r="95" spans="1:7" x14ac:dyDescent="0.25">
      <c r="A95" s="15" t="s">
        <v>120</v>
      </c>
      <c r="B95" s="30"/>
      <c r="C95" s="30"/>
      <c r="D95" s="16"/>
      <c r="E95" s="36">
        <v>3024.48</v>
      </c>
      <c r="F95" s="37">
        <v>6.6100000000000006E-2</v>
      </c>
      <c r="G95" s="19"/>
    </row>
    <row r="96" spans="1:7" x14ac:dyDescent="0.25">
      <c r="A96" s="11"/>
      <c r="B96" s="29"/>
      <c r="C96" s="29"/>
      <c r="D96" s="12"/>
      <c r="E96" s="13"/>
      <c r="F96" s="14"/>
      <c r="G96" s="14"/>
    </row>
    <row r="97" spans="1:7" x14ac:dyDescent="0.25">
      <c r="A97" s="20" t="s">
        <v>150</v>
      </c>
      <c r="B97" s="31"/>
      <c r="C97" s="31"/>
      <c r="D97" s="21"/>
      <c r="E97" s="17">
        <v>3024.48</v>
      </c>
      <c r="F97" s="18">
        <v>6.6100000000000006E-2</v>
      </c>
      <c r="G97" s="19"/>
    </row>
    <row r="98" spans="1:7" x14ac:dyDescent="0.25">
      <c r="A98" s="11" t="s">
        <v>153</v>
      </c>
      <c r="B98" s="29"/>
      <c r="C98" s="29"/>
      <c r="D98" s="12"/>
      <c r="E98" s="13">
        <v>0.51769189999999998</v>
      </c>
      <c r="F98" s="14">
        <v>1.1E-5</v>
      </c>
      <c r="G98" s="14"/>
    </row>
    <row r="99" spans="1:7" x14ac:dyDescent="0.25">
      <c r="A99" s="11" t="s">
        <v>154</v>
      </c>
      <c r="B99" s="29"/>
      <c r="C99" s="29"/>
      <c r="D99" s="12"/>
      <c r="E99" s="13">
        <v>78.102308100000002</v>
      </c>
      <c r="F99" s="14">
        <v>1.789E-3</v>
      </c>
      <c r="G99" s="14">
        <v>6.2475999999999997E-2</v>
      </c>
    </row>
    <row r="100" spans="1:7" x14ac:dyDescent="0.25">
      <c r="A100" s="24" t="s">
        <v>155</v>
      </c>
      <c r="B100" s="32"/>
      <c r="C100" s="32"/>
      <c r="D100" s="25"/>
      <c r="E100" s="26">
        <v>45781.18</v>
      </c>
      <c r="F100" s="27">
        <v>1</v>
      </c>
      <c r="G100" s="27"/>
    </row>
    <row r="102" spans="1:7" x14ac:dyDescent="0.25">
      <c r="A102" s="51" t="s">
        <v>1677</v>
      </c>
    </row>
    <row r="105" spans="1:7" x14ac:dyDescent="0.25">
      <c r="A105" s="51" t="s">
        <v>158</v>
      </c>
    </row>
    <row r="106" spans="1:7" x14ac:dyDescent="0.25">
      <c r="A106" s="46" t="s">
        <v>159</v>
      </c>
      <c r="B106" s="33" t="s">
        <v>112</v>
      </c>
    </row>
    <row r="107" spans="1:7" x14ac:dyDescent="0.25">
      <c r="A107" t="s">
        <v>160</v>
      </c>
    </row>
    <row r="108" spans="1:7" x14ac:dyDescent="0.25">
      <c r="A108" t="s">
        <v>161</v>
      </c>
      <c r="B108" t="s">
        <v>162</v>
      </c>
      <c r="C108" t="s">
        <v>162</v>
      </c>
    </row>
    <row r="109" spans="1:7" x14ac:dyDescent="0.25">
      <c r="B109" s="47">
        <v>45044</v>
      </c>
      <c r="C109" s="47">
        <v>45077</v>
      </c>
    </row>
    <row r="110" spans="1:7" x14ac:dyDescent="0.25">
      <c r="A110" t="s">
        <v>166</v>
      </c>
      <c r="B110">
        <v>63.56</v>
      </c>
      <c r="C110">
        <v>65.709999999999994</v>
      </c>
      <c r="E110" s="1"/>
    </row>
    <row r="111" spans="1:7" x14ac:dyDescent="0.25">
      <c r="A111" t="s">
        <v>167</v>
      </c>
      <c r="B111">
        <v>28.83</v>
      </c>
      <c r="C111">
        <v>29.8</v>
      </c>
      <c r="E111" s="1"/>
    </row>
    <row r="112" spans="1:7" x14ac:dyDescent="0.25">
      <c r="A112" t="s">
        <v>1804</v>
      </c>
      <c r="B112">
        <v>57.64</v>
      </c>
      <c r="C112">
        <v>59.5</v>
      </c>
      <c r="E112" s="1"/>
    </row>
    <row r="113" spans="1:5" x14ac:dyDescent="0.25">
      <c r="A113" t="s">
        <v>1805</v>
      </c>
      <c r="B113">
        <v>58.32</v>
      </c>
      <c r="C113">
        <v>60.21</v>
      </c>
      <c r="E113" s="1"/>
    </row>
    <row r="114" spans="1:5" x14ac:dyDescent="0.25">
      <c r="A114" t="s">
        <v>1806</v>
      </c>
      <c r="B114">
        <v>56.88</v>
      </c>
      <c r="C114">
        <v>58.72</v>
      </c>
      <c r="E114" s="1"/>
    </row>
    <row r="115" spans="1:5" x14ac:dyDescent="0.25">
      <c r="A115" t="s">
        <v>1807</v>
      </c>
      <c r="B115">
        <v>46.49</v>
      </c>
      <c r="C115">
        <v>48</v>
      </c>
      <c r="E115" s="1"/>
    </row>
    <row r="116" spans="1:5" x14ac:dyDescent="0.25">
      <c r="A116" t="s">
        <v>626</v>
      </c>
      <c r="B116">
        <v>57.29</v>
      </c>
      <c r="C116">
        <v>59.14</v>
      </c>
      <c r="E116" s="1"/>
    </row>
    <row r="117" spans="1:5" x14ac:dyDescent="0.25">
      <c r="A117" t="s">
        <v>627</v>
      </c>
      <c r="B117">
        <v>21.89</v>
      </c>
      <c r="C117">
        <v>22.59</v>
      </c>
      <c r="E117" s="1"/>
    </row>
    <row r="118" spans="1:5" x14ac:dyDescent="0.25">
      <c r="E118" s="1"/>
    </row>
    <row r="119" spans="1:5" x14ac:dyDescent="0.25">
      <c r="A119" t="s">
        <v>177</v>
      </c>
      <c r="B119" s="33" t="s">
        <v>112</v>
      </c>
    </row>
    <row r="120" spans="1:5" x14ac:dyDescent="0.25">
      <c r="A120" t="s">
        <v>178</v>
      </c>
      <c r="B120" s="33" t="s">
        <v>112</v>
      </c>
    </row>
    <row r="121" spans="1:5" ht="29.1" customHeight="1" x14ac:dyDescent="0.25">
      <c r="A121" s="46" t="s">
        <v>179</v>
      </c>
      <c r="B121" s="33" t="s">
        <v>112</v>
      </c>
    </row>
    <row r="122" spans="1:5" ht="29.1" customHeight="1" x14ac:dyDescent="0.25">
      <c r="A122" s="46" t="s">
        <v>180</v>
      </c>
      <c r="B122" s="33" t="s">
        <v>112</v>
      </c>
    </row>
    <row r="123" spans="1:5" x14ac:dyDescent="0.25">
      <c r="A123" t="s">
        <v>1678</v>
      </c>
      <c r="B123" s="48">
        <v>1.2802180000000001</v>
      </c>
    </row>
    <row r="124" spans="1:5" ht="43.5" customHeight="1" x14ac:dyDescent="0.25">
      <c r="A124" s="46" t="s">
        <v>182</v>
      </c>
      <c r="B124" s="33">
        <v>1075.6984</v>
      </c>
    </row>
    <row r="125" spans="1:5" ht="29.1" customHeight="1" x14ac:dyDescent="0.25">
      <c r="A125" s="46" t="s">
        <v>183</v>
      </c>
      <c r="B125" s="33" t="s">
        <v>112</v>
      </c>
    </row>
    <row r="126" spans="1:5" ht="29.1" customHeight="1" x14ac:dyDescent="0.25">
      <c r="A126" s="46" t="s">
        <v>184</v>
      </c>
      <c r="B126" s="33" t="s">
        <v>112</v>
      </c>
    </row>
    <row r="127" spans="1:5" x14ac:dyDescent="0.25">
      <c r="A127" t="s">
        <v>185</v>
      </c>
      <c r="B127" s="33" t="s">
        <v>112</v>
      </c>
    </row>
    <row r="128" spans="1:5" x14ac:dyDescent="0.25">
      <c r="A128" t="s">
        <v>186</v>
      </c>
      <c r="B128" s="33" t="s">
        <v>112</v>
      </c>
    </row>
    <row r="130" spans="1:4" ht="69.95" customHeight="1" x14ac:dyDescent="0.25">
      <c r="A130" s="57" t="s">
        <v>196</v>
      </c>
      <c r="B130" s="57" t="s">
        <v>197</v>
      </c>
      <c r="C130" s="57" t="s">
        <v>5</v>
      </c>
      <c r="D130" s="57" t="s">
        <v>6</v>
      </c>
    </row>
    <row r="131" spans="1:4" ht="69.95" customHeight="1" x14ac:dyDescent="0.25">
      <c r="A131" s="57" t="s">
        <v>1808</v>
      </c>
      <c r="B131" s="57"/>
      <c r="C131" s="57" t="s">
        <v>53</v>
      </c>
      <c r="D131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1809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1810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1109831</v>
      </c>
      <c r="E8" s="13">
        <v>10533.96</v>
      </c>
      <c r="F8" s="14">
        <v>8.8999999999999996E-2</v>
      </c>
      <c r="G8" s="14"/>
    </row>
    <row r="9" spans="1:8" x14ac:dyDescent="0.25">
      <c r="A9" s="11" t="s">
        <v>1102</v>
      </c>
      <c r="B9" s="29" t="s">
        <v>1103</v>
      </c>
      <c r="C9" s="29" t="s">
        <v>1104</v>
      </c>
      <c r="D9" s="12">
        <v>416278</v>
      </c>
      <c r="E9" s="13">
        <v>6705.61</v>
      </c>
      <c r="F9" s="14">
        <v>5.67E-2</v>
      </c>
      <c r="G9" s="14"/>
    </row>
    <row r="10" spans="1:8" x14ac:dyDescent="0.25">
      <c r="A10" s="11" t="s">
        <v>1128</v>
      </c>
      <c r="B10" s="29" t="s">
        <v>1129</v>
      </c>
      <c r="C10" s="29" t="s">
        <v>1130</v>
      </c>
      <c r="D10" s="12">
        <v>247940</v>
      </c>
      <c r="E10" s="13">
        <v>6123.87</v>
      </c>
      <c r="F10" s="14">
        <v>5.1799999999999999E-2</v>
      </c>
      <c r="G10" s="14"/>
    </row>
    <row r="11" spans="1:8" x14ac:dyDescent="0.25">
      <c r="A11" s="11" t="s">
        <v>1138</v>
      </c>
      <c r="B11" s="29" t="s">
        <v>1139</v>
      </c>
      <c r="C11" s="29" t="s">
        <v>1110</v>
      </c>
      <c r="D11" s="12">
        <v>453200</v>
      </c>
      <c r="E11" s="13">
        <v>5974.54</v>
      </c>
      <c r="F11" s="14">
        <v>5.0500000000000003E-2</v>
      </c>
      <c r="G11" s="14"/>
    </row>
    <row r="12" spans="1:8" x14ac:dyDescent="0.25">
      <c r="A12" s="11" t="s">
        <v>1145</v>
      </c>
      <c r="B12" s="29" t="s">
        <v>1146</v>
      </c>
      <c r="C12" s="29" t="s">
        <v>1147</v>
      </c>
      <c r="D12" s="12">
        <v>268255</v>
      </c>
      <c r="E12" s="13">
        <v>5916.77</v>
      </c>
      <c r="F12" s="14">
        <v>0.05</v>
      </c>
      <c r="G12" s="14"/>
    </row>
    <row r="13" spans="1:8" x14ac:dyDescent="0.25">
      <c r="A13" s="11" t="s">
        <v>1113</v>
      </c>
      <c r="B13" s="29" t="s">
        <v>1114</v>
      </c>
      <c r="C13" s="29" t="s">
        <v>1104</v>
      </c>
      <c r="D13" s="12">
        <v>951711</v>
      </c>
      <c r="E13" s="13">
        <v>5518.5</v>
      </c>
      <c r="F13" s="14">
        <v>4.6600000000000003E-2</v>
      </c>
      <c r="G13" s="14"/>
    </row>
    <row r="14" spans="1:8" x14ac:dyDescent="0.25">
      <c r="A14" s="11" t="s">
        <v>1306</v>
      </c>
      <c r="B14" s="29" t="s">
        <v>1307</v>
      </c>
      <c r="C14" s="29" t="s">
        <v>1104</v>
      </c>
      <c r="D14" s="12">
        <v>545878</v>
      </c>
      <c r="E14" s="13">
        <v>4993.96</v>
      </c>
      <c r="F14" s="14">
        <v>4.2200000000000001E-2</v>
      </c>
      <c r="G14" s="14"/>
    </row>
    <row r="15" spans="1:8" x14ac:dyDescent="0.25">
      <c r="A15" s="11" t="s">
        <v>1105</v>
      </c>
      <c r="B15" s="29" t="s">
        <v>1106</v>
      </c>
      <c r="C15" s="29" t="s">
        <v>1107</v>
      </c>
      <c r="D15" s="12">
        <v>159992</v>
      </c>
      <c r="E15" s="13">
        <v>4224.43</v>
      </c>
      <c r="F15" s="14">
        <v>3.5700000000000003E-2</v>
      </c>
      <c r="G15" s="14"/>
    </row>
    <row r="16" spans="1:8" x14ac:dyDescent="0.25">
      <c r="A16" s="11" t="s">
        <v>1237</v>
      </c>
      <c r="B16" s="29" t="s">
        <v>1238</v>
      </c>
      <c r="C16" s="29" t="s">
        <v>1175</v>
      </c>
      <c r="D16" s="12">
        <v>223502</v>
      </c>
      <c r="E16" s="13">
        <v>3933.41</v>
      </c>
      <c r="F16" s="14">
        <v>3.32E-2</v>
      </c>
      <c r="G16" s="14"/>
    </row>
    <row r="17" spans="1:7" x14ac:dyDescent="0.25">
      <c r="A17" s="11" t="s">
        <v>1123</v>
      </c>
      <c r="B17" s="29" t="s">
        <v>1124</v>
      </c>
      <c r="C17" s="29" t="s">
        <v>1125</v>
      </c>
      <c r="D17" s="12">
        <v>862816</v>
      </c>
      <c r="E17" s="13">
        <v>3843.85</v>
      </c>
      <c r="F17" s="14">
        <v>3.2500000000000001E-2</v>
      </c>
      <c r="G17" s="14"/>
    </row>
    <row r="18" spans="1:7" x14ac:dyDescent="0.25">
      <c r="A18" s="11" t="s">
        <v>1189</v>
      </c>
      <c r="B18" s="29" t="s">
        <v>1190</v>
      </c>
      <c r="C18" s="29" t="s">
        <v>1153</v>
      </c>
      <c r="D18" s="12">
        <v>46728</v>
      </c>
      <c r="E18" s="13">
        <v>3677.52</v>
      </c>
      <c r="F18" s="14">
        <v>3.1099999999999999E-2</v>
      </c>
      <c r="G18" s="14"/>
    </row>
    <row r="19" spans="1:7" x14ac:dyDescent="0.25">
      <c r="A19" s="11" t="s">
        <v>1460</v>
      </c>
      <c r="B19" s="29" t="s">
        <v>1461</v>
      </c>
      <c r="C19" s="29" t="s">
        <v>1209</v>
      </c>
      <c r="D19" s="12">
        <v>86804</v>
      </c>
      <c r="E19" s="13">
        <v>3581.45</v>
      </c>
      <c r="F19" s="14">
        <v>3.0300000000000001E-2</v>
      </c>
      <c r="G19" s="14"/>
    </row>
    <row r="20" spans="1:7" x14ac:dyDescent="0.25">
      <c r="A20" s="11" t="s">
        <v>1220</v>
      </c>
      <c r="B20" s="29" t="s">
        <v>1221</v>
      </c>
      <c r="C20" s="29" t="s">
        <v>1125</v>
      </c>
      <c r="D20" s="12">
        <v>106772</v>
      </c>
      <c r="E20" s="13">
        <v>2848.2</v>
      </c>
      <c r="F20" s="14">
        <v>2.41E-2</v>
      </c>
      <c r="G20" s="14"/>
    </row>
    <row r="21" spans="1:7" x14ac:dyDescent="0.25">
      <c r="A21" s="11" t="s">
        <v>1449</v>
      </c>
      <c r="B21" s="29" t="s">
        <v>1450</v>
      </c>
      <c r="C21" s="29" t="s">
        <v>1259</v>
      </c>
      <c r="D21" s="12">
        <v>314473</v>
      </c>
      <c r="E21" s="13">
        <v>2672.71</v>
      </c>
      <c r="F21" s="14">
        <v>2.2599999999999999E-2</v>
      </c>
      <c r="G21" s="14"/>
    </row>
    <row r="22" spans="1:7" x14ac:dyDescent="0.25">
      <c r="A22" s="11" t="s">
        <v>1413</v>
      </c>
      <c r="B22" s="29" t="s">
        <v>1414</v>
      </c>
      <c r="C22" s="29" t="s">
        <v>1415</v>
      </c>
      <c r="D22" s="12">
        <v>2180388</v>
      </c>
      <c r="E22" s="13">
        <v>2445.31</v>
      </c>
      <c r="F22" s="14">
        <v>2.07E-2</v>
      </c>
      <c r="G22" s="14"/>
    </row>
    <row r="23" spans="1:7" x14ac:dyDescent="0.25">
      <c r="A23" s="11" t="s">
        <v>1253</v>
      </c>
      <c r="B23" s="29" t="s">
        <v>1254</v>
      </c>
      <c r="C23" s="29" t="s">
        <v>1104</v>
      </c>
      <c r="D23" s="12">
        <v>1850749</v>
      </c>
      <c r="E23" s="13">
        <v>2318.06</v>
      </c>
      <c r="F23" s="14">
        <v>1.9599999999999999E-2</v>
      </c>
      <c r="G23" s="14"/>
    </row>
    <row r="24" spans="1:7" x14ac:dyDescent="0.25">
      <c r="A24" s="11" t="s">
        <v>1120</v>
      </c>
      <c r="B24" s="29" t="s">
        <v>1121</v>
      </c>
      <c r="C24" s="29" t="s">
        <v>1122</v>
      </c>
      <c r="D24" s="12">
        <v>221213</v>
      </c>
      <c r="E24" s="13">
        <v>2157.6</v>
      </c>
      <c r="F24" s="14">
        <v>1.8200000000000001E-2</v>
      </c>
      <c r="G24" s="14"/>
    </row>
    <row r="25" spans="1:7" x14ac:dyDescent="0.25">
      <c r="A25" s="11" t="s">
        <v>1297</v>
      </c>
      <c r="B25" s="29" t="s">
        <v>1298</v>
      </c>
      <c r="C25" s="29" t="s">
        <v>1107</v>
      </c>
      <c r="D25" s="12">
        <v>194443</v>
      </c>
      <c r="E25" s="13">
        <v>2043.4</v>
      </c>
      <c r="F25" s="14">
        <v>1.7299999999999999E-2</v>
      </c>
      <c r="G25" s="14"/>
    </row>
    <row r="26" spans="1:7" x14ac:dyDescent="0.25">
      <c r="A26" s="11" t="s">
        <v>1416</v>
      </c>
      <c r="B26" s="29" t="s">
        <v>1417</v>
      </c>
      <c r="C26" s="29" t="s">
        <v>1276</v>
      </c>
      <c r="D26" s="12">
        <v>118611</v>
      </c>
      <c r="E26" s="13">
        <v>1850.87</v>
      </c>
      <c r="F26" s="14">
        <v>1.5599999999999999E-2</v>
      </c>
      <c r="G26" s="14"/>
    </row>
    <row r="27" spans="1:7" x14ac:dyDescent="0.25">
      <c r="A27" s="11" t="s">
        <v>1384</v>
      </c>
      <c r="B27" s="29" t="s">
        <v>1385</v>
      </c>
      <c r="C27" s="29" t="s">
        <v>1164</v>
      </c>
      <c r="D27" s="12">
        <v>50297</v>
      </c>
      <c r="E27" s="13">
        <v>1846.88</v>
      </c>
      <c r="F27" s="14">
        <v>1.5599999999999999E-2</v>
      </c>
      <c r="G27" s="14"/>
    </row>
    <row r="28" spans="1:7" x14ac:dyDescent="0.25">
      <c r="A28" s="11" t="s">
        <v>1108</v>
      </c>
      <c r="B28" s="29" t="s">
        <v>1109</v>
      </c>
      <c r="C28" s="29" t="s">
        <v>1110</v>
      </c>
      <c r="D28" s="12">
        <v>55808</v>
      </c>
      <c r="E28" s="13">
        <v>1835.8</v>
      </c>
      <c r="F28" s="14">
        <v>1.55E-2</v>
      </c>
      <c r="G28" s="14"/>
    </row>
    <row r="29" spans="1:7" x14ac:dyDescent="0.25">
      <c r="A29" s="11" t="s">
        <v>1303</v>
      </c>
      <c r="B29" s="29" t="s">
        <v>1304</v>
      </c>
      <c r="C29" s="29" t="s">
        <v>1305</v>
      </c>
      <c r="D29" s="12">
        <v>2291603</v>
      </c>
      <c r="E29" s="13">
        <v>1811.51</v>
      </c>
      <c r="F29" s="14">
        <v>1.5299999999999999E-2</v>
      </c>
      <c r="G29" s="14"/>
    </row>
    <row r="30" spans="1:7" x14ac:dyDescent="0.25">
      <c r="A30" s="11" t="s">
        <v>1682</v>
      </c>
      <c r="B30" s="29" t="s">
        <v>1683</v>
      </c>
      <c r="C30" s="29" t="s">
        <v>1188</v>
      </c>
      <c r="D30" s="12">
        <v>134944</v>
      </c>
      <c r="E30" s="13">
        <v>1724.18</v>
      </c>
      <c r="F30" s="14">
        <v>1.46E-2</v>
      </c>
      <c r="G30" s="14"/>
    </row>
    <row r="31" spans="1:7" x14ac:dyDescent="0.25">
      <c r="A31" s="11" t="s">
        <v>1740</v>
      </c>
      <c r="B31" s="29" t="s">
        <v>1741</v>
      </c>
      <c r="C31" s="29" t="s">
        <v>1110</v>
      </c>
      <c r="D31" s="12">
        <v>30361</v>
      </c>
      <c r="E31" s="13">
        <v>1560.07</v>
      </c>
      <c r="F31" s="14">
        <v>1.32E-2</v>
      </c>
      <c r="G31" s="14"/>
    </row>
    <row r="32" spans="1:7" x14ac:dyDescent="0.25">
      <c r="A32" s="11" t="s">
        <v>1328</v>
      </c>
      <c r="B32" s="29" t="s">
        <v>1329</v>
      </c>
      <c r="C32" s="29" t="s">
        <v>1273</v>
      </c>
      <c r="D32" s="12">
        <v>207817</v>
      </c>
      <c r="E32" s="13">
        <v>1506.67</v>
      </c>
      <c r="F32" s="14">
        <v>1.2699999999999999E-2</v>
      </c>
      <c r="G32" s="14"/>
    </row>
    <row r="33" spans="1:7" x14ac:dyDescent="0.25">
      <c r="A33" s="11" t="s">
        <v>1162</v>
      </c>
      <c r="B33" s="29" t="s">
        <v>1163</v>
      </c>
      <c r="C33" s="29" t="s">
        <v>1164</v>
      </c>
      <c r="D33" s="12">
        <v>272965</v>
      </c>
      <c r="E33" s="13">
        <v>1436.61</v>
      </c>
      <c r="F33" s="14">
        <v>1.21E-2</v>
      </c>
      <c r="G33" s="14"/>
    </row>
    <row r="34" spans="1:7" x14ac:dyDescent="0.25">
      <c r="A34" s="11" t="s">
        <v>1180</v>
      </c>
      <c r="B34" s="29" t="s">
        <v>1181</v>
      </c>
      <c r="C34" s="29" t="s">
        <v>1175</v>
      </c>
      <c r="D34" s="12">
        <v>72715</v>
      </c>
      <c r="E34" s="13">
        <v>1324.39</v>
      </c>
      <c r="F34" s="14">
        <v>1.12E-2</v>
      </c>
      <c r="G34" s="14"/>
    </row>
    <row r="35" spans="1:7" x14ac:dyDescent="0.25">
      <c r="A35" s="11" t="s">
        <v>1811</v>
      </c>
      <c r="B35" s="29" t="s">
        <v>1812</v>
      </c>
      <c r="C35" s="29" t="s">
        <v>1415</v>
      </c>
      <c r="D35" s="12">
        <v>118524</v>
      </c>
      <c r="E35" s="13">
        <v>1305.8399999999999</v>
      </c>
      <c r="F35" s="14">
        <v>1.0999999999999999E-2</v>
      </c>
      <c r="G35" s="14"/>
    </row>
    <row r="36" spans="1:7" x14ac:dyDescent="0.25">
      <c r="A36" s="11" t="s">
        <v>1456</v>
      </c>
      <c r="B36" s="29" t="s">
        <v>1457</v>
      </c>
      <c r="C36" s="29" t="s">
        <v>1195</v>
      </c>
      <c r="D36" s="12">
        <v>35471</v>
      </c>
      <c r="E36" s="13">
        <v>1282.92</v>
      </c>
      <c r="F36" s="14">
        <v>1.0800000000000001E-2</v>
      </c>
      <c r="G36" s="14"/>
    </row>
    <row r="37" spans="1:7" x14ac:dyDescent="0.25">
      <c r="A37" s="11" t="s">
        <v>1394</v>
      </c>
      <c r="B37" s="29" t="s">
        <v>1395</v>
      </c>
      <c r="C37" s="29" t="s">
        <v>1246</v>
      </c>
      <c r="D37" s="12">
        <v>25953</v>
      </c>
      <c r="E37" s="13">
        <v>1210.73</v>
      </c>
      <c r="F37" s="14">
        <v>1.0200000000000001E-2</v>
      </c>
      <c r="G37" s="14"/>
    </row>
    <row r="38" spans="1:7" x14ac:dyDescent="0.25">
      <c r="A38" s="11" t="s">
        <v>1247</v>
      </c>
      <c r="B38" s="29" t="s">
        <v>1248</v>
      </c>
      <c r="C38" s="29" t="s">
        <v>1110</v>
      </c>
      <c r="D38" s="12">
        <v>104260</v>
      </c>
      <c r="E38" s="13">
        <v>1193.8800000000001</v>
      </c>
      <c r="F38" s="14">
        <v>1.01E-2</v>
      </c>
      <c r="G38" s="14"/>
    </row>
    <row r="39" spans="1:7" x14ac:dyDescent="0.25">
      <c r="A39" s="11" t="s">
        <v>1371</v>
      </c>
      <c r="B39" s="29" t="s">
        <v>1372</v>
      </c>
      <c r="C39" s="29" t="s">
        <v>1122</v>
      </c>
      <c r="D39" s="12">
        <v>124271</v>
      </c>
      <c r="E39" s="13">
        <v>1184.3599999999999</v>
      </c>
      <c r="F39" s="14">
        <v>0.01</v>
      </c>
      <c r="G39" s="14"/>
    </row>
    <row r="40" spans="1:7" x14ac:dyDescent="0.25">
      <c r="A40" s="11" t="s">
        <v>1402</v>
      </c>
      <c r="B40" s="29" t="s">
        <v>1403</v>
      </c>
      <c r="C40" s="29" t="s">
        <v>1383</v>
      </c>
      <c r="D40" s="12">
        <v>207876</v>
      </c>
      <c r="E40" s="13">
        <v>1154.54</v>
      </c>
      <c r="F40" s="14">
        <v>9.7999999999999997E-3</v>
      </c>
      <c r="G40" s="14"/>
    </row>
    <row r="41" spans="1:7" x14ac:dyDescent="0.25">
      <c r="A41" s="11" t="s">
        <v>1176</v>
      </c>
      <c r="B41" s="29" t="s">
        <v>1177</v>
      </c>
      <c r="C41" s="29" t="s">
        <v>1144</v>
      </c>
      <c r="D41" s="12">
        <v>659092</v>
      </c>
      <c r="E41" s="13">
        <v>1145.83</v>
      </c>
      <c r="F41" s="14">
        <v>9.7000000000000003E-3</v>
      </c>
      <c r="G41" s="14"/>
    </row>
    <row r="42" spans="1:7" x14ac:dyDescent="0.25">
      <c r="A42" s="11" t="s">
        <v>1813</v>
      </c>
      <c r="B42" s="29" t="s">
        <v>1814</v>
      </c>
      <c r="C42" s="29" t="s">
        <v>1122</v>
      </c>
      <c r="D42" s="12">
        <v>54042</v>
      </c>
      <c r="E42" s="13">
        <v>1137.31</v>
      </c>
      <c r="F42" s="14">
        <v>9.5999999999999992E-3</v>
      </c>
      <c r="G42" s="14"/>
    </row>
    <row r="43" spans="1:7" x14ac:dyDescent="0.25">
      <c r="A43" s="11" t="s">
        <v>1433</v>
      </c>
      <c r="B43" s="29" t="s">
        <v>1434</v>
      </c>
      <c r="C43" s="29" t="s">
        <v>1164</v>
      </c>
      <c r="D43" s="12">
        <v>85707</v>
      </c>
      <c r="E43" s="13">
        <v>1130.48</v>
      </c>
      <c r="F43" s="14">
        <v>9.5999999999999992E-3</v>
      </c>
      <c r="G43" s="14"/>
    </row>
    <row r="44" spans="1:7" x14ac:dyDescent="0.25">
      <c r="A44" s="11" t="s">
        <v>1196</v>
      </c>
      <c r="B44" s="29" t="s">
        <v>1197</v>
      </c>
      <c r="C44" s="29" t="s">
        <v>1198</v>
      </c>
      <c r="D44" s="12">
        <v>113193</v>
      </c>
      <c r="E44" s="13">
        <v>1053.54</v>
      </c>
      <c r="F44" s="14">
        <v>8.8999999999999999E-3</v>
      </c>
      <c r="G44" s="14"/>
    </row>
    <row r="45" spans="1:7" x14ac:dyDescent="0.25">
      <c r="A45" s="11" t="s">
        <v>1701</v>
      </c>
      <c r="B45" s="29" t="s">
        <v>1702</v>
      </c>
      <c r="C45" s="29" t="s">
        <v>1198</v>
      </c>
      <c r="D45" s="12">
        <v>176217</v>
      </c>
      <c r="E45" s="13">
        <v>991.4</v>
      </c>
      <c r="F45" s="14">
        <v>8.3999999999999995E-3</v>
      </c>
      <c r="G45" s="14"/>
    </row>
    <row r="46" spans="1:7" x14ac:dyDescent="0.25">
      <c r="A46" s="11" t="s">
        <v>1692</v>
      </c>
      <c r="B46" s="29" t="s">
        <v>1693</v>
      </c>
      <c r="C46" s="29" t="s">
        <v>1107</v>
      </c>
      <c r="D46" s="12">
        <v>73915</v>
      </c>
      <c r="E46" s="13">
        <v>912.19</v>
      </c>
      <c r="F46" s="14">
        <v>7.7000000000000002E-3</v>
      </c>
      <c r="G46" s="14"/>
    </row>
    <row r="47" spans="1:7" x14ac:dyDescent="0.25">
      <c r="A47" s="11" t="s">
        <v>1301</v>
      </c>
      <c r="B47" s="29" t="s">
        <v>1302</v>
      </c>
      <c r="C47" s="29" t="s">
        <v>1188</v>
      </c>
      <c r="D47" s="12">
        <v>30595</v>
      </c>
      <c r="E47" s="13">
        <v>863.77</v>
      </c>
      <c r="F47" s="14">
        <v>7.3000000000000001E-3</v>
      </c>
      <c r="G47" s="14"/>
    </row>
    <row r="48" spans="1:7" x14ac:dyDescent="0.25">
      <c r="A48" s="11" t="s">
        <v>1148</v>
      </c>
      <c r="B48" s="29" t="s">
        <v>1149</v>
      </c>
      <c r="C48" s="29" t="s">
        <v>1150</v>
      </c>
      <c r="D48" s="12">
        <v>191269</v>
      </c>
      <c r="E48" s="13">
        <v>776.36</v>
      </c>
      <c r="F48" s="14">
        <v>6.6E-3</v>
      </c>
      <c r="G48" s="14"/>
    </row>
    <row r="49" spans="1:7" x14ac:dyDescent="0.25">
      <c r="A49" s="11" t="s">
        <v>1815</v>
      </c>
      <c r="B49" s="29" t="s">
        <v>1816</v>
      </c>
      <c r="C49" s="29" t="s">
        <v>1175</v>
      </c>
      <c r="D49" s="12">
        <v>35110</v>
      </c>
      <c r="E49" s="13">
        <v>701.2</v>
      </c>
      <c r="F49" s="14">
        <v>5.8999999999999999E-3</v>
      </c>
      <c r="G49" s="14"/>
    </row>
    <row r="50" spans="1:7" x14ac:dyDescent="0.25">
      <c r="A50" s="11" t="s">
        <v>1249</v>
      </c>
      <c r="B50" s="29" t="s">
        <v>1250</v>
      </c>
      <c r="C50" s="29" t="s">
        <v>1110</v>
      </c>
      <c r="D50" s="12">
        <v>13073</v>
      </c>
      <c r="E50" s="13">
        <v>653.44000000000005</v>
      </c>
      <c r="F50" s="14">
        <v>5.4999999999999997E-3</v>
      </c>
      <c r="G50" s="14"/>
    </row>
    <row r="51" spans="1:7" x14ac:dyDescent="0.25">
      <c r="A51" s="11" t="s">
        <v>1396</v>
      </c>
      <c r="B51" s="29" t="s">
        <v>1397</v>
      </c>
      <c r="C51" s="29" t="s">
        <v>1107</v>
      </c>
      <c r="D51" s="12">
        <v>9153</v>
      </c>
      <c r="E51" s="13">
        <v>639.78</v>
      </c>
      <c r="F51" s="14">
        <v>5.4000000000000003E-3</v>
      </c>
      <c r="G51" s="14"/>
    </row>
    <row r="52" spans="1:7" x14ac:dyDescent="0.25">
      <c r="A52" s="11" t="s">
        <v>1462</v>
      </c>
      <c r="B52" s="29" t="s">
        <v>1463</v>
      </c>
      <c r="C52" s="29" t="s">
        <v>1164</v>
      </c>
      <c r="D52" s="12">
        <v>6521</v>
      </c>
      <c r="E52" s="13">
        <v>610.87</v>
      </c>
      <c r="F52" s="14">
        <v>5.1999999999999998E-3</v>
      </c>
      <c r="G52" s="14"/>
    </row>
    <row r="53" spans="1:7" x14ac:dyDescent="0.25">
      <c r="A53" s="11" t="s">
        <v>1817</v>
      </c>
      <c r="B53" s="29" t="s">
        <v>1818</v>
      </c>
      <c r="C53" s="29" t="s">
        <v>1209</v>
      </c>
      <c r="D53" s="12">
        <v>114397</v>
      </c>
      <c r="E53" s="13">
        <v>597.72</v>
      </c>
      <c r="F53" s="14">
        <v>5.1000000000000004E-3</v>
      </c>
      <c r="G53" s="14"/>
    </row>
    <row r="54" spans="1:7" x14ac:dyDescent="0.25">
      <c r="A54" s="11" t="s">
        <v>1285</v>
      </c>
      <c r="B54" s="29" t="s">
        <v>1286</v>
      </c>
      <c r="C54" s="29" t="s">
        <v>1287</v>
      </c>
      <c r="D54" s="12">
        <v>377663</v>
      </c>
      <c r="E54" s="13">
        <v>552.52</v>
      </c>
      <c r="F54" s="14">
        <v>4.7000000000000002E-3</v>
      </c>
      <c r="G54" s="14"/>
    </row>
    <row r="55" spans="1:7" x14ac:dyDescent="0.25">
      <c r="A55" s="11" t="s">
        <v>1819</v>
      </c>
      <c r="B55" s="29" t="s">
        <v>1820</v>
      </c>
      <c r="C55" s="29" t="s">
        <v>1821</v>
      </c>
      <c r="D55" s="12">
        <v>1354</v>
      </c>
      <c r="E55" s="13">
        <v>542.34</v>
      </c>
      <c r="F55" s="14">
        <v>4.5999999999999999E-3</v>
      </c>
      <c r="G55" s="14"/>
    </row>
    <row r="56" spans="1:7" x14ac:dyDescent="0.25">
      <c r="A56" s="11" t="s">
        <v>1822</v>
      </c>
      <c r="B56" s="29" t="s">
        <v>1823</v>
      </c>
      <c r="C56" s="29" t="s">
        <v>1175</v>
      </c>
      <c r="D56" s="12">
        <v>46570</v>
      </c>
      <c r="E56" s="13">
        <v>528.71</v>
      </c>
      <c r="F56" s="14">
        <v>4.4999999999999997E-3</v>
      </c>
      <c r="G56" s="14"/>
    </row>
    <row r="57" spans="1:7" x14ac:dyDescent="0.25">
      <c r="A57" s="11" t="s">
        <v>1824</v>
      </c>
      <c r="B57" s="29" t="s">
        <v>1825</v>
      </c>
      <c r="C57" s="29" t="s">
        <v>1212</v>
      </c>
      <c r="D57" s="12">
        <v>134644</v>
      </c>
      <c r="E57" s="13">
        <v>514.27</v>
      </c>
      <c r="F57" s="14">
        <v>4.3E-3</v>
      </c>
      <c r="G57" s="14"/>
    </row>
    <row r="58" spans="1:7" x14ac:dyDescent="0.25">
      <c r="A58" s="15" t="s">
        <v>120</v>
      </c>
      <c r="B58" s="30"/>
      <c r="C58" s="30"/>
      <c r="D58" s="16"/>
      <c r="E58" s="36">
        <v>115094.13</v>
      </c>
      <c r="F58" s="37">
        <v>0.9728</v>
      </c>
      <c r="G58" s="19"/>
    </row>
    <row r="59" spans="1:7" x14ac:dyDescent="0.25">
      <c r="A59" s="15" t="s">
        <v>1466</v>
      </c>
      <c r="B59" s="29"/>
      <c r="C59" s="29"/>
      <c r="D59" s="12"/>
      <c r="E59" s="13"/>
      <c r="F59" s="14"/>
      <c r="G59" s="14"/>
    </row>
    <row r="60" spans="1:7" x14ac:dyDescent="0.25">
      <c r="A60" s="15" t="s">
        <v>120</v>
      </c>
      <c r="B60" s="29"/>
      <c r="C60" s="29"/>
      <c r="D60" s="12"/>
      <c r="E60" s="38" t="s">
        <v>112</v>
      </c>
      <c r="F60" s="39" t="s">
        <v>112</v>
      </c>
      <c r="G60" s="14"/>
    </row>
    <row r="61" spans="1:7" x14ac:dyDescent="0.25">
      <c r="A61" s="20" t="s">
        <v>150</v>
      </c>
      <c r="B61" s="31"/>
      <c r="C61" s="31"/>
      <c r="D61" s="21"/>
      <c r="E61" s="26">
        <v>115094.13</v>
      </c>
      <c r="F61" s="27">
        <v>0.9728</v>
      </c>
      <c r="G61" s="19"/>
    </row>
    <row r="62" spans="1:7" x14ac:dyDescent="0.25">
      <c r="A62" s="11"/>
      <c r="B62" s="29"/>
      <c r="C62" s="29"/>
      <c r="D62" s="12"/>
      <c r="E62" s="13"/>
      <c r="F62" s="14"/>
      <c r="G62" s="14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15" t="s">
        <v>151</v>
      </c>
      <c r="B64" s="29"/>
      <c r="C64" s="29"/>
      <c r="D64" s="12"/>
      <c r="E64" s="13"/>
      <c r="F64" s="14"/>
      <c r="G64" s="14"/>
    </row>
    <row r="65" spans="1:7" x14ac:dyDescent="0.25">
      <c r="A65" s="11" t="s">
        <v>152</v>
      </c>
      <c r="B65" s="29"/>
      <c r="C65" s="29"/>
      <c r="D65" s="12"/>
      <c r="E65" s="13">
        <v>3139.46</v>
      </c>
      <c r="F65" s="14">
        <v>2.6499999999999999E-2</v>
      </c>
      <c r="G65" s="14">
        <v>6.2475999999999997E-2</v>
      </c>
    </row>
    <row r="66" spans="1:7" x14ac:dyDescent="0.25">
      <c r="A66" s="15" t="s">
        <v>120</v>
      </c>
      <c r="B66" s="30"/>
      <c r="C66" s="30"/>
      <c r="D66" s="16"/>
      <c r="E66" s="36">
        <v>3139.46</v>
      </c>
      <c r="F66" s="37">
        <v>2.6499999999999999E-2</v>
      </c>
      <c r="G66" s="19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3139.46</v>
      </c>
      <c r="F68" s="18">
        <v>2.6499999999999999E-2</v>
      </c>
      <c r="G68" s="19"/>
    </row>
    <row r="69" spans="1:7" x14ac:dyDescent="0.25">
      <c r="A69" s="11" t="s">
        <v>153</v>
      </c>
      <c r="B69" s="29"/>
      <c r="C69" s="29"/>
      <c r="D69" s="12"/>
      <c r="E69" s="13">
        <v>0.53737279999999998</v>
      </c>
      <c r="F69" s="14">
        <v>3.9999999999999998E-6</v>
      </c>
      <c r="G69" s="14"/>
    </row>
    <row r="70" spans="1:7" x14ac:dyDescent="0.25">
      <c r="A70" s="11" t="s">
        <v>154</v>
      </c>
      <c r="B70" s="29"/>
      <c r="C70" s="29"/>
      <c r="D70" s="12"/>
      <c r="E70" s="13">
        <v>99.412627200000003</v>
      </c>
      <c r="F70" s="14">
        <v>6.96E-4</v>
      </c>
      <c r="G70" s="14">
        <v>6.2475999999999997E-2</v>
      </c>
    </row>
    <row r="71" spans="1:7" x14ac:dyDescent="0.25">
      <c r="A71" s="24" t="s">
        <v>155</v>
      </c>
      <c r="B71" s="32"/>
      <c r="C71" s="32"/>
      <c r="D71" s="25"/>
      <c r="E71" s="26">
        <v>118333.54</v>
      </c>
      <c r="F71" s="27">
        <v>1</v>
      </c>
      <c r="G71" s="27"/>
    </row>
    <row r="76" spans="1:7" x14ac:dyDescent="0.25">
      <c r="A76" s="51" t="s">
        <v>158</v>
      </c>
    </row>
    <row r="77" spans="1:7" x14ac:dyDescent="0.25">
      <c r="A77" s="46" t="s">
        <v>159</v>
      </c>
      <c r="B77" s="33" t="s">
        <v>112</v>
      </c>
    </row>
    <row r="78" spans="1:7" x14ac:dyDescent="0.25">
      <c r="A78" t="s">
        <v>160</v>
      </c>
    </row>
    <row r="79" spans="1:7" x14ac:dyDescent="0.25">
      <c r="A79" t="s">
        <v>161</v>
      </c>
      <c r="B79" t="s">
        <v>162</v>
      </c>
      <c r="C79" t="s">
        <v>162</v>
      </c>
    </row>
    <row r="80" spans="1:7" x14ac:dyDescent="0.25">
      <c r="B80" s="47">
        <v>45044</v>
      </c>
      <c r="C80" s="47">
        <v>45077</v>
      </c>
    </row>
    <row r="81" spans="1:5" x14ac:dyDescent="0.25">
      <c r="A81" t="s">
        <v>166</v>
      </c>
      <c r="B81">
        <v>26.248000000000001</v>
      </c>
      <c r="C81">
        <v>27.4</v>
      </c>
      <c r="E81" s="1"/>
    </row>
    <row r="82" spans="1:5" x14ac:dyDescent="0.25">
      <c r="A82" t="s">
        <v>167</v>
      </c>
      <c r="B82">
        <v>21.548999999999999</v>
      </c>
      <c r="C82">
        <v>22.495000000000001</v>
      </c>
      <c r="E82" s="1"/>
    </row>
    <row r="83" spans="1:5" x14ac:dyDescent="0.25">
      <c r="A83" t="s">
        <v>626</v>
      </c>
      <c r="B83">
        <v>23.492000000000001</v>
      </c>
      <c r="C83">
        <v>24.488</v>
      </c>
      <c r="E83" s="1"/>
    </row>
    <row r="84" spans="1:5" x14ac:dyDescent="0.25">
      <c r="A84" t="s">
        <v>627</v>
      </c>
      <c r="B84">
        <v>19.289000000000001</v>
      </c>
      <c r="C84">
        <v>20.106999999999999</v>
      </c>
      <c r="E84" s="1"/>
    </row>
    <row r="85" spans="1:5" x14ac:dyDescent="0.25">
      <c r="E85" s="1"/>
    </row>
    <row r="86" spans="1:5" x14ac:dyDescent="0.25">
      <c r="A86" t="s">
        <v>177</v>
      </c>
      <c r="B86" s="33" t="s">
        <v>112</v>
      </c>
    </row>
    <row r="87" spans="1:5" x14ac:dyDescent="0.25">
      <c r="A87" t="s">
        <v>178</v>
      </c>
      <c r="B87" s="33" t="s">
        <v>112</v>
      </c>
    </row>
    <row r="88" spans="1:5" ht="29.1" customHeight="1" x14ac:dyDescent="0.25">
      <c r="A88" s="46" t="s">
        <v>179</v>
      </c>
      <c r="B88" s="33" t="s">
        <v>112</v>
      </c>
    </row>
    <row r="89" spans="1:5" ht="29.1" customHeight="1" x14ac:dyDescent="0.25">
      <c r="A89" s="46" t="s">
        <v>180</v>
      </c>
      <c r="B89" s="33" t="s">
        <v>112</v>
      </c>
    </row>
    <row r="90" spans="1:5" x14ac:dyDescent="0.25">
      <c r="A90" t="s">
        <v>1678</v>
      </c>
      <c r="B90" s="48">
        <v>0.44134000000000001</v>
      </c>
    </row>
    <row r="91" spans="1:5" ht="43.5" customHeight="1" x14ac:dyDescent="0.25">
      <c r="A91" s="46" t="s">
        <v>182</v>
      </c>
      <c r="B91" s="33" t="s">
        <v>112</v>
      </c>
    </row>
    <row r="92" spans="1:5" ht="29.1" customHeight="1" x14ac:dyDescent="0.25">
      <c r="A92" s="46" t="s">
        <v>183</v>
      </c>
      <c r="B92" s="33" t="s">
        <v>112</v>
      </c>
    </row>
    <row r="93" spans="1:5" ht="29.1" customHeight="1" x14ac:dyDescent="0.25">
      <c r="A93" s="46" t="s">
        <v>184</v>
      </c>
      <c r="B93" s="33" t="s">
        <v>112</v>
      </c>
    </row>
    <row r="94" spans="1:5" x14ac:dyDescent="0.25">
      <c r="A94" t="s">
        <v>185</v>
      </c>
      <c r="B94" s="33" t="s">
        <v>112</v>
      </c>
    </row>
    <row r="95" spans="1:5" x14ac:dyDescent="0.25">
      <c r="A95" t="s">
        <v>186</v>
      </c>
      <c r="B95" s="33" t="s">
        <v>112</v>
      </c>
    </row>
    <row r="97" spans="1:4" ht="69.95" customHeight="1" x14ac:dyDescent="0.25">
      <c r="A97" s="57" t="s">
        <v>196</v>
      </c>
      <c r="B97" s="57" t="s">
        <v>197</v>
      </c>
      <c r="C97" s="57" t="s">
        <v>5</v>
      </c>
      <c r="D97" s="57" t="s">
        <v>6</v>
      </c>
    </row>
    <row r="98" spans="1:4" ht="69.95" customHeight="1" x14ac:dyDescent="0.25">
      <c r="A98" s="57" t="s">
        <v>1826</v>
      </c>
      <c r="B98" s="57"/>
      <c r="C98" s="57" t="s">
        <v>55</v>
      </c>
      <c r="D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1827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1828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221605</v>
      </c>
      <c r="E8" s="13">
        <v>2103.36</v>
      </c>
      <c r="F8" s="14">
        <v>8.9099999999999999E-2</v>
      </c>
      <c r="G8" s="14"/>
    </row>
    <row r="9" spans="1:8" x14ac:dyDescent="0.25">
      <c r="A9" s="11" t="s">
        <v>1102</v>
      </c>
      <c r="B9" s="29" t="s">
        <v>1103</v>
      </c>
      <c r="C9" s="29" t="s">
        <v>1104</v>
      </c>
      <c r="D9" s="12">
        <v>83119</v>
      </c>
      <c r="E9" s="13">
        <v>1338.92</v>
      </c>
      <c r="F9" s="14">
        <v>5.67E-2</v>
      </c>
      <c r="G9" s="14"/>
    </row>
    <row r="10" spans="1:8" x14ac:dyDescent="0.25">
      <c r="A10" s="11" t="s">
        <v>1128</v>
      </c>
      <c r="B10" s="29" t="s">
        <v>1129</v>
      </c>
      <c r="C10" s="29" t="s">
        <v>1130</v>
      </c>
      <c r="D10" s="12">
        <v>49507</v>
      </c>
      <c r="E10" s="13">
        <v>1222.77</v>
      </c>
      <c r="F10" s="14">
        <v>5.1799999999999999E-2</v>
      </c>
      <c r="G10" s="14"/>
    </row>
    <row r="11" spans="1:8" x14ac:dyDescent="0.25">
      <c r="A11" s="11" t="s">
        <v>1138</v>
      </c>
      <c r="B11" s="29" t="s">
        <v>1139</v>
      </c>
      <c r="C11" s="29" t="s">
        <v>1110</v>
      </c>
      <c r="D11" s="12">
        <v>89729</v>
      </c>
      <c r="E11" s="13">
        <v>1182.9000000000001</v>
      </c>
      <c r="F11" s="14">
        <v>5.0099999999999999E-2</v>
      </c>
      <c r="G11" s="14"/>
    </row>
    <row r="12" spans="1:8" x14ac:dyDescent="0.25">
      <c r="A12" s="11" t="s">
        <v>1145</v>
      </c>
      <c r="B12" s="29" t="s">
        <v>1146</v>
      </c>
      <c r="C12" s="29" t="s">
        <v>1147</v>
      </c>
      <c r="D12" s="12">
        <v>53390</v>
      </c>
      <c r="E12" s="13">
        <v>1177.5999999999999</v>
      </c>
      <c r="F12" s="14">
        <v>4.99E-2</v>
      </c>
      <c r="G12" s="14"/>
    </row>
    <row r="13" spans="1:8" x14ac:dyDescent="0.25">
      <c r="A13" s="11" t="s">
        <v>1113</v>
      </c>
      <c r="B13" s="29" t="s">
        <v>1114</v>
      </c>
      <c r="C13" s="29" t="s">
        <v>1104</v>
      </c>
      <c r="D13" s="12">
        <v>190032</v>
      </c>
      <c r="E13" s="13">
        <v>1101.9000000000001</v>
      </c>
      <c r="F13" s="14">
        <v>4.6699999999999998E-2</v>
      </c>
      <c r="G13" s="14"/>
    </row>
    <row r="14" spans="1:8" x14ac:dyDescent="0.25">
      <c r="A14" s="11" t="s">
        <v>1306</v>
      </c>
      <c r="B14" s="29" t="s">
        <v>1307</v>
      </c>
      <c r="C14" s="29" t="s">
        <v>1104</v>
      </c>
      <c r="D14" s="12">
        <v>108645</v>
      </c>
      <c r="E14" s="13">
        <v>993.94</v>
      </c>
      <c r="F14" s="14">
        <v>4.2099999999999999E-2</v>
      </c>
      <c r="G14" s="14"/>
    </row>
    <row r="15" spans="1:8" x14ac:dyDescent="0.25">
      <c r="A15" s="11" t="s">
        <v>1105</v>
      </c>
      <c r="B15" s="29" t="s">
        <v>1106</v>
      </c>
      <c r="C15" s="29" t="s">
        <v>1107</v>
      </c>
      <c r="D15" s="12">
        <v>31387</v>
      </c>
      <c r="E15" s="13">
        <v>828.74</v>
      </c>
      <c r="F15" s="14">
        <v>3.5099999999999999E-2</v>
      </c>
      <c r="G15" s="14"/>
    </row>
    <row r="16" spans="1:8" x14ac:dyDescent="0.25">
      <c r="A16" s="11" t="s">
        <v>1237</v>
      </c>
      <c r="B16" s="29" t="s">
        <v>1238</v>
      </c>
      <c r="C16" s="29" t="s">
        <v>1175</v>
      </c>
      <c r="D16" s="12">
        <v>44483</v>
      </c>
      <c r="E16" s="13">
        <v>782.86</v>
      </c>
      <c r="F16" s="14">
        <v>3.32E-2</v>
      </c>
      <c r="G16" s="14"/>
    </row>
    <row r="17" spans="1:7" x14ac:dyDescent="0.25">
      <c r="A17" s="11" t="s">
        <v>1123</v>
      </c>
      <c r="B17" s="29" t="s">
        <v>1124</v>
      </c>
      <c r="C17" s="29" t="s">
        <v>1125</v>
      </c>
      <c r="D17" s="12">
        <v>175158</v>
      </c>
      <c r="E17" s="13">
        <v>780.33</v>
      </c>
      <c r="F17" s="14">
        <v>3.3099999999999997E-2</v>
      </c>
      <c r="G17" s="14"/>
    </row>
    <row r="18" spans="1:7" x14ac:dyDescent="0.25">
      <c r="A18" s="11" t="s">
        <v>1189</v>
      </c>
      <c r="B18" s="29" t="s">
        <v>1190</v>
      </c>
      <c r="C18" s="29" t="s">
        <v>1153</v>
      </c>
      <c r="D18" s="12">
        <v>9300</v>
      </c>
      <c r="E18" s="13">
        <v>731.91</v>
      </c>
      <c r="F18" s="14">
        <v>3.1E-2</v>
      </c>
      <c r="G18" s="14"/>
    </row>
    <row r="19" spans="1:7" x14ac:dyDescent="0.25">
      <c r="A19" s="11" t="s">
        <v>1460</v>
      </c>
      <c r="B19" s="29" t="s">
        <v>1461</v>
      </c>
      <c r="C19" s="29" t="s">
        <v>1209</v>
      </c>
      <c r="D19" s="12">
        <v>17277</v>
      </c>
      <c r="E19" s="13">
        <v>712.83</v>
      </c>
      <c r="F19" s="14">
        <v>3.0200000000000001E-2</v>
      </c>
      <c r="G19" s="14"/>
    </row>
    <row r="20" spans="1:7" x14ac:dyDescent="0.25">
      <c r="A20" s="11" t="s">
        <v>1220</v>
      </c>
      <c r="B20" s="29" t="s">
        <v>1221</v>
      </c>
      <c r="C20" s="29" t="s">
        <v>1125</v>
      </c>
      <c r="D20" s="12">
        <v>21251</v>
      </c>
      <c r="E20" s="13">
        <v>566.88</v>
      </c>
      <c r="F20" s="14">
        <v>2.4E-2</v>
      </c>
      <c r="G20" s="14"/>
    </row>
    <row r="21" spans="1:7" x14ac:dyDescent="0.25">
      <c r="A21" s="11" t="s">
        <v>1449</v>
      </c>
      <c r="B21" s="29" t="s">
        <v>1450</v>
      </c>
      <c r="C21" s="29" t="s">
        <v>1259</v>
      </c>
      <c r="D21" s="12">
        <v>61438</v>
      </c>
      <c r="E21" s="13">
        <v>522.16</v>
      </c>
      <c r="F21" s="14">
        <v>2.2100000000000002E-2</v>
      </c>
      <c r="G21" s="14"/>
    </row>
    <row r="22" spans="1:7" x14ac:dyDescent="0.25">
      <c r="A22" s="11" t="s">
        <v>1413</v>
      </c>
      <c r="B22" s="29" t="s">
        <v>1414</v>
      </c>
      <c r="C22" s="29" t="s">
        <v>1415</v>
      </c>
      <c r="D22" s="12">
        <v>424098</v>
      </c>
      <c r="E22" s="13">
        <v>475.63</v>
      </c>
      <c r="F22" s="14">
        <v>2.0199999999999999E-2</v>
      </c>
      <c r="G22" s="14"/>
    </row>
    <row r="23" spans="1:7" x14ac:dyDescent="0.25">
      <c r="A23" s="11" t="s">
        <v>1253</v>
      </c>
      <c r="B23" s="29" t="s">
        <v>1254</v>
      </c>
      <c r="C23" s="29" t="s">
        <v>1104</v>
      </c>
      <c r="D23" s="12">
        <v>369566</v>
      </c>
      <c r="E23" s="13">
        <v>462.88</v>
      </c>
      <c r="F23" s="14">
        <v>1.9599999999999999E-2</v>
      </c>
      <c r="G23" s="14"/>
    </row>
    <row r="24" spans="1:7" x14ac:dyDescent="0.25">
      <c r="A24" s="11" t="s">
        <v>1120</v>
      </c>
      <c r="B24" s="29" t="s">
        <v>1121</v>
      </c>
      <c r="C24" s="29" t="s">
        <v>1122</v>
      </c>
      <c r="D24" s="12">
        <v>44172</v>
      </c>
      <c r="E24" s="13">
        <v>430.83</v>
      </c>
      <c r="F24" s="14">
        <v>1.83E-2</v>
      </c>
      <c r="G24" s="14"/>
    </row>
    <row r="25" spans="1:7" x14ac:dyDescent="0.25">
      <c r="A25" s="11" t="s">
        <v>1297</v>
      </c>
      <c r="B25" s="29" t="s">
        <v>1298</v>
      </c>
      <c r="C25" s="29" t="s">
        <v>1107</v>
      </c>
      <c r="D25" s="12">
        <v>38149</v>
      </c>
      <c r="E25" s="13">
        <v>400.91</v>
      </c>
      <c r="F25" s="14">
        <v>1.7000000000000001E-2</v>
      </c>
      <c r="G25" s="14"/>
    </row>
    <row r="26" spans="1:7" x14ac:dyDescent="0.25">
      <c r="A26" s="11" t="s">
        <v>1384</v>
      </c>
      <c r="B26" s="29" t="s">
        <v>1385</v>
      </c>
      <c r="C26" s="29" t="s">
        <v>1164</v>
      </c>
      <c r="D26" s="12">
        <v>9763</v>
      </c>
      <c r="E26" s="13">
        <v>358.49</v>
      </c>
      <c r="F26" s="14">
        <v>1.52E-2</v>
      </c>
      <c r="G26" s="14"/>
    </row>
    <row r="27" spans="1:7" x14ac:dyDescent="0.25">
      <c r="A27" s="11" t="s">
        <v>1416</v>
      </c>
      <c r="B27" s="29" t="s">
        <v>1417</v>
      </c>
      <c r="C27" s="29" t="s">
        <v>1276</v>
      </c>
      <c r="D27" s="12">
        <v>22899</v>
      </c>
      <c r="E27" s="13">
        <v>357.33</v>
      </c>
      <c r="F27" s="14">
        <v>1.5100000000000001E-2</v>
      </c>
      <c r="G27" s="14"/>
    </row>
    <row r="28" spans="1:7" x14ac:dyDescent="0.25">
      <c r="A28" s="11" t="s">
        <v>1108</v>
      </c>
      <c r="B28" s="29" t="s">
        <v>1109</v>
      </c>
      <c r="C28" s="29" t="s">
        <v>1110</v>
      </c>
      <c r="D28" s="12">
        <v>10855</v>
      </c>
      <c r="E28" s="13">
        <v>357.08</v>
      </c>
      <c r="F28" s="14">
        <v>1.5100000000000001E-2</v>
      </c>
      <c r="G28" s="14"/>
    </row>
    <row r="29" spans="1:7" x14ac:dyDescent="0.25">
      <c r="A29" s="11" t="s">
        <v>1303</v>
      </c>
      <c r="B29" s="29" t="s">
        <v>1304</v>
      </c>
      <c r="C29" s="29" t="s">
        <v>1305</v>
      </c>
      <c r="D29" s="12">
        <v>449586</v>
      </c>
      <c r="E29" s="13">
        <v>355.4</v>
      </c>
      <c r="F29" s="14">
        <v>1.5100000000000001E-2</v>
      </c>
      <c r="G29" s="14"/>
    </row>
    <row r="30" spans="1:7" x14ac:dyDescent="0.25">
      <c r="A30" s="11" t="s">
        <v>1682</v>
      </c>
      <c r="B30" s="29" t="s">
        <v>1683</v>
      </c>
      <c r="C30" s="29" t="s">
        <v>1188</v>
      </c>
      <c r="D30" s="12">
        <v>26474</v>
      </c>
      <c r="E30" s="13">
        <v>338.26</v>
      </c>
      <c r="F30" s="14">
        <v>1.43E-2</v>
      </c>
      <c r="G30" s="14"/>
    </row>
    <row r="31" spans="1:7" x14ac:dyDescent="0.25">
      <c r="A31" s="11" t="s">
        <v>1740</v>
      </c>
      <c r="B31" s="29" t="s">
        <v>1741</v>
      </c>
      <c r="C31" s="29" t="s">
        <v>1110</v>
      </c>
      <c r="D31" s="12">
        <v>6042</v>
      </c>
      <c r="E31" s="13">
        <v>310.45999999999998</v>
      </c>
      <c r="F31" s="14">
        <v>1.32E-2</v>
      </c>
      <c r="G31" s="14"/>
    </row>
    <row r="32" spans="1:7" x14ac:dyDescent="0.25">
      <c r="A32" s="11" t="s">
        <v>1328</v>
      </c>
      <c r="B32" s="29" t="s">
        <v>1329</v>
      </c>
      <c r="C32" s="29" t="s">
        <v>1273</v>
      </c>
      <c r="D32" s="12">
        <v>40421</v>
      </c>
      <c r="E32" s="13">
        <v>293.05</v>
      </c>
      <c r="F32" s="14">
        <v>1.24E-2</v>
      </c>
      <c r="G32" s="14"/>
    </row>
    <row r="33" spans="1:7" x14ac:dyDescent="0.25">
      <c r="A33" s="11" t="s">
        <v>1162</v>
      </c>
      <c r="B33" s="29" t="s">
        <v>1163</v>
      </c>
      <c r="C33" s="29" t="s">
        <v>1164</v>
      </c>
      <c r="D33" s="12">
        <v>54504</v>
      </c>
      <c r="E33" s="13">
        <v>286.85000000000002</v>
      </c>
      <c r="F33" s="14">
        <v>1.2200000000000001E-2</v>
      </c>
      <c r="G33" s="14"/>
    </row>
    <row r="34" spans="1:7" x14ac:dyDescent="0.25">
      <c r="A34" s="11" t="s">
        <v>1811</v>
      </c>
      <c r="B34" s="29" t="s">
        <v>1812</v>
      </c>
      <c r="C34" s="29" t="s">
        <v>1415</v>
      </c>
      <c r="D34" s="12">
        <v>23667</v>
      </c>
      <c r="E34" s="13">
        <v>260.75</v>
      </c>
      <c r="F34" s="14">
        <v>1.0999999999999999E-2</v>
      </c>
      <c r="G34" s="14"/>
    </row>
    <row r="35" spans="1:7" x14ac:dyDescent="0.25">
      <c r="A35" s="11" t="s">
        <v>1180</v>
      </c>
      <c r="B35" s="29" t="s">
        <v>1181</v>
      </c>
      <c r="C35" s="29" t="s">
        <v>1175</v>
      </c>
      <c r="D35" s="12">
        <v>14144</v>
      </c>
      <c r="E35" s="13">
        <v>257.61</v>
      </c>
      <c r="F35" s="14">
        <v>1.09E-2</v>
      </c>
      <c r="G35" s="14"/>
    </row>
    <row r="36" spans="1:7" x14ac:dyDescent="0.25">
      <c r="A36" s="11" t="s">
        <v>1456</v>
      </c>
      <c r="B36" s="29" t="s">
        <v>1457</v>
      </c>
      <c r="C36" s="29" t="s">
        <v>1195</v>
      </c>
      <c r="D36" s="12">
        <v>6857</v>
      </c>
      <c r="E36" s="13">
        <v>248</v>
      </c>
      <c r="F36" s="14">
        <v>1.0500000000000001E-2</v>
      </c>
      <c r="G36" s="14"/>
    </row>
    <row r="37" spans="1:7" x14ac:dyDescent="0.25">
      <c r="A37" s="11" t="s">
        <v>1247</v>
      </c>
      <c r="B37" s="29" t="s">
        <v>1248</v>
      </c>
      <c r="C37" s="29" t="s">
        <v>1110</v>
      </c>
      <c r="D37" s="12">
        <v>20721</v>
      </c>
      <c r="E37" s="13">
        <v>237.28</v>
      </c>
      <c r="F37" s="14">
        <v>1.01E-2</v>
      </c>
      <c r="G37" s="14"/>
    </row>
    <row r="38" spans="1:7" x14ac:dyDescent="0.25">
      <c r="A38" s="11" t="s">
        <v>1394</v>
      </c>
      <c r="B38" s="29" t="s">
        <v>1395</v>
      </c>
      <c r="C38" s="29" t="s">
        <v>1246</v>
      </c>
      <c r="D38" s="12">
        <v>5017</v>
      </c>
      <c r="E38" s="13">
        <v>234.05</v>
      </c>
      <c r="F38" s="14">
        <v>9.9000000000000008E-3</v>
      </c>
      <c r="G38" s="14"/>
    </row>
    <row r="39" spans="1:7" x14ac:dyDescent="0.25">
      <c r="A39" s="11" t="s">
        <v>1371</v>
      </c>
      <c r="B39" s="29" t="s">
        <v>1372</v>
      </c>
      <c r="C39" s="29" t="s">
        <v>1122</v>
      </c>
      <c r="D39" s="12">
        <v>24382</v>
      </c>
      <c r="E39" s="13">
        <v>232.37</v>
      </c>
      <c r="F39" s="14">
        <v>9.7999999999999997E-3</v>
      </c>
      <c r="G39" s="14"/>
    </row>
    <row r="40" spans="1:7" x14ac:dyDescent="0.25">
      <c r="A40" s="11" t="s">
        <v>1402</v>
      </c>
      <c r="B40" s="29" t="s">
        <v>1403</v>
      </c>
      <c r="C40" s="29" t="s">
        <v>1383</v>
      </c>
      <c r="D40" s="12">
        <v>41375</v>
      </c>
      <c r="E40" s="13">
        <v>229.8</v>
      </c>
      <c r="F40" s="14">
        <v>9.7000000000000003E-3</v>
      </c>
      <c r="G40" s="14"/>
    </row>
    <row r="41" spans="1:7" x14ac:dyDescent="0.25">
      <c r="A41" s="11" t="s">
        <v>1433</v>
      </c>
      <c r="B41" s="29" t="s">
        <v>1434</v>
      </c>
      <c r="C41" s="29" t="s">
        <v>1164</v>
      </c>
      <c r="D41" s="12">
        <v>17058</v>
      </c>
      <c r="E41" s="13">
        <v>225</v>
      </c>
      <c r="F41" s="14">
        <v>9.4999999999999998E-3</v>
      </c>
      <c r="G41" s="14"/>
    </row>
    <row r="42" spans="1:7" x14ac:dyDescent="0.25">
      <c r="A42" s="11" t="s">
        <v>1176</v>
      </c>
      <c r="B42" s="29" t="s">
        <v>1177</v>
      </c>
      <c r="C42" s="29" t="s">
        <v>1144</v>
      </c>
      <c r="D42" s="12">
        <v>127422</v>
      </c>
      <c r="E42" s="13">
        <v>221.52</v>
      </c>
      <c r="F42" s="14">
        <v>9.4000000000000004E-3</v>
      </c>
      <c r="G42" s="14"/>
    </row>
    <row r="43" spans="1:7" x14ac:dyDescent="0.25">
      <c r="A43" s="11" t="s">
        <v>1813</v>
      </c>
      <c r="B43" s="29" t="s">
        <v>1814</v>
      </c>
      <c r="C43" s="29" t="s">
        <v>1122</v>
      </c>
      <c r="D43" s="12">
        <v>10448</v>
      </c>
      <c r="E43" s="13">
        <v>219.88</v>
      </c>
      <c r="F43" s="14">
        <v>9.2999999999999992E-3</v>
      </c>
      <c r="G43" s="14"/>
    </row>
    <row r="44" spans="1:7" x14ac:dyDescent="0.25">
      <c r="A44" s="11" t="s">
        <v>1196</v>
      </c>
      <c r="B44" s="29" t="s">
        <v>1197</v>
      </c>
      <c r="C44" s="29" t="s">
        <v>1198</v>
      </c>
      <c r="D44" s="12">
        <v>21789</v>
      </c>
      <c r="E44" s="13">
        <v>202.8</v>
      </c>
      <c r="F44" s="14">
        <v>8.6E-3</v>
      </c>
      <c r="G44" s="14"/>
    </row>
    <row r="45" spans="1:7" x14ac:dyDescent="0.25">
      <c r="A45" s="11" t="s">
        <v>1701</v>
      </c>
      <c r="B45" s="29" t="s">
        <v>1702</v>
      </c>
      <c r="C45" s="29" t="s">
        <v>1198</v>
      </c>
      <c r="D45" s="12">
        <v>35072</v>
      </c>
      <c r="E45" s="13">
        <v>197.32</v>
      </c>
      <c r="F45" s="14">
        <v>8.3999999999999995E-3</v>
      </c>
      <c r="G45" s="14"/>
    </row>
    <row r="46" spans="1:7" x14ac:dyDescent="0.25">
      <c r="A46" s="11" t="s">
        <v>1692</v>
      </c>
      <c r="B46" s="29" t="s">
        <v>1693</v>
      </c>
      <c r="C46" s="29" t="s">
        <v>1107</v>
      </c>
      <c r="D46" s="12">
        <v>14785</v>
      </c>
      <c r="E46" s="13">
        <v>182.46</v>
      </c>
      <c r="F46" s="14">
        <v>7.7000000000000002E-3</v>
      </c>
      <c r="G46" s="14"/>
    </row>
    <row r="47" spans="1:7" x14ac:dyDescent="0.25">
      <c r="A47" s="11" t="s">
        <v>1301</v>
      </c>
      <c r="B47" s="29" t="s">
        <v>1302</v>
      </c>
      <c r="C47" s="29" t="s">
        <v>1188</v>
      </c>
      <c r="D47" s="12">
        <v>6110</v>
      </c>
      <c r="E47" s="13">
        <v>172.5</v>
      </c>
      <c r="F47" s="14">
        <v>7.3000000000000001E-3</v>
      </c>
      <c r="G47" s="14"/>
    </row>
    <row r="48" spans="1:7" x14ac:dyDescent="0.25">
      <c r="A48" s="11" t="s">
        <v>1148</v>
      </c>
      <c r="B48" s="29" t="s">
        <v>1149</v>
      </c>
      <c r="C48" s="29" t="s">
        <v>1150</v>
      </c>
      <c r="D48" s="12">
        <v>37666</v>
      </c>
      <c r="E48" s="13">
        <v>152.88999999999999</v>
      </c>
      <c r="F48" s="14">
        <v>6.4999999999999997E-3</v>
      </c>
      <c r="G48" s="14"/>
    </row>
    <row r="49" spans="1:7" x14ac:dyDescent="0.25">
      <c r="A49" s="11" t="s">
        <v>1815</v>
      </c>
      <c r="B49" s="29" t="s">
        <v>1816</v>
      </c>
      <c r="C49" s="29" t="s">
        <v>1175</v>
      </c>
      <c r="D49" s="12">
        <v>6787</v>
      </c>
      <c r="E49" s="13">
        <v>135.55000000000001</v>
      </c>
      <c r="F49" s="14">
        <v>5.7000000000000002E-3</v>
      </c>
      <c r="G49" s="14"/>
    </row>
    <row r="50" spans="1:7" x14ac:dyDescent="0.25">
      <c r="A50" s="11" t="s">
        <v>1249</v>
      </c>
      <c r="B50" s="29" t="s">
        <v>1250</v>
      </c>
      <c r="C50" s="29" t="s">
        <v>1110</v>
      </c>
      <c r="D50" s="12">
        <v>2610</v>
      </c>
      <c r="E50" s="13">
        <v>130.46</v>
      </c>
      <c r="F50" s="14">
        <v>5.4999999999999997E-3</v>
      </c>
      <c r="G50" s="14"/>
    </row>
    <row r="51" spans="1:7" x14ac:dyDescent="0.25">
      <c r="A51" s="11" t="s">
        <v>1396</v>
      </c>
      <c r="B51" s="29" t="s">
        <v>1397</v>
      </c>
      <c r="C51" s="29" t="s">
        <v>1107</v>
      </c>
      <c r="D51" s="12">
        <v>1781</v>
      </c>
      <c r="E51" s="13">
        <v>124.49</v>
      </c>
      <c r="F51" s="14">
        <v>5.3E-3</v>
      </c>
      <c r="G51" s="14"/>
    </row>
    <row r="52" spans="1:7" x14ac:dyDescent="0.25">
      <c r="A52" s="11" t="s">
        <v>1817</v>
      </c>
      <c r="B52" s="29" t="s">
        <v>1818</v>
      </c>
      <c r="C52" s="29" t="s">
        <v>1209</v>
      </c>
      <c r="D52" s="12">
        <v>22893</v>
      </c>
      <c r="E52" s="13">
        <v>119.62</v>
      </c>
      <c r="F52" s="14">
        <v>5.1000000000000004E-3</v>
      </c>
      <c r="G52" s="14"/>
    </row>
    <row r="53" spans="1:7" x14ac:dyDescent="0.25">
      <c r="A53" s="11" t="s">
        <v>1462</v>
      </c>
      <c r="B53" s="29" t="s">
        <v>1463</v>
      </c>
      <c r="C53" s="29" t="s">
        <v>1164</v>
      </c>
      <c r="D53" s="12">
        <v>1262</v>
      </c>
      <c r="E53" s="13">
        <v>118.22</v>
      </c>
      <c r="F53" s="14">
        <v>5.0000000000000001E-3</v>
      </c>
      <c r="G53" s="14"/>
    </row>
    <row r="54" spans="1:7" x14ac:dyDescent="0.25">
      <c r="A54" s="11" t="s">
        <v>1285</v>
      </c>
      <c r="B54" s="29" t="s">
        <v>1286</v>
      </c>
      <c r="C54" s="29" t="s">
        <v>1287</v>
      </c>
      <c r="D54" s="12">
        <v>72916</v>
      </c>
      <c r="E54" s="13">
        <v>106.68</v>
      </c>
      <c r="F54" s="14">
        <v>4.4999999999999997E-3</v>
      </c>
      <c r="G54" s="14"/>
    </row>
    <row r="55" spans="1:7" x14ac:dyDescent="0.25">
      <c r="A55" s="11" t="s">
        <v>1819</v>
      </c>
      <c r="B55" s="29" t="s">
        <v>1820</v>
      </c>
      <c r="C55" s="29" t="s">
        <v>1821</v>
      </c>
      <c r="D55" s="12">
        <v>263</v>
      </c>
      <c r="E55" s="13">
        <v>105.34</v>
      </c>
      <c r="F55" s="14">
        <v>4.4999999999999997E-3</v>
      </c>
      <c r="G55" s="14"/>
    </row>
    <row r="56" spans="1:7" x14ac:dyDescent="0.25">
      <c r="A56" s="11" t="s">
        <v>1822</v>
      </c>
      <c r="B56" s="29" t="s">
        <v>1823</v>
      </c>
      <c r="C56" s="29" t="s">
        <v>1175</v>
      </c>
      <c r="D56" s="12">
        <v>9269</v>
      </c>
      <c r="E56" s="13">
        <v>105.23</v>
      </c>
      <c r="F56" s="14">
        <v>4.4999999999999997E-3</v>
      </c>
      <c r="G56" s="14"/>
    </row>
    <row r="57" spans="1:7" x14ac:dyDescent="0.25">
      <c r="A57" s="11" t="s">
        <v>1824</v>
      </c>
      <c r="B57" s="29" t="s">
        <v>1825</v>
      </c>
      <c r="C57" s="29" t="s">
        <v>1212</v>
      </c>
      <c r="D57" s="12">
        <v>26804</v>
      </c>
      <c r="E57" s="13">
        <v>102.38</v>
      </c>
      <c r="F57" s="14">
        <v>4.3E-3</v>
      </c>
      <c r="G57" s="14"/>
    </row>
    <row r="58" spans="1:7" x14ac:dyDescent="0.25">
      <c r="A58" s="15" t="s">
        <v>120</v>
      </c>
      <c r="B58" s="30"/>
      <c r="C58" s="30"/>
      <c r="D58" s="16"/>
      <c r="E58" s="36">
        <v>22796.47</v>
      </c>
      <c r="F58" s="37">
        <v>0.96579999999999999</v>
      </c>
      <c r="G58" s="19"/>
    </row>
    <row r="59" spans="1:7" x14ac:dyDescent="0.25">
      <c r="A59" s="15" t="s">
        <v>1466</v>
      </c>
      <c r="B59" s="29"/>
      <c r="C59" s="29"/>
      <c r="D59" s="12"/>
      <c r="E59" s="13"/>
      <c r="F59" s="14"/>
      <c r="G59" s="14"/>
    </row>
    <row r="60" spans="1:7" x14ac:dyDescent="0.25">
      <c r="A60" s="15" t="s">
        <v>120</v>
      </c>
      <c r="B60" s="29"/>
      <c r="C60" s="29"/>
      <c r="D60" s="12"/>
      <c r="E60" s="38" t="s">
        <v>112</v>
      </c>
      <c r="F60" s="39" t="s">
        <v>112</v>
      </c>
      <c r="G60" s="14"/>
    </row>
    <row r="61" spans="1:7" x14ac:dyDescent="0.25">
      <c r="A61" s="20" t="s">
        <v>150</v>
      </c>
      <c r="B61" s="31"/>
      <c r="C61" s="31"/>
      <c r="D61" s="21"/>
      <c r="E61" s="26">
        <v>22796.47</v>
      </c>
      <c r="F61" s="27">
        <v>0.96579999999999999</v>
      </c>
      <c r="G61" s="19"/>
    </row>
    <row r="62" spans="1:7" x14ac:dyDescent="0.25">
      <c r="A62" s="11"/>
      <c r="B62" s="29"/>
      <c r="C62" s="29"/>
      <c r="D62" s="12"/>
      <c r="E62" s="13"/>
      <c r="F62" s="14"/>
      <c r="G62" s="14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15" t="s">
        <v>151</v>
      </c>
      <c r="B64" s="29"/>
      <c r="C64" s="29"/>
      <c r="D64" s="12"/>
      <c r="E64" s="13"/>
      <c r="F64" s="14"/>
      <c r="G64" s="14"/>
    </row>
    <row r="65" spans="1:7" x14ac:dyDescent="0.25">
      <c r="A65" s="11" t="s">
        <v>152</v>
      </c>
      <c r="B65" s="29"/>
      <c r="C65" s="29"/>
      <c r="D65" s="12"/>
      <c r="E65" s="13">
        <v>809.86</v>
      </c>
      <c r="F65" s="14">
        <v>3.4299999999999997E-2</v>
      </c>
      <c r="G65" s="14">
        <v>6.2475999999999997E-2</v>
      </c>
    </row>
    <row r="66" spans="1:7" x14ac:dyDescent="0.25">
      <c r="A66" s="15" t="s">
        <v>120</v>
      </c>
      <c r="B66" s="30"/>
      <c r="C66" s="30"/>
      <c r="D66" s="16"/>
      <c r="E66" s="36">
        <v>809.86</v>
      </c>
      <c r="F66" s="37">
        <v>3.4299999999999997E-2</v>
      </c>
      <c r="G66" s="19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809.86</v>
      </c>
      <c r="F68" s="18">
        <v>3.4299999999999997E-2</v>
      </c>
      <c r="G68" s="19"/>
    </row>
    <row r="69" spans="1:7" x14ac:dyDescent="0.25">
      <c r="A69" s="11" t="s">
        <v>153</v>
      </c>
      <c r="B69" s="29"/>
      <c r="C69" s="29"/>
      <c r="D69" s="12"/>
      <c r="E69" s="13">
        <v>0.13862160000000001</v>
      </c>
      <c r="F69" s="14">
        <v>5.0000000000000004E-6</v>
      </c>
      <c r="G69" s="14"/>
    </row>
    <row r="70" spans="1:7" x14ac:dyDescent="0.25">
      <c r="A70" s="11" t="s">
        <v>154</v>
      </c>
      <c r="B70" s="29"/>
      <c r="C70" s="29"/>
      <c r="D70" s="12"/>
      <c r="E70" s="22">
        <v>-3.1786216</v>
      </c>
      <c r="F70" s="23">
        <v>-1.05E-4</v>
      </c>
      <c r="G70" s="14">
        <v>6.2475999999999997E-2</v>
      </c>
    </row>
    <row r="71" spans="1:7" x14ac:dyDescent="0.25">
      <c r="A71" s="24" t="s">
        <v>155</v>
      </c>
      <c r="B71" s="32"/>
      <c r="C71" s="32"/>
      <c r="D71" s="25"/>
      <c r="E71" s="26">
        <v>23603.29</v>
      </c>
      <c r="F71" s="27">
        <v>1</v>
      </c>
      <c r="G71" s="27"/>
    </row>
    <row r="76" spans="1:7" x14ac:dyDescent="0.25">
      <c r="A76" s="51" t="s">
        <v>158</v>
      </c>
    </row>
    <row r="77" spans="1:7" x14ac:dyDescent="0.25">
      <c r="A77" s="46" t="s">
        <v>159</v>
      </c>
      <c r="B77" s="33" t="s">
        <v>112</v>
      </c>
    </row>
    <row r="78" spans="1:7" x14ac:dyDescent="0.25">
      <c r="A78" t="s">
        <v>160</v>
      </c>
    </row>
    <row r="79" spans="1:7" x14ac:dyDescent="0.25">
      <c r="A79" t="s">
        <v>161</v>
      </c>
      <c r="B79" t="s">
        <v>162</v>
      </c>
      <c r="C79" t="s">
        <v>162</v>
      </c>
    </row>
    <row r="80" spans="1:7" x14ac:dyDescent="0.25">
      <c r="B80" s="47">
        <v>45044</v>
      </c>
      <c r="C80" s="47">
        <v>45077</v>
      </c>
    </row>
    <row r="81" spans="1:5" x14ac:dyDescent="0.25">
      <c r="A81" t="s">
        <v>166</v>
      </c>
      <c r="B81">
        <v>81.91</v>
      </c>
      <c r="C81">
        <v>85.5</v>
      </c>
      <c r="E81" s="1"/>
    </row>
    <row r="82" spans="1:5" x14ac:dyDescent="0.25">
      <c r="A82" t="s">
        <v>167</v>
      </c>
      <c r="B82">
        <v>28.22</v>
      </c>
      <c r="C82">
        <v>29.45</v>
      </c>
      <c r="E82" s="1"/>
    </row>
    <row r="83" spans="1:5" x14ac:dyDescent="0.25">
      <c r="A83" t="s">
        <v>626</v>
      </c>
      <c r="B83">
        <v>71.84</v>
      </c>
      <c r="C83">
        <v>74.87</v>
      </c>
      <c r="E83" s="1"/>
    </row>
    <row r="84" spans="1:5" x14ac:dyDescent="0.25">
      <c r="A84" t="s">
        <v>627</v>
      </c>
      <c r="B84">
        <v>19.75</v>
      </c>
      <c r="C84">
        <v>20.59</v>
      </c>
      <c r="E84" s="1"/>
    </row>
    <row r="85" spans="1:5" x14ac:dyDescent="0.25">
      <c r="E85" s="1"/>
    </row>
    <row r="86" spans="1:5" x14ac:dyDescent="0.25">
      <c r="A86" t="s">
        <v>177</v>
      </c>
      <c r="B86" s="33" t="s">
        <v>112</v>
      </c>
    </row>
    <row r="87" spans="1:5" x14ac:dyDescent="0.25">
      <c r="A87" t="s">
        <v>178</v>
      </c>
      <c r="B87" s="33" t="s">
        <v>112</v>
      </c>
    </row>
    <row r="88" spans="1:5" ht="29.1" customHeight="1" x14ac:dyDescent="0.25">
      <c r="A88" s="46" t="s">
        <v>179</v>
      </c>
      <c r="B88" s="33" t="s">
        <v>112</v>
      </c>
    </row>
    <row r="89" spans="1:5" ht="29.1" customHeight="1" x14ac:dyDescent="0.25">
      <c r="A89" s="46" t="s">
        <v>180</v>
      </c>
      <c r="B89" s="33" t="s">
        <v>112</v>
      </c>
    </row>
    <row r="90" spans="1:5" x14ac:dyDescent="0.25">
      <c r="A90" t="s">
        <v>1678</v>
      </c>
      <c r="B90" s="48">
        <v>0.55703499999999995</v>
      </c>
    </row>
    <row r="91" spans="1:5" ht="43.5" customHeight="1" x14ac:dyDescent="0.25">
      <c r="A91" s="46" t="s">
        <v>182</v>
      </c>
      <c r="B91" s="33" t="s">
        <v>112</v>
      </c>
    </row>
    <row r="92" spans="1:5" ht="29.1" customHeight="1" x14ac:dyDescent="0.25">
      <c r="A92" s="46" t="s">
        <v>183</v>
      </c>
      <c r="B92" s="33" t="s">
        <v>112</v>
      </c>
    </row>
    <row r="93" spans="1:5" ht="29.1" customHeight="1" x14ac:dyDescent="0.25">
      <c r="A93" s="46" t="s">
        <v>184</v>
      </c>
      <c r="B93" s="33" t="s">
        <v>112</v>
      </c>
    </row>
    <row r="94" spans="1:5" x14ac:dyDescent="0.25">
      <c r="A94" t="s">
        <v>185</v>
      </c>
      <c r="B94" s="33" t="s">
        <v>112</v>
      </c>
    </row>
    <row r="95" spans="1:5" x14ac:dyDescent="0.25">
      <c r="A95" t="s">
        <v>186</v>
      </c>
      <c r="B95" s="33" t="s">
        <v>112</v>
      </c>
    </row>
    <row r="97" spans="1:4" ht="69.95" customHeight="1" x14ac:dyDescent="0.25">
      <c r="A97" s="57" t="s">
        <v>196</v>
      </c>
      <c r="B97" s="57" t="s">
        <v>197</v>
      </c>
      <c r="C97" s="57" t="s">
        <v>5</v>
      </c>
      <c r="D97" s="57" t="s">
        <v>6</v>
      </c>
    </row>
    <row r="98" spans="1:4" ht="69.95" customHeight="1" x14ac:dyDescent="0.25">
      <c r="A98" s="57" t="s">
        <v>1829</v>
      </c>
      <c r="B98" s="57"/>
      <c r="C98" s="57" t="s">
        <v>55</v>
      </c>
      <c r="D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6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1830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1831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1102</v>
      </c>
      <c r="B8" s="29" t="s">
        <v>1103</v>
      </c>
      <c r="C8" s="29" t="s">
        <v>1104</v>
      </c>
      <c r="D8" s="12">
        <v>753358</v>
      </c>
      <c r="E8" s="13">
        <v>12135.47</v>
      </c>
      <c r="F8" s="14">
        <v>6.2600000000000003E-2</v>
      </c>
      <c r="G8" s="14"/>
    </row>
    <row r="9" spans="1:8" x14ac:dyDescent="0.25">
      <c r="A9" s="11" t="s">
        <v>1126</v>
      </c>
      <c r="B9" s="29" t="s">
        <v>1127</v>
      </c>
      <c r="C9" s="29" t="s">
        <v>1104</v>
      </c>
      <c r="D9" s="12">
        <v>1202084</v>
      </c>
      <c r="E9" s="13">
        <v>11409.58</v>
      </c>
      <c r="F9" s="14">
        <v>5.8900000000000001E-2</v>
      </c>
      <c r="G9" s="14"/>
    </row>
    <row r="10" spans="1:8" x14ac:dyDescent="0.25">
      <c r="A10" s="11" t="s">
        <v>1113</v>
      </c>
      <c r="B10" s="29" t="s">
        <v>1114</v>
      </c>
      <c r="C10" s="29" t="s">
        <v>1104</v>
      </c>
      <c r="D10" s="12">
        <v>997931</v>
      </c>
      <c r="E10" s="13">
        <v>5786.5</v>
      </c>
      <c r="F10" s="14">
        <v>2.9899999999999999E-2</v>
      </c>
      <c r="G10" s="14"/>
    </row>
    <row r="11" spans="1:8" x14ac:dyDescent="0.25">
      <c r="A11" s="11" t="s">
        <v>1128</v>
      </c>
      <c r="B11" s="29" t="s">
        <v>1129</v>
      </c>
      <c r="C11" s="29" t="s">
        <v>1130</v>
      </c>
      <c r="D11" s="12">
        <v>219707</v>
      </c>
      <c r="E11" s="13">
        <v>5426.54</v>
      </c>
      <c r="F11" s="14">
        <v>2.8000000000000001E-2</v>
      </c>
      <c r="G11" s="14"/>
    </row>
    <row r="12" spans="1:8" x14ac:dyDescent="0.25">
      <c r="A12" s="11" t="s">
        <v>1306</v>
      </c>
      <c r="B12" s="29" t="s">
        <v>1307</v>
      </c>
      <c r="C12" s="29" t="s">
        <v>1104</v>
      </c>
      <c r="D12" s="12">
        <v>571348</v>
      </c>
      <c r="E12" s="13">
        <v>5226.9799999999996</v>
      </c>
      <c r="F12" s="14">
        <v>2.7E-2</v>
      </c>
      <c r="G12" s="14"/>
    </row>
    <row r="13" spans="1:8" x14ac:dyDescent="0.25">
      <c r="A13" s="11" t="s">
        <v>1138</v>
      </c>
      <c r="B13" s="29" t="s">
        <v>1139</v>
      </c>
      <c r="C13" s="29" t="s">
        <v>1110</v>
      </c>
      <c r="D13" s="12">
        <v>313207</v>
      </c>
      <c r="E13" s="13">
        <v>4129.01</v>
      </c>
      <c r="F13" s="14">
        <v>2.1299999999999999E-2</v>
      </c>
      <c r="G13" s="14"/>
    </row>
    <row r="14" spans="1:8" x14ac:dyDescent="0.25">
      <c r="A14" s="11" t="s">
        <v>1394</v>
      </c>
      <c r="B14" s="29" t="s">
        <v>1395</v>
      </c>
      <c r="C14" s="29" t="s">
        <v>1246</v>
      </c>
      <c r="D14" s="12">
        <v>86577</v>
      </c>
      <c r="E14" s="13">
        <v>4038.9</v>
      </c>
      <c r="F14" s="14">
        <v>2.0799999999999999E-2</v>
      </c>
      <c r="G14" s="14"/>
    </row>
    <row r="15" spans="1:8" x14ac:dyDescent="0.25">
      <c r="A15" s="11" t="s">
        <v>1253</v>
      </c>
      <c r="B15" s="29" t="s">
        <v>1254</v>
      </c>
      <c r="C15" s="29" t="s">
        <v>1104</v>
      </c>
      <c r="D15" s="12">
        <v>2965892</v>
      </c>
      <c r="E15" s="13">
        <v>3714.78</v>
      </c>
      <c r="F15" s="14">
        <v>1.9199999999999998E-2</v>
      </c>
      <c r="G15" s="14"/>
    </row>
    <row r="16" spans="1:8" x14ac:dyDescent="0.25">
      <c r="A16" s="11" t="s">
        <v>1123</v>
      </c>
      <c r="B16" s="29" t="s">
        <v>1124</v>
      </c>
      <c r="C16" s="29" t="s">
        <v>1125</v>
      </c>
      <c r="D16" s="12">
        <v>833486</v>
      </c>
      <c r="E16" s="13">
        <v>3713.18</v>
      </c>
      <c r="F16" s="14">
        <v>1.9199999999999998E-2</v>
      </c>
      <c r="G16" s="14"/>
    </row>
    <row r="17" spans="1:7" x14ac:dyDescent="0.25">
      <c r="A17" s="11" t="s">
        <v>1237</v>
      </c>
      <c r="B17" s="29" t="s">
        <v>1238</v>
      </c>
      <c r="C17" s="29" t="s">
        <v>1175</v>
      </c>
      <c r="D17" s="12">
        <v>206176</v>
      </c>
      <c r="E17" s="13">
        <v>3628.49</v>
      </c>
      <c r="F17" s="14">
        <v>1.8700000000000001E-2</v>
      </c>
      <c r="G17" s="14"/>
    </row>
    <row r="18" spans="1:7" x14ac:dyDescent="0.25">
      <c r="A18" s="11" t="s">
        <v>1145</v>
      </c>
      <c r="B18" s="29" t="s">
        <v>1146</v>
      </c>
      <c r="C18" s="29" t="s">
        <v>1147</v>
      </c>
      <c r="D18" s="12">
        <v>161963</v>
      </c>
      <c r="E18" s="13">
        <v>3572.34</v>
      </c>
      <c r="F18" s="14">
        <v>1.84E-2</v>
      </c>
      <c r="G18" s="14"/>
    </row>
    <row r="19" spans="1:7" x14ac:dyDescent="0.25">
      <c r="A19" s="11" t="s">
        <v>1832</v>
      </c>
      <c r="B19" s="29" t="s">
        <v>1833</v>
      </c>
      <c r="C19" s="29" t="s">
        <v>1219</v>
      </c>
      <c r="D19" s="12">
        <v>709593</v>
      </c>
      <c r="E19" s="13">
        <v>3429.46</v>
      </c>
      <c r="F19" s="14">
        <v>1.77E-2</v>
      </c>
      <c r="G19" s="14"/>
    </row>
    <row r="20" spans="1:7" x14ac:dyDescent="0.25">
      <c r="A20" s="11" t="s">
        <v>1180</v>
      </c>
      <c r="B20" s="29" t="s">
        <v>1181</v>
      </c>
      <c r="C20" s="29" t="s">
        <v>1175</v>
      </c>
      <c r="D20" s="12">
        <v>183631</v>
      </c>
      <c r="E20" s="13">
        <v>3344.56</v>
      </c>
      <c r="F20" s="14">
        <v>1.7299999999999999E-2</v>
      </c>
      <c r="G20" s="14"/>
    </row>
    <row r="21" spans="1:7" x14ac:dyDescent="0.25">
      <c r="A21" s="11" t="s">
        <v>1267</v>
      </c>
      <c r="B21" s="29" t="s">
        <v>1268</v>
      </c>
      <c r="C21" s="29" t="s">
        <v>1188</v>
      </c>
      <c r="D21" s="12">
        <v>81286</v>
      </c>
      <c r="E21" s="13">
        <v>3152.88</v>
      </c>
      <c r="F21" s="14">
        <v>1.6299999999999999E-2</v>
      </c>
      <c r="G21" s="14"/>
    </row>
    <row r="22" spans="1:7" x14ac:dyDescent="0.25">
      <c r="A22" s="11" t="s">
        <v>1409</v>
      </c>
      <c r="B22" s="29" t="s">
        <v>1410</v>
      </c>
      <c r="C22" s="29" t="s">
        <v>1110</v>
      </c>
      <c r="D22" s="12">
        <v>901587</v>
      </c>
      <c r="E22" s="13">
        <v>3096.95</v>
      </c>
      <c r="F22" s="14">
        <v>1.6E-2</v>
      </c>
      <c r="G22" s="14"/>
    </row>
    <row r="23" spans="1:7" x14ac:dyDescent="0.25">
      <c r="A23" s="11" t="s">
        <v>1449</v>
      </c>
      <c r="B23" s="29" t="s">
        <v>1450</v>
      </c>
      <c r="C23" s="29" t="s">
        <v>1259</v>
      </c>
      <c r="D23" s="12">
        <v>364288</v>
      </c>
      <c r="E23" s="13">
        <v>3096.08</v>
      </c>
      <c r="F23" s="14">
        <v>1.6E-2</v>
      </c>
      <c r="G23" s="14"/>
    </row>
    <row r="24" spans="1:7" x14ac:dyDescent="0.25">
      <c r="A24" s="11" t="s">
        <v>1162</v>
      </c>
      <c r="B24" s="29" t="s">
        <v>1163</v>
      </c>
      <c r="C24" s="29" t="s">
        <v>1164</v>
      </c>
      <c r="D24" s="12">
        <v>579853</v>
      </c>
      <c r="E24" s="13">
        <v>3051.77</v>
      </c>
      <c r="F24" s="14">
        <v>1.5800000000000002E-2</v>
      </c>
      <c r="G24" s="14"/>
    </row>
    <row r="25" spans="1:7" x14ac:dyDescent="0.25">
      <c r="A25" s="11" t="s">
        <v>1297</v>
      </c>
      <c r="B25" s="29" t="s">
        <v>1298</v>
      </c>
      <c r="C25" s="29" t="s">
        <v>1107</v>
      </c>
      <c r="D25" s="12">
        <v>278072</v>
      </c>
      <c r="E25" s="13">
        <v>2922.26</v>
      </c>
      <c r="F25" s="14">
        <v>1.5100000000000001E-2</v>
      </c>
      <c r="G25" s="14"/>
    </row>
    <row r="26" spans="1:7" x14ac:dyDescent="0.25">
      <c r="A26" s="11" t="s">
        <v>1318</v>
      </c>
      <c r="B26" s="29" t="s">
        <v>1319</v>
      </c>
      <c r="C26" s="29" t="s">
        <v>1110</v>
      </c>
      <c r="D26" s="12">
        <v>261503</v>
      </c>
      <c r="E26" s="13">
        <v>2917.2</v>
      </c>
      <c r="F26" s="14">
        <v>1.5100000000000001E-2</v>
      </c>
      <c r="G26" s="14"/>
    </row>
    <row r="27" spans="1:7" x14ac:dyDescent="0.25">
      <c r="A27" s="11" t="s">
        <v>1682</v>
      </c>
      <c r="B27" s="29" t="s">
        <v>1683</v>
      </c>
      <c r="C27" s="29" t="s">
        <v>1188</v>
      </c>
      <c r="D27" s="12">
        <v>224788</v>
      </c>
      <c r="E27" s="13">
        <v>2872.12</v>
      </c>
      <c r="F27" s="14">
        <v>1.4800000000000001E-2</v>
      </c>
      <c r="G27" s="14"/>
    </row>
    <row r="28" spans="1:7" x14ac:dyDescent="0.25">
      <c r="A28" s="11" t="s">
        <v>1822</v>
      </c>
      <c r="B28" s="29" t="s">
        <v>1823</v>
      </c>
      <c r="C28" s="29" t="s">
        <v>1175</v>
      </c>
      <c r="D28" s="12">
        <v>246182</v>
      </c>
      <c r="E28" s="13">
        <v>2794.9</v>
      </c>
      <c r="F28" s="14">
        <v>1.44E-2</v>
      </c>
      <c r="G28" s="14"/>
    </row>
    <row r="29" spans="1:7" x14ac:dyDescent="0.25">
      <c r="A29" s="11" t="s">
        <v>1696</v>
      </c>
      <c r="B29" s="29" t="s">
        <v>1697</v>
      </c>
      <c r="C29" s="29" t="s">
        <v>1273</v>
      </c>
      <c r="D29" s="12">
        <v>504945</v>
      </c>
      <c r="E29" s="13">
        <v>2774.42</v>
      </c>
      <c r="F29" s="14">
        <v>1.43E-2</v>
      </c>
      <c r="G29" s="14"/>
    </row>
    <row r="30" spans="1:7" x14ac:dyDescent="0.25">
      <c r="A30" s="11" t="s">
        <v>1460</v>
      </c>
      <c r="B30" s="29" t="s">
        <v>1461</v>
      </c>
      <c r="C30" s="29" t="s">
        <v>1209</v>
      </c>
      <c r="D30" s="12">
        <v>67121</v>
      </c>
      <c r="E30" s="13">
        <v>2769.35</v>
      </c>
      <c r="F30" s="14">
        <v>1.43E-2</v>
      </c>
      <c r="G30" s="14"/>
    </row>
    <row r="31" spans="1:7" x14ac:dyDescent="0.25">
      <c r="A31" s="11" t="s">
        <v>1314</v>
      </c>
      <c r="B31" s="29" t="s">
        <v>1315</v>
      </c>
      <c r="C31" s="29" t="s">
        <v>1188</v>
      </c>
      <c r="D31" s="12">
        <v>1000097</v>
      </c>
      <c r="E31" s="13">
        <v>2748.27</v>
      </c>
      <c r="F31" s="14">
        <v>1.4200000000000001E-2</v>
      </c>
      <c r="G31" s="14"/>
    </row>
    <row r="32" spans="1:7" x14ac:dyDescent="0.25">
      <c r="A32" s="11" t="s">
        <v>1215</v>
      </c>
      <c r="B32" s="29" t="s">
        <v>1216</v>
      </c>
      <c r="C32" s="29" t="s">
        <v>1153</v>
      </c>
      <c r="D32" s="12">
        <v>128308</v>
      </c>
      <c r="E32" s="13">
        <v>2732.9</v>
      </c>
      <c r="F32" s="14">
        <v>1.41E-2</v>
      </c>
      <c r="G32" s="14"/>
    </row>
    <row r="33" spans="1:7" x14ac:dyDescent="0.25">
      <c r="A33" s="11" t="s">
        <v>1159</v>
      </c>
      <c r="B33" s="29" t="s">
        <v>1160</v>
      </c>
      <c r="C33" s="29" t="s">
        <v>1161</v>
      </c>
      <c r="D33" s="12">
        <v>524168</v>
      </c>
      <c r="E33" s="13">
        <v>2711.26</v>
      </c>
      <c r="F33" s="14">
        <v>1.4E-2</v>
      </c>
      <c r="G33" s="14"/>
    </row>
    <row r="34" spans="1:7" x14ac:dyDescent="0.25">
      <c r="A34" s="11" t="s">
        <v>1416</v>
      </c>
      <c r="B34" s="29" t="s">
        <v>1417</v>
      </c>
      <c r="C34" s="29" t="s">
        <v>1276</v>
      </c>
      <c r="D34" s="12">
        <v>173258</v>
      </c>
      <c r="E34" s="13">
        <v>2703.6</v>
      </c>
      <c r="F34" s="14">
        <v>1.4E-2</v>
      </c>
      <c r="G34" s="14"/>
    </row>
    <row r="35" spans="1:7" x14ac:dyDescent="0.25">
      <c r="A35" s="11" t="s">
        <v>1191</v>
      </c>
      <c r="B35" s="29" t="s">
        <v>1192</v>
      </c>
      <c r="C35" s="29" t="s">
        <v>1104</v>
      </c>
      <c r="D35" s="12">
        <v>872165</v>
      </c>
      <c r="E35" s="13">
        <v>2701.1</v>
      </c>
      <c r="F35" s="14">
        <v>1.3899999999999999E-2</v>
      </c>
      <c r="G35" s="14"/>
    </row>
    <row r="36" spans="1:7" x14ac:dyDescent="0.25">
      <c r="A36" s="11" t="s">
        <v>1396</v>
      </c>
      <c r="B36" s="29" t="s">
        <v>1397</v>
      </c>
      <c r="C36" s="29" t="s">
        <v>1107</v>
      </c>
      <c r="D36" s="12">
        <v>38459</v>
      </c>
      <c r="E36" s="13">
        <v>2688.23</v>
      </c>
      <c r="F36" s="14">
        <v>1.3899999999999999E-2</v>
      </c>
      <c r="G36" s="14"/>
    </row>
    <row r="37" spans="1:7" x14ac:dyDescent="0.25">
      <c r="A37" s="11" t="s">
        <v>1189</v>
      </c>
      <c r="B37" s="29" t="s">
        <v>1190</v>
      </c>
      <c r="C37" s="29" t="s">
        <v>1153</v>
      </c>
      <c r="D37" s="12">
        <v>34098</v>
      </c>
      <c r="E37" s="13">
        <v>2683.53</v>
      </c>
      <c r="F37" s="14">
        <v>1.3899999999999999E-2</v>
      </c>
      <c r="G37" s="14"/>
    </row>
    <row r="38" spans="1:7" x14ac:dyDescent="0.25">
      <c r="A38" s="11" t="s">
        <v>1740</v>
      </c>
      <c r="B38" s="29" t="s">
        <v>1741</v>
      </c>
      <c r="C38" s="29" t="s">
        <v>1110</v>
      </c>
      <c r="D38" s="12">
        <v>51704</v>
      </c>
      <c r="E38" s="13">
        <v>2656.76</v>
      </c>
      <c r="F38" s="14">
        <v>1.37E-2</v>
      </c>
      <c r="G38" s="14"/>
    </row>
    <row r="39" spans="1:7" x14ac:dyDescent="0.25">
      <c r="A39" s="11" t="s">
        <v>1834</v>
      </c>
      <c r="B39" s="29" t="s">
        <v>1835</v>
      </c>
      <c r="C39" s="29" t="s">
        <v>1175</v>
      </c>
      <c r="D39" s="12">
        <v>126290</v>
      </c>
      <c r="E39" s="13">
        <v>2635.74</v>
      </c>
      <c r="F39" s="14">
        <v>1.3599999999999999E-2</v>
      </c>
      <c r="G39" s="14"/>
    </row>
    <row r="40" spans="1:7" x14ac:dyDescent="0.25">
      <c r="A40" s="11" t="s">
        <v>1328</v>
      </c>
      <c r="B40" s="29" t="s">
        <v>1329</v>
      </c>
      <c r="C40" s="29" t="s">
        <v>1273</v>
      </c>
      <c r="D40" s="12">
        <v>361355</v>
      </c>
      <c r="E40" s="13">
        <v>2619.8200000000002</v>
      </c>
      <c r="F40" s="14">
        <v>1.35E-2</v>
      </c>
      <c r="G40" s="14"/>
    </row>
    <row r="41" spans="1:7" x14ac:dyDescent="0.25">
      <c r="A41" s="11" t="s">
        <v>1281</v>
      </c>
      <c r="B41" s="29" t="s">
        <v>1282</v>
      </c>
      <c r="C41" s="29" t="s">
        <v>1107</v>
      </c>
      <c r="D41" s="12">
        <v>368954</v>
      </c>
      <c r="E41" s="13">
        <v>2609.2399999999998</v>
      </c>
      <c r="F41" s="14">
        <v>1.35E-2</v>
      </c>
      <c r="G41" s="14"/>
    </row>
    <row r="42" spans="1:7" x14ac:dyDescent="0.25">
      <c r="A42" s="11" t="s">
        <v>1742</v>
      </c>
      <c r="B42" s="29" t="s">
        <v>1743</v>
      </c>
      <c r="C42" s="29" t="s">
        <v>1164</v>
      </c>
      <c r="D42" s="12">
        <v>197884</v>
      </c>
      <c r="E42" s="13">
        <v>2578.0300000000002</v>
      </c>
      <c r="F42" s="14">
        <v>1.3299999999999999E-2</v>
      </c>
      <c r="G42" s="14"/>
    </row>
    <row r="43" spans="1:7" x14ac:dyDescent="0.25">
      <c r="A43" s="11" t="s">
        <v>1836</v>
      </c>
      <c r="B43" s="29" t="s">
        <v>1837</v>
      </c>
      <c r="C43" s="29" t="s">
        <v>1188</v>
      </c>
      <c r="D43" s="12">
        <v>267987</v>
      </c>
      <c r="E43" s="13">
        <v>2567.58</v>
      </c>
      <c r="F43" s="14">
        <v>1.3299999999999999E-2</v>
      </c>
      <c r="G43" s="14"/>
    </row>
    <row r="44" spans="1:7" x14ac:dyDescent="0.25">
      <c r="A44" s="11" t="s">
        <v>1838</v>
      </c>
      <c r="B44" s="29" t="s">
        <v>1839</v>
      </c>
      <c r="C44" s="29" t="s">
        <v>1305</v>
      </c>
      <c r="D44" s="12">
        <v>468821</v>
      </c>
      <c r="E44" s="13">
        <v>2538.9</v>
      </c>
      <c r="F44" s="14">
        <v>1.3100000000000001E-2</v>
      </c>
      <c r="G44" s="14"/>
    </row>
    <row r="45" spans="1:7" x14ac:dyDescent="0.25">
      <c r="A45" s="11" t="s">
        <v>1698</v>
      </c>
      <c r="B45" s="29" t="s">
        <v>1699</v>
      </c>
      <c r="C45" s="29" t="s">
        <v>1700</v>
      </c>
      <c r="D45" s="12">
        <v>6267</v>
      </c>
      <c r="E45" s="13">
        <v>2430.0700000000002</v>
      </c>
      <c r="F45" s="14">
        <v>1.2500000000000001E-2</v>
      </c>
      <c r="G45" s="14"/>
    </row>
    <row r="46" spans="1:7" x14ac:dyDescent="0.25">
      <c r="A46" s="11" t="s">
        <v>1705</v>
      </c>
      <c r="B46" s="29" t="s">
        <v>1706</v>
      </c>
      <c r="C46" s="29" t="s">
        <v>1305</v>
      </c>
      <c r="D46" s="12">
        <v>436180</v>
      </c>
      <c r="E46" s="13">
        <v>2423.85</v>
      </c>
      <c r="F46" s="14">
        <v>1.2500000000000001E-2</v>
      </c>
      <c r="G46" s="14"/>
    </row>
    <row r="47" spans="1:7" x14ac:dyDescent="0.25">
      <c r="A47" s="11" t="s">
        <v>1413</v>
      </c>
      <c r="B47" s="29" t="s">
        <v>1414</v>
      </c>
      <c r="C47" s="29" t="s">
        <v>1415</v>
      </c>
      <c r="D47" s="12">
        <v>2081909</v>
      </c>
      <c r="E47" s="13">
        <v>2334.86</v>
      </c>
      <c r="F47" s="14">
        <v>1.21E-2</v>
      </c>
      <c r="G47" s="14"/>
    </row>
    <row r="48" spans="1:7" x14ac:dyDescent="0.25">
      <c r="A48" s="11" t="s">
        <v>1840</v>
      </c>
      <c r="B48" s="29" t="s">
        <v>1841</v>
      </c>
      <c r="C48" s="29" t="s">
        <v>1246</v>
      </c>
      <c r="D48" s="12">
        <v>34354</v>
      </c>
      <c r="E48" s="13">
        <v>2313.36</v>
      </c>
      <c r="F48" s="14">
        <v>1.1900000000000001E-2</v>
      </c>
      <c r="G48" s="14"/>
    </row>
    <row r="49" spans="1:7" x14ac:dyDescent="0.25">
      <c r="A49" s="11" t="s">
        <v>1707</v>
      </c>
      <c r="B49" s="29" t="s">
        <v>1708</v>
      </c>
      <c r="C49" s="29" t="s">
        <v>1104</v>
      </c>
      <c r="D49" s="12">
        <v>819841</v>
      </c>
      <c r="E49" s="13">
        <v>2212.75</v>
      </c>
      <c r="F49" s="14">
        <v>1.14E-2</v>
      </c>
      <c r="G49" s="14"/>
    </row>
    <row r="50" spans="1:7" x14ac:dyDescent="0.25">
      <c r="A50" s="11" t="s">
        <v>1220</v>
      </c>
      <c r="B50" s="29" t="s">
        <v>1221</v>
      </c>
      <c r="C50" s="29" t="s">
        <v>1125</v>
      </c>
      <c r="D50" s="12">
        <v>81879</v>
      </c>
      <c r="E50" s="13">
        <v>2184.16</v>
      </c>
      <c r="F50" s="14">
        <v>1.1299999999999999E-2</v>
      </c>
      <c r="G50" s="14"/>
    </row>
    <row r="51" spans="1:7" x14ac:dyDescent="0.25">
      <c r="A51" s="11" t="s">
        <v>1456</v>
      </c>
      <c r="B51" s="29" t="s">
        <v>1457</v>
      </c>
      <c r="C51" s="29" t="s">
        <v>1195</v>
      </c>
      <c r="D51" s="12">
        <v>58252</v>
      </c>
      <c r="E51" s="13">
        <v>2106.86</v>
      </c>
      <c r="F51" s="14">
        <v>1.09E-2</v>
      </c>
      <c r="G51" s="14"/>
    </row>
    <row r="52" spans="1:7" x14ac:dyDescent="0.25">
      <c r="A52" s="11" t="s">
        <v>1303</v>
      </c>
      <c r="B52" s="29" t="s">
        <v>1304</v>
      </c>
      <c r="C52" s="29" t="s">
        <v>1305</v>
      </c>
      <c r="D52" s="12">
        <v>2653094</v>
      </c>
      <c r="E52" s="13">
        <v>2097.27</v>
      </c>
      <c r="F52" s="14">
        <v>1.0800000000000001E-2</v>
      </c>
      <c r="G52" s="14"/>
    </row>
    <row r="53" spans="1:7" x14ac:dyDescent="0.25">
      <c r="A53" s="11" t="s">
        <v>1431</v>
      </c>
      <c r="B53" s="29" t="s">
        <v>1432</v>
      </c>
      <c r="C53" s="29" t="s">
        <v>1203</v>
      </c>
      <c r="D53" s="12">
        <v>167141</v>
      </c>
      <c r="E53" s="13">
        <v>2064.19</v>
      </c>
      <c r="F53" s="14">
        <v>1.0699999999999999E-2</v>
      </c>
      <c r="G53" s="14"/>
    </row>
    <row r="54" spans="1:7" x14ac:dyDescent="0.25">
      <c r="A54" s="11" t="s">
        <v>1295</v>
      </c>
      <c r="B54" s="29" t="s">
        <v>1296</v>
      </c>
      <c r="C54" s="29" t="s">
        <v>1107</v>
      </c>
      <c r="D54" s="12">
        <v>521101</v>
      </c>
      <c r="E54" s="13">
        <v>1938.5</v>
      </c>
      <c r="F54" s="14">
        <v>0.01</v>
      </c>
      <c r="G54" s="14"/>
    </row>
    <row r="55" spans="1:7" x14ac:dyDescent="0.25">
      <c r="A55" s="11" t="s">
        <v>1701</v>
      </c>
      <c r="B55" s="29" t="s">
        <v>1702</v>
      </c>
      <c r="C55" s="29" t="s">
        <v>1198</v>
      </c>
      <c r="D55" s="12">
        <v>334022</v>
      </c>
      <c r="E55" s="13">
        <v>1879.21</v>
      </c>
      <c r="F55" s="14">
        <v>9.7000000000000003E-3</v>
      </c>
      <c r="G55" s="14"/>
    </row>
    <row r="56" spans="1:7" x14ac:dyDescent="0.25">
      <c r="A56" s="11" t="s">
        <v>1842</v>
      </c>
      <c r="B56" s="29" t="s">
        <v>1843</v>
      </c>
      <c r="C56" s="29" t="s">
        <v>1188</v>
      </c>
      <c r="D56" s="12">
        <v>423453</v>
      </c>
      <c r="E56" s="13">
        <v>1866.79</v>
      </c>
      <c r="F56" s="14">
        <v>9.5999999999999992E-3</v>
      </c>
      <c r="G56" s="14"/>
    </row>
    <row r="57" spans="1:7" x14ac:dyDescent="0.25">
      <c r="A57" s="11" t="s">
        <v>1285</v>
      </c>
      <c r="B57" s="29" t="s">
        <v>1286</v>
      </c>
      <c r="C57" s="29" t="s">
        <v>1287</v>
      </c>
      <c r="D57" s="12">
        <v>1255091</v>
      </c>
      <c r="E57" s="13">
        <v>1836.2</v>
      </c>
      <c r="F57" s="14">
        <v>9.4999999999999998E-3</v>
      </c>
      <c r="G57" s="14"/>
    </row>
    <row r="58" spans="1:7" x14ac:dyDescent="0.25">
      <c r="A58" s="11" t="s">
        <v>1120</v>
      </c>
      <c r="B58" s="29" t="s">
        <v>1121</v>
      </c>
      <c r="C58" s="29" t="s">
        <v>1122</v>
      </c>
      <c r="D58" s="12">
        <v>186736</v>
      </c>
      <c r="E58" s="13">
        <v>1821.33</v>
      </c>
      <c r="F58" s="14">
        <v>9.4000000000000004E-3</v>
      </c>
      <c r="G58" s="14"/>
    </row>
    <row r="59" spans="1:7" x14ac:dyDescent="0.25">
      <c r="A59" s="11" t="s">
        <v>1433</v>
      </c>
      <c r="B59" s="29" t="s">
        <v>1434</v>
      </c>
      <c r="C59" s="29" t="s">
        <v>1164</v>
      </c>
      <c r="D59" s="12">
        <v>137932</v>
      </c>
      <c r="E59" s="13">
        <v>1819.32</v>
      </c>
      <c r="F59" s="14">
        <v>9.4000000000000004E-3</v>
      </c>
      <c r="G59" s="14"/>
    </row>
    <row r="60" spans="1:7" x14ac:dyDescent="0.25">
      <c r="A60" s="11" t="s">
        <v>1844</v>
      </c>
      <c r="B60" s="29" t="s">
        <v>1845</v>
      </c>
      <c r="C60" s="29" t="s">
        <v>1198</v>
      </c>
      <c r="D60" s="12">
        <v>121873</v>
      </c>
      <c r="E60" s="13">
        <v>1788</v>
      </c>
      <c r="F60" s="14">
        <v>9.1999999999999998E-3</v>
      </c>
      <c r="G60" s="14"/>
    </row>
    <row r="61" spans="1:7" x14ac:dyDescent="0.25">
      <c r="A61" s="11" t="s">
        <v>1326</v>
      </c>
      <c r="B61" s="29" t="s">
        <v>1327</v>
      </c>
      <c r="C61" s="29" t="s">
        <v>1144</v>
      </c>
      <c r="D61" s="12">
        <v>832332</v>
      </c>
      <c r="E61" s="13">
        <v>1777.44</v>
      </c>
      <c r="F61" s="14">
        <v>9.1999999999999998E-3</v>
      </c>
      <c r="G61" s="14"/>
    </row>
    <row r="62" spans="1:7" x14ac:dyDescent="0.25">
      <c r="A62" s="11" t="s">
        <v>1846</v>
      </c>
      <c r="B62" s="29" t="s">
        <v>1847</v>
      </c>
      <c r="C62" s="29" t="s">
        <v>1188</v>
      </c>
      <c r="D62" s="12">
        <v>318038</v>
      </c>
      <c r="E62" s="13">
        <v>1771.95</v>
      </c>
      <c r="F62" s="14">
        <v>9.1000000000000004E-3</v>
      </c>
      <c r="G62" s="14"/>
    </row>
    <row r="63" spans="1:7" x14ac:dyDescent="0.25">
      <c r="A63" s="11" t="s">
        <v>1108</v>
      </c>
      <c r="B63" s="29" t="s">
        <v>1109</v>
      </c>
      <c r="C63" s="29" t="s">
        <v>1110</v>
      </c>
      <c r="D63" s="12">
        <v>49309</v>
      </c>
      <c r="E63" s="13">
        <v>1622.02</v>
      </c>
      <c r="F63" s="14">
        <v>8.3999999999999995E-3</v>
      </c>
      <c r="G63" s="14"/>
    </row>
    <row r="64" spans="1:7" x14ac:dyDescent="0.25">
      <c r="A64" s="11" t="s">
        <v>1290</v>
      </c>
      <c r="B64" s="29" t="s">
        <v>1291</v>
      </c>
      <c r="C64" s="29" t="s">
        <v>1292</v>
      </c>
      <c r="D64" s="12">
        <v>319996</v>
      </c>
      <c r="E64" s="13">
        <v>1621.1</v>
      </c>
      <c r="F64" s="14">
        <v>8.3999999999999995E-3</v>
      </c>
      <c r="G64" s="14"/>
    </row>
    <row r="65" spans="1:7" x14ac:dyDescent="0.25">
      <c r="A65" s="11" t="s">
        <v>1462</v>
      </c>
      <c r="B65" s="29" t="s">
        <v>1463</v>
      </c>
      <c r="C65" s="29" t="s">
        <v>1164</v>
      </c>
      <c r="D65" s="12">
        <v>16823</v>
      </c>
      <c r="E65" s="13">
        <v>1575.93</v>
      </c>
      <c r="F65" s="14">
        <v>8.0999999999999996E-3</v>
      </c>
      <c r="G65" s="14"/>
    </row>
    <row r="66" spans="1:7" x14ac:dyDescent="0.25">
      <c r="A66" s="11" t="s">
        <v>1288</v>
      </c>
      <c r="B66" s="29" t="s">
        <v>1289</v>
      </c>
      <c r="C66" s="29" t="s">
        <v>1153</v>
      </c>
      <c r="D66" s="12">
        <v>49085</v>
      </c>
      <c r="E66" s="13">
        <v>1574.79</v>
      </c>
      <c r="F66" s="14">
        <v>8.0999999999999996E-3</v>
      </c>
      <c r="G66" s="14"/>
    </row>
    <row r="67" spans="1:7" x14ac:dyDescent="0.25">
      <c r="A67" s="11" t="s">
        <v>1148</v>
      </c>
      <c r="B67" s="29" t="s">
        <v>1149</v>
      </c>
      <c r="C67" s="29" t="s">
        <v>1150</v>
      </c>
      <c r="D67" s="12">
        <v>362309</v>
      </c>
      <c r="E67" s="13">
        <v>1470.61</v>
      </c>
      <c r="F67" s="14">
        <v>7.6E-3</v>
      </c>
      <c r="G67" s="14"/>
    </row>
    <row r="68" spans="1:7" x14ac:dyDescent="0.25">
      <c r="A68" s="11" t="s">
        <v>1848</v>
      </c>
      <c r="B68" s="29" t="s">
        <v>1849</v>
      </c>
      <c r="C68" s="29" t="s">
        <v>1821</v>
      </c>
      <c r="D68" s="12">
        <v>98264</v>
      </c>
      <c r="E68" s="13">
        <v>1445.61</v>
      </c>
      <c r="F68" s="14">
        <v>7.4999999999999997E-3</v>
      </c>
      <c r="G68" s="14"/>
    </row>
    <row r="69" spans="1:7" x14ac:dyDescent="0.25">
      <c r="A69" s="11" t="s">
        <v>1361</v>
      </c>
      <c r="B69" s="29" t="s">
        <v>1362</v>
      </c>
      <c r="C69" s="29" t="s">
        <v>1130</v>
      </c>
      <c r="D69" s="12">
        <v>386510</v>
      </c>
      <c r="E69" s="13">
        <v>1404.96</v>
      </c>
      <c r="F69" s="14">
        <v>7.3000000000000001E-3</v>
      </c>
      <c r="G69" s="14"/>
    </row>
    <row r="70" spans="1:7" x14ac:dyDescent="0.25">
      <c r="A70" s="11" t="s">
        <v>1357</v>
      </c>
      <c r="B70" s="29" t="s">
        <v>1358</v>
      </c>
      <c r="C70" s="29" t="s">
        <v>1273</v>
      </c>
      <c r="D70" s="12">
        <v>27712</v>
      </c>
      <c r="E70" s="13">
        <v>1280.83</v>
      </c>
      <c r="F70" s="14">
        <v>6.6E-3</v>
      </c>
      <c r="G70" s="14"/>
    </row>
    <row r="71" spans="1:7" x14ac:dyDescent="0.25">
      <c r="A71" s="11" t="s">
        <v>1247</v>
      </c>
      <c r="B71" s="29" t="s">
        <v>1248</v>
      </c>
      <c r="C71" s="29" t="s">
        <v>1110</v>
      </c>
      <c r="D71" s="12">
        <v>105562</v>
      </c>
      <c r="E71" s="13">
        <v>1208.79</v>
      </c>
      <c r="F71" s="14">
        <v>6.1999999999999998E-3</v>
      </c>
      <c r="G71" s="14"/>
    </row>
    <row r="72" spans="1:7" x14ac:dyDescent="0.25">
      <c r="A72" s="11" t="s">
        <v>1734</v>
      </c>
      <c r="B72" s="29" t="s">
        <v>1735</v>
      </c>
      <c r="C72" s="29" t="s">
        <v>1276</v>
      </c>
      <c r="D72" s="12">
        <v>53215</v>
      </c>
      <c r="E72" s="13">
        <v>1081.4100000000001</v>
      </c>
      <c r="F72" s="14">
        <v>5.5999999999999999E-3</v>
      </c>
      <c r="G72" s="14"/>
    </row>
    <row r="73" spans="1:7" x14ac:dyDescent="0.25">
      <c r="A73" s="11" t="s">
        <v>1732</v>
      </c>
      <c r="B73" s="29" t="s">
        <v>1733</v>
      </c>
      <c r="C73" s="29" t="s">
        <v>1246</v>
      </c>
      <c r="D73" s="12">
        <v>107812</v>
      </c>
      <c r="E73" s="13">
        <v>1046.42</v>
      </c>
      <c r="F73" s="14">
        <v>5.4000000000000003E-3</v>
      </c>
      <c r="G73" s="14"/>
    </row>
    <row r="74" spans="1:7" x14ac:dyDescent="0.25">
      <c r="A74" s="11" t="s">
        <v>1850</v>
      </c>
      <c r="B74" s="29" t="s">
        <v>1851</v>
      </c>
      <c r="C74" s="29" t="s">
        <v>1821</v>
      </c>
      <c r="D74" s="12">
        <v>237619</v>
      </c>
      <c r="E74" s="13">
        <v>935.39</v>
      </c>
      <c r="F74" s="14">
        <v>4.7999999999999996E-3</v>
      </c>
      <c r="G74" s="14"/>
    </row>
    <row r="75" spans="1:7" x14ac:dyDescent="0.25">
      <c r="A75" s="11" t="s">
        <v>1263</v>
      </c>
      <c r="B75" s="29" t="s">
        <v>1264</v>
      </c>
      <c r="C75" s="29" t="s">
        <v>1122</v>
      </c>
      <c r="D75" s="12">
        <v>132465</v>
      </c>
      <c r="E75" s="13">
        <v>928.51</v>
      </c>
      <c r="F75" s="14">
        <v>4.7999999999999996E-3</v>
      </c>
      <c r="G75" s="14"/>
    </row>
    <row r="76" spans="1:7" x14ac:dyDescent="0.25">
      <c r="A76" s="15" t="s">
        <v>120</v>
      </c>
      <c r="B76" s="30"/>
      <c r="C76" s="30"/>
      <c r="D76" s="16"/>
      <c r="E76" s="36">
        <v>190041.16</v>
      </c>
      <c r="F76" s="37">
        <v>0.98109999999999997</v>
      </c>
      <c r="G76" s="19"/>
    </row>
    <row r="77" spans="1:7" x14ac:dyDescent="0.25">
      <c r="A77" s="15" t="s">
        <v>1466</v>
      </c>
      <c r="B77" s="29"/>
      <c r="C77" s="29"/>
      <c r="D77" s="12"/>
      <c r="E77" s="13"/>
      <c r="F77" s="14"/>
      <c r="G77" s="14"/>
    </row>
    <row r="78" spans="1:7" x14ac:dyDescent="0.25">
      <c r="A78" s="15" t="s">
        <v>120</v>
      </c>
      <c r="B78" s="29"/>
      <c r="C78" s="29"/>
      <c r="D78" s="12"/>
      <c r="E78" s="38" t="s">
        <v>112</v>
      </c>
      <c r="F78" s="39" t="s">
        <v>112</v>
      </c>
      <c r="G78" s="14"/>
    </row>
    <row r="79" spans="1:7" x14ac:dyDescent="0.25">
      <c r="A79" s="20" t="s">
        <v>150</v>
      </c>
      <c r="B79" s="31"/>
      <c r="C79" s="31"/>
      <c r="D79" s="21"/>
      <c r="E79" s="26">
        <v>190041.16</v>
      </c>
      <c r="F79" s="27">
        <v>0.98109999999999997</v>
      </c>
      <c r="G79" s="19"/>
    </row>
    <row r="80" spans="1:7" x14ac:dyDescent="0.25">
      <c r="A80" s="11"/>
      <c r="B80" s="29"/>
      <c r="C80" s="29"/>
      <c r="D80" s="12"/>
      <c r="E80" s="13"/>
      <c r="F80" s="14"/>
      <c r="G80" s="14"/>
    </row>
    <row r="81" spans="1:7" x14ac:dyDescent="0.25">
      <c r="A81" s="11"/>
      <c r="B81" s="29"/>
      <c r="C81" s="29"/>
      <c r="D81" s="12"/>
      <c r="E81" s="13"/>
      <c r="F81" s="14"/>
      <c r="G81" s="14"/>
    </row>
    <row r="82" spans="1:7" x14ac:dyDescent="0.25">
      <c r="A82" s="15" t="s">
        <v>151</v>
      </c>
      <c r="B82" s="29"/>
      <c r="C82" s="29"/>
      <c r="D82" s="12"/>
      <c r="E82" s="13"/>
      <c r="F82" s="14"/>
      <c r="G82" s="14"/>
    </row>
    <row r="83" spans="1:7" x14ac:dyDescent="0.25">
      <c r="A83" s="11" t="s">
        <v>152</v>
      </c>
      <c r="B83" s="29"/>
      <c r="C83" s="29"/>
      <c r="D83" s="12"/>
      <c r="E83" s="13">
        <v>3794.35</v>
      </c>
      <c r="F83" s="14">
        <v>1.9599999999999999E-2</v>
      </c>
      <c r="G83" s="14">
        <v>6.2475999999999997E-2</v>
      </c>
    </row>
    <row r="84" spans="1:7" x14ac:dyDescent="0.25">
      <c r="A84" s="15" t="s">
        <v>120</v>
      </c>
      <c r="B84" s="30"/>
      <c r="C84" s="30"/>
      <c r="D84" s="16"/>
      <c r="E84" s="36">
        <v>3794.35</v>
      </c>
      <c r="F84" s="37">
        <v>1.9599999999999999E-2</v>
      </c>
      <c r="G84" s="19"/>
    </row>
    <row r="85" spans="1:7" x14ac:dyDescent="0.25">
      <c r="A85" s="11"/>
      <c r="B85" s="29"/>
      <c r="C85" s="29"/>
      <c r="D85" s="12"/>
      <c r="E85" s="13"/>
      <c r="F85" s="14"/>
      <c r="G85" s="14"/>
    </row>
    <row r="86" spans="1:7" x14ac:dyDescent="0.25">
      <c r="A86" s="20" t="s">
        <v>150</v>
      </c>
      <c r="B86" s="31"/>
      <c r="C86" s="31"/>
      <c r="D86" s="21"/>
      <c r="E86" s="17">
        <v>3794.35</v>
      </c>
      <c r="F86" s="18">
        <v>1.9599999999999999E-2</v>
      </c>
      <c r="G86" s="19"/>
    </row>
    <row r="87" spans="1:7" x14ac:dyDescent="0.25">
      <c r="A87" s="11" t="s">
        <v>153</v>
      </c>
      <c r="B87" s="29"/>
      <c r="C87" s="29"/>
      <c r="D87" s="12"/>
      <c r="E87" s="13">
        <v>0.64946809999999999</v>
      </c>
      <c r="F87" s="14">
        <v>3.0000000000000001E-6</v>
      </c>
      <c r="G87" s="14"/>
    </row>
    <row r="88" spans="1:7" x14ac:dyDescent="0.25">
      <c r="A88" s="11" t="s">
        <v>154</v>
      </c>
      <c r="B88" s="29"/>
      <c r="C88" s="29"/>
      <c r="D88" s="12"/>
      <c r="E88" s="22">
        <v>-99.8294681</v>
      </c>
      <c r="F88" s="23">
        <v>-7.0299999999999996E-4</v>
      </c>
      <c r="G88" s="14">
        <v>6.2475999999999997E-2</v>
      </c>
    </row>
    <row r="89" spans="1:7" x14ac:dyDescent="0.25">
      <c r="A89" s="24" t="s">
        <v>155</v>
      </c>
      <c r="B89" s="32"/>
      <c r="C89" s="32"/>
      <c r="D89" s="25"/>
      <c r="E89" s="26">
        <v>193736.33</v>
      </c>
      <c r="F89" s="27">
        <v>1</v>
      </c>
      <c r="G89" s="27"/>
    </row>
    <row r="94" spans="1:7" x14ac:dyDescent="0.25">
      <c r="A94" s="51" t="s">
        <v>158</v>
      </c>
    </row>
    <row r="95" spans="1:7" x14ac:dyDescent="0.25">
      <c r="A95" s="46" t="s">
        <v>159</v>
      </c>
      <c r="B95" s="33" t="s">
        <v>112</v>
      </c>
    </row>
    <row r="96" spans="1:7" x14ac:dyDescent="0.25">
      <c r="A96" t="s">
        <v>160</v>
      </c>
    </row>
    <row r="97" spans="1:5" x14ac:dyDescent="0.25">
      <c r="A97" t="s">
        <v>161</v>
      </c>
      <c r="B97" t="s">
        <v>162</v>
      </c>
      <c r="C97" t="s">
        <v>162</v>
      </c>
    </row>
    <row r="98" spans="1:5" x14ac:dyDescent="0.25">
      <c r="B98" s="47">
        <v>45044</v>
      </c>
      <c r="C98" s="47">
        <v>45077</v>
      </c>
    </row>
    <row r="99" spans="1:5" x14ac:dyDescent="0.25">
      <c r="A99" t="s">
        <v>166</v>
      </c>
      <c r="B99">
        <v>60.741999999999997</v>
      </c>
      <c r="C99">
        <v>63.883000000000003</v>
      </c>
      <c r="E99" s="1"/>
    </row>
    <row r="100" spans="1:5" x14ac:dyDescent="0.25">
      <c r="A100" t="s">
        <v>167</v>
      </c>
      <c r="B100">
        <v>23.561</v>
      </c>
      <c r="C100">
        <v>24.779</v>
      </c>
      <c r="E100" s="1"/>
    </row>
    <row r="101" spans="1:5" x14ac:dyDescent="0.25">
      <c r="A101" t="s">
        <v>626</v>
      </c>
      <c r="B101">
        <v>53.325000000000003</v>
      </c>
      <c r="C101">
        <v>56.006999999999998</v>
      </c>
      <c r="E101" s="1"/>
    </row>
    <row r="102" spans="1:5" x14ac:dyDescent="0.25">
      <c r="A102" t="s">
        <v>627</v>
      </c>
      <c r="B102">
        <v>20.338000000000001</v>
      </c>
      <c r="C102">
        <v>21.36</v>
      </c>
      <c r="E102" s="1"/>
    </row>
    <row r="103" spans="1:5" x14ac:dyDescent="0.25">
      <c r="E103" s="1"/>
    </row>
    <row r="104" spans="1:5" x14ac:dyDescent="0.25">
      <c r="A104" t="s">
        <v>177</v>
      </c>
      <c r="B104" s="33" t="s">
        <v>112</v>
      </c>
    </row>
    <row r="105" spans="1:5" x14ac:dyDescent="0.25">
      <c r="A105" t="s">
        <v>178</v>
      </c>
      <c r="B105" s="33" t="s">
        <v>112</v>
      </c>
    </row>
    <row r="106" spans="1:5" ht="29.1" customHeight="1" x14ac:dyDescent="0.25">
      <c r="A106" s="46" t="s">
        <v>179</v>
      </c>
      <c r="B106" s="33" t="s">
        <v>112</v>
      </c>
    </row>
    <row r="107" spans="1:5" ht="29.1" customHeight="1" x14ac:dyDescent="0.25">
      <c r="A107" s="46" t="s">
        <v>180</v>
      </c>
      <c r="B107" s="33" t="s">
        <v>112</v>
      </c>
    </row>
    <row r="108" spans="1:5" x14ac:dyDescent="0.25">
      <c r="A108" t="s">
        <v>1678</v>
      </c>
      <c r="B108" s="48">
        <v>0.30051800000000001</v>
      </c>
    </row>
    <row r="109" spans="1:5" ht="43.5" customHeight="1" x14ac:dyDescent="0.25">
      <c r="A109" s="46" t="s">
        <v>182</v>
      </c>
      <c r="B109" s="33" t="s">
        <v>112</v>
      </c>
    </row>
    <row r="110" spans="1:5" ht="29.1" customHeight="1" x14ac:dyDescent="0.25">
      <c r="A110" s="46" t="s">
        <v>183</v>
      </c>
      <c r="B110" s="33" t="s">
        <v>112</v>
      </c>
    </row>
    <row r="111" spans="1:5" ht="29.1" customHeight="1" x14ac:dyDescent="0.25">
      <c r="A111" s="46" t="s">
        <v>184</v>
      </c>
      <c r="B111" s="33" t="s">
        <v>112</v>
      </c>
    </row>
    <row r="112" spans="1:5" x14ac:dyDescent="0.25">
      <c r="A112" t="s">
        <v>185</v>
      </c>
      <c r="B112" s="33" t="s">
        <v>112</v>
      </c>
    </row>
    <row r="113" spans="1:4" x14ac:dyDescent="0.25">
      <c r="A113" t="s">
        <v>186</v>
      </c>
      <c r="B113" s="33" t="s">
        <v>112</v>
      </c>
    </row>
    <row r="115" spans="1:4" ht="69.95" customHeight="1" x14ac:dyDescent="0.25">
      <c r="A115" s="57" t="s">
        <v>196</v>
      </c>
      <c r="B115" s="57" t="s">
        <v>197</v>
      </c>
      <c r="C115" s="57" t="s">
        <v>5</v>
      </c>
      <c r="D115" s="57" t="s">
        <v>6</v>
      </c>
    </row>
    <row r="116" spans="1:4" ht="69.95" customHeight="1" x14ac:dyDescent="0.25">
      <c r="A116" s="57" t="s">
        <v>1852</v>
      </c>
      <c r="B116" s="57"/>
      <c r="C116" s="57" t="s">
        <v>58</v>
      </c>
      <c r="D116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7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1853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1854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1711</v>
      </c>
      <c r="B8" s="29" t="s">
        <v>1712</v>
      </c>
      <c r="C8" s="29" t="s">
        <v>1219</v>
      </c>
      <c r="D8" s="12">
        <v>765941</v>
      </c>
      <c r="E8" s="13">
        <v>5905.79</v>
      </c>
      <c r="F8" s="14">
        <v>3.3599999999999998E-2</v>
      </c>
      <c r="G8" s="14"/>
    </row>
    <row r="9" spans="1:8" x14ac:dyDescent="0.25">
      <c r="A9" s="11" t="s">
        <v>1281</v>
      </c>
      <c r="B9" s="29" t="s">
        <v>1282</v>
      </c>
      <c r="C9" s="29" t="s">
        <v>1107</v>
      </c>
      <c r="D9" s="12">
        <v>790715</v>
      </c>
      <c r="E9" s="13">
        <v>5591.94</v>
      </c>
      <c r="F9" s="14">
        <v>3.1899999999999998E-2</v>
      </c>
      <c r="G9" s="14"/>
    </row>
    <row r="10" spans="1:8" x14ac:dyDescent="0.25">
      <c r="A10" s="11" t="s">
        <v>1815</v>
      </c>
      <c r="B10" s="29" t="s">
        <v>1816</v>
      </c>
      <c r="C10" s="29" t="s">
        <v>1175</v>
      </c>
      <c r="D10" s="12">
        <v>253730</v>
      </c>
      <c r="E10" s="13">
        <v>5067.37</v>
      </c>
      <c r="F10" s="14">
        <v>2.8899999999999999E-2</v>
      </c>
      <c r="G10" s="14"/>
    </row>
    <row r="11" spans="1:8" x14ac:dyDescent="0.25">
      <c r="A11" s="11" t="s">
        <v>1813</v>
      </c>
      <c r="B11" s="29" t="s">
        <v>1814</v>
      </c>
      <c r="C11" s="29" t="s">
        <v>1122</v>
      </c>
      <c r="D11" s="12">
        <v>238150</v>
      </c>
      <c r="E11" s="13">
        <v>5011.87</v>
      </c>
      <c r="F11" s="14">
        <v>2.8500000000000001E-2</v>
      </c>
      <c r="G11" s="14"/>
    </row>
    <row r="12" spans="1:8" x14ac:dyDescent="0.25">
      <c r="A12" s="11" t="s">
        <v>1394</v>
      </c>
      <c r="B12" s="29" t="s">
        <v>1395</v>
      </c>
      <c r="C12" s="29" t="s">
        <v>1246</v>
      </c>
      <c r="D12" s="12">
        <v>87339</v>
      </c>
      <c r="E12" s="13">
        <v>4074.45</v>
      </c>
      <c r="F12" s="14">
        <v>2.3199999999999998E-2</v>
      </c>
      <c r="G12" s="14"/>
    </row>
    <row r="13" spans="1:8" x14ac:dyDescent="0.25">
      <c r="A13" s="11" t="s">
        <v>1846</v>
      </c>
      <c r="B13" s="29" t="s">
        <v>1847</v>
      </c>
      <c r="C13" s="29" t="s">
        <v>1188</v>
      </c>
      <c r="D13" s="12">
        <v>727793</v>
      </c>
      <c r="E13" s="13">
        <v>4054.9</v>
      </c>
      <c r="F13" s="14">
        <v>2.3099999999999999E-2</v>
      </c>
      <c r="G13" s="14"/>
    </row>
    <row r="14" spans="1:8" x14ac:dyDescent="0.25">
      <c r="A14" s="11" t="s">
        <v>1740</v>
      </c>
      <c r="B14" s="29" t="s">
        <v>1741</v>
      </c>
      <c r="C14" s="29" t="s">
        <v>1110</v>
      </c>
      <c r="D14" s="12">
        <v>75232</v>
      </c>
      <c r="E14" s="13">
        <v>3865.72</v>
      </c>
      <c r="F14" s="14">
        <v>2.1999999999999999E-2</v>
      </c>
      <c r="G14" s="14"/>
    </row>
    <row r="15" spans="1:8" x14ac:dyDescent="0.25">
      <c r="A15" s="11" t="s">
        <v>1297</v>
      </c>
      <c r="B15" s="29" t="s">
        <v>1298</v>
      </c>
      <c r="C15" s="29" t="s">
        <v>1107</v>
      </c>
      <c r="D15" s="12">
        <v>360039</v>
      </c>
      <c r="E15" s="13">
        <v>3783.65</v>
      </c>
      <c r="F15" s="14">
        <v>2.1600000000000001E-2</v>
      </c>
      <c r="G15" s="14"/>
    </row>
    <row r="16" spans="1:8" x14ac:dyDescent="0.25">
      <c r="A16" s="11" t="s">
        <v>1696</v>
      </c>
      <c r="B16" s="29" t="s">
        <v>1697</v>
      </c>
      <c r="C16" s="29" t="s">
        <v>1273</v>
      </c>
      <c r="D16" s="12">
        <v>661786</v>
      </c>
      <c r="E16" s="13">
        <v>3636.18</v>
      </c>
      <c r="F16" s="14">
        <v>2.07E-2</v>
      </c>
      <c r="G16" s="14"/>
    </row>
    <row r="17" spans="1:7" x14ac:dyDescent="0.25">
      <c r="A17" s="11" t="s">
        <v>1253</v>
      </c>
      <c r="B17" s="29" t="s">
        <v>1254</v>
      </c>
      <c r="C17" s="29" t="s">
        <v>1104</v>
      </c>
      <c r="D17" s="12">
        <v>2872389</v>
      </c>
      <c r="E17" s="13">
        <v>3597.67</v>
      </c>
      <c r="F17" s="14">
        <v>2.0500000000000001E-2</v>
      </c>
      <c r="G17" s="14"/>
    </row>
    <row r="18" spans="1:7" x14ac:dyDescent="0.25">
      <c r="A18" s="11" t="s">
        <v>1328</v>
      </c>
      <c r="B18" s="29" t="s">
        <v>1329</v>
      </c>
      <c r="C18" s="29" t="s">
        <v>1273</v>
      </c>
      <c r="D18" s="12">
        <v>469146</v>
      </c>
      <c r="E18" s="13">
        <v>3401.31</v>
      </c>
      <c r="F18" s="14">
        <v>1.9400000000000001E-2</v>
      </c>
      <c r="G18" s="14"/>
    </row>
    <row r="19" spans="1:7" x14ac:dyDescent="0.25">
      <c r="A19" s="11" t="s">
        <v>1409</v>
      </c>
      <c r="B19" s="29" t="s">
        <v>1410</v>
      </c>
      <c r="C19" s="29" t="s">
        <v>1110</v>
      </c>
      <c r="D19" s="12">
        <v>983608</v>
      </c>
      <c r="E19" s="13">
        <v>3378.69</v>
      </c>
      <c r="F19" s="14">
        <v>1.9199999999999998E-2</v>
      </c>
      <c r="G19" s="14"/>
    </row>
    <row r="20" spans="1:7" x14ac:dyDescent="0.25">
      <c r="A20" s="11" t="s">
        <v>1855</v>
      </c>
      <c r="B20" s="29" t="s">
        <v>1856</v>
      </c>
      <c r="C20" s="29" t="s">
        <v>1175</v>
      </c>
      <c r="D20" s="12">
        <v>288637</v>
      </c>
      <c r="E20" s="13">
        <v>3319.47</v>
      </c>
      <c r="F20" s="14">
        <v>1.89E-2</v>
      </c>
      <c r="G20" s="14"/>
    </row>
    <row r="21" spans="1:7" x14ac:dyDescent="0.25">
      <c r="A21" s="11" t="s">
        <v>1857</v>
      </c>
      <c r="B21" s="29" t="s">
        <v>1858</v>
      </c>
      <c r="C21" s="29" t="s">
        <v>1305</v>
      </c>
      <c r="D21" s="12">
        <v>172061</v>
      </c>
      <c r="E21" s="13">
        <v>3316.99</v>
      </c>
      <c r="F21" s="14">
        <v>1.89E-2</v>
      </c>
      <c r="G21" s="14"/>
    </row>
    <row r="22" spans="1:7" x14ac:dyDescent="0.25">
      <c r="A22" s="11" t="s">
        <v>1824</v>
      </c>
      <c r="B22" s="29" t="s">
        <v>1825</v>
      </c>
      <c r="C22" s="29" t="s">
        <v>1212</v>
      </c>
      <c r="D22" s="12">
        <v>833193</v>
      </c>
      <c r="E22" s="13">
        <v>3182.38</v>
      </c>
      <c r="F22" s="14">
        <v>1.8100000000000002E-2</v>
      </c>
      <c r="G22" s="14"/>
    </row>
    <row r="23" spans="1:7" x14ac:dyDescent="0.25">
      <c r="A23" s="11" t="s">
        <v>1701</v>
      </c>
      <c r="B23" s="29" t="s">
        <v>1702</v>
      </c>
      <c r="C23" s="29" t="s">
        <v>1198</v>
      </c>
      <c r="D23" s="12">
        <v>563208</v>
      </c>
      <c r="E23" s="13">
        <v>3168.61</v>
      </c>
      <c r="F23" s="14">
        <v>1.7999999999999999E-2</v>
      </c>
      <c r="G23" s="14"/>
    </row>
    <row r="24" spans="1:7" x14ac:dyDescent="0.25">
      <c r="A24" s="11" t="s">
        <v>1441</v>
      </c>
      <c r="B24" s="29" t="s">
        <v>1442</v>
      </c>
      <c r="C24" s="29" t="s">
        <v>1195</v>
      </c>
      <c r="D24" s="12">
        <v>1102240</v>
      </c>
      <c r="E24" s="13">
        <v>3088.48</v>
      </c>
      <c r="F24" s="14">
        <v>1.7600000000000001E-2</v>
      </c>
      <c r="G24" s="14"/>
    </row>
    <row r="25" spans="1:7" x14ac:dyDescent="0.25">
      <c r="A25" s="11" t="s">
        <v>1682</v>
      </c>
      <c r="B25" s="29" t="s">
        <v>1683</v>
      </c>
      <c r="C25" s="29" t="s">
        <v>1188</v>
      </c>
      <c r="D25" s="12">
        <v>237305</v>
      </c>
      <c r="E25" s="13">
        <v>3032.05</v>
      </c>
      <c r="F25" s="14">
        <v>1.7299999999999999E-2</v>
      </c>
      <c r="G25" s="14"/>
    </row>
    <row r="26" spans="1:7" x14ac:dyDescent="0.25">
      <c r="A26" s="11" t="s">
        <v>1859</v>
      </c>
      <c r="B26" s="29" t="s">
        <v>1860</v>
      </c>
      <c r="C26" s="29" t="s">
        <v>1175</v>
      </c>
      <c r="D26" s="12">
        <v>127658</v>
      </c>
      <c r="E26" s="13">
        <v>2952.73</v>
      </c>
      <c r="F26" s="14">
        <v>1.6799999999999999E-2</v>
      </c>
      <c r="G26" s="14"/>
    </row>
    <row r="27" spans="1:7" x14ac:dyDescent="0.25">
      <c r="A27" s="11" t="s">
        <v>1861</v>
      </c>
      <c r="B27" s="29" t="s">
        <v>1862</v>
      </c>
      <c r="C27" s="29" t="s">
        <v>1175</v>
      </c>
      <c r="D27" s="12">
        <v>298875</v>
      </c>
      <c r="E27" s="13">
        <v>2808.23</v>
      </c>
      <c r="F27" s="14">
        <v>1.6E-2</v>
      </c>
      <c r="G27" s="14"/>
    </row>
    <row r="28" spans="1:7" x14ac:dyDescent="0.25">
      <c r="A28" s="11" t="s">
        <v>1863</v>
      </c>
      <c r="B28" s="29" t="s">
        <v>1864</v>
      </c>
      <c r="C28" s="29" t="s">
        <v>1104</v>
      </c>
      <c r="D28" s="12">
        <v>3227861</v>
      </c>
      <c r="E28" s="13">
        <v>2788.87</v>
      </c>
      <c r="F28" s="14">
        <v>1.5900000000000001E-2</v>
      </c>
      <c r="G28" s="14"/>
    </row>
    <row r="29" spans="1:7" x14ac:dyDescent="0.25">
      <c r="A29" s="11" t="s">
        <v>1817</v>
      </c>
      <c r="B29" s="29" t="s">
        <v>1818</v>
      </c>
      <c r="C29" s="29" t="s">
        <v>1209</v>
      </c>
      <c r="D29" s="12">
        <v>504866</v>
      </c>
      <c r="E29" s="13">
        <v>2637.92</v>
      </c>
      <c r="F29" s="14">
        <v>1.4999999999999999E-2</v>
      </c>
      <c r="G29" s="14"/>
    </row>
    <row r="30" spans="1:7" x14ac:dyDescent="0.25">
      <c r="A30" s="11" t="s">
        <v>1836</v>
      </c>
      <c r="B30" s="29" t="s">
        <v>1837</v>
      </c>
      <c r="C30" s="29" t="s">
        <v>1188</v>
      </c>
      <c r="D30" s="12">
        <v>273107</v>
      </c>
      <c r="E30" s="13">
        <v>2616.64</v>
      </c>
      <c r="F30" s="14">
        <v>1.49E-2</v>
      </c>
      <c r="G30" s="14"/>
    </row>
    <row r="31" spans="1:7" x14ac:dyDescent="0.25">
      <c r="A31" s="11" t="s">
        <v>1848</v>
      </c>
      <c r="B31" s="29" t="s">
        <v>1849</v>
      </c>
      <c r="C31" s="29" t="s">
        <v>1821</v>
      </c>
      <c r="D31" s="12">
        <v>169350</v>
      </c>
      <c r="E31" s="13">
        <v>2491.39</v>
      </c>
      <c r="F31" s="14">
        <v>1.4200000000000001E-2</v>
      </c>
      <c r="G31" s="14"/>
    </row>
    <row r="32" spans="1:7" x14ac:dyDescent="0.25">
      <c r="A32" s="11" t="s">
        <v>1435</v>
      </c>
      <c r="B32" s="29" t="s">
        <v>1436</v>
      </c>
      <c r="C32" s="29" t="s">
        <v>1104</v>
      </c>
      <c r="D32" s="12">
        <v>1949674</v>
      </c>
      <c r="E32" s="13">
        <v>2440.02</v>
      </c>
      <c r="F32" s="14">
        <v>1.3899999999999999E-2</v>
      </c>
      <c r="G32" s="14"/>
    </row>
    <row r="33" spans="1:7" x14ac:dyDescent="0.25">
      <c r="A33" s="11" t="s">
        <v>1850</v>
      </c>
      <c r="B33" s="29" t="s">
        <v>1851</v>
      </c>
      <c r="C33" s="29" t="s">
        <v>1821</v>
      </c>
      <c r="D33" s="12">
        <v>610104</v>
      </c>
      <c r="E33" s="13">
        <v>2401.67</v>
      </c>
      <c r="F33" s="14">
        <v>1.37E-2</v>
      </c>
      <c r="G33" s="14"/>
    </row>
    <row r="34" spans="1:7" x14ac:dyDescent="0.25">
      <c r="A34" s="11" t="s">
        <v>1865</v>
      </c>
      <c r="B34" s="29" t="s">
        <v>1866</v>
      </c>
      <c r="C34" s="29" t="s">
        <v>1153</v>
      </c>
      <c r="D34" s="12">
        <v>357810</v>
      </c>
      <c r="E34" s="13">
        <v>2372.2800000000002</v>
      </c>
      <c r="F34" s="14">
        <v>1.35E-2</v>
      </c>
      <c r="G34" s="14"/>
    </row>
    <row r="35" spans="1:7" x14ac:dyDescent="0.25">
      <c r="A35" s="11" t="s">
        <v>1734</v>
      </c>
      <c r="B35" s="29" t="s">
        <v>1735</v>
      </c>
      <c r="C35" s="29" t="s">
        <v>1276</v>
      </c>
      <c r="D35" s="12">
        <v>115843</v>
      </c>
      <c r="E35" s="13">
        <v>2354.1</v>
      </c>
      <c r="F35" s="14">
        <v>1.34E-2</v>
      </c>
      <c r="G35" s="14"/>
    </row>
    <row r="36" spans="1:7" x14ac:dyDescent="0.25">
      <c r="A36" s="11" t="s">
        <v>1867</v>
      </c>
      <c r="B36" s="29" t="s">
        <v>1868</v>
      </c>
      <c r="C36" s="29" t="s">
        <v>1147</v>
      </c>
      <c r="D36" s="12">
        <v>747590</v>
      </c>
      <c r="E36" s="13">
        <v>2346.69</v>
      </c>
      <c r="F36" s="14">
        <v>1.34E-2</v>
      </c>
      <c r="G36" s="14"/>
    </row>
    <row r="37" spans="1:7" x14ac:dyDescent="0.25">
      <c r="A37" s="11" t="s">
        <v>1707</v>
      </c>
      <c r="B37" s="29" t="s">
        <v>1708</v>
      </c>
      <c r="C37" s="29" t="s">
        <v>1104</v>
      </c>
      <c r="D37" s="12">
        <v>839743</v>
      </c>
      <c r="E37" s="13">
        <v>2266.4699999999998</v>
      </c>
      <c r="F37" s="14">
        <v>1.29E-2</v>
      </c>
      <c r="G37" s="14"/>
    </row>
    <row r="38" spans="1:7" x14ac:dyDescent="0.25">
      <c r="A38" s="11" t="s">
        <v>1869</v>
      </c>
      <c r="B38" s="29" t="s">
        <v>1870</v>
      </c>
      <c r="C38" s="29" t="s">
        <v>1110</v>
      </c>
      <c r="D38" s="12">
        <v>599021</v>
      </c>
      <c r="E38" s="13">
        <v>2261.3000000000002</v>
      </c>
      <c r="F38" s="14">
        <v>1.29E-2</v>
      </c>
      <c r="G38" s="14"/>
    </row>
    <row r="39" spans="1:7" x14ac:dyDescent="0.25">
      <c r="A39" s="11" t="s">
        <v>1871</v>
      </c>
      <c r="B39" s="29" t="s">
        <v>1872</v>
      </c>
      <c r="C39" s="29" t="s">
        <v>1305</v>
      </c>
      <c r="D39" s="12">
        <v>2268558</v>
      </c>
      <c r="E39" s="13">
        <v>2239.0700000000002</v>
      </c>
      <c r="F39" s="14">
        <v>1.2800000000000001E-2</v>
      </c>
      <c r="G39" s="14"/>
    </row>
    <row r="40" spans="1:7" x14ac:dyDescent="0.25">
      <c r="A40" s="11" t="s">
        <v>1822</v>
      </c>
      <c r="B40" s="29" t="s">
        <v>1823</v>
      </c>
      <c r="C40" s="29" t="s">
        <v>1175</v>
      </c>
      <c r="D40" s="12">
        <v>192272</v>
      </c>
      <c r="E40" s="13">
        <v>2182.86</v>
      </c>
      <c r="F40" s="14">
        <v>1.24E-2</v>
      </c>
      <c r="G40" s="14"/>
    </row>
    <row r="41" spans="1:7" x14ac:dyDescent="0.25">
      <c r="A41" s="11" t="s">
        <v>1873</v>
      </c>
      <c r="B41" s="29" t="s">
        <v>1874</v>
      </c>
      <c r="C41" s="29" t="s">
        <v>1700</v>
      </c>
      <c r="D41" s="12">
        <v>379616</v>
      </c>
      <c r="E41" s="13">
        <v>2178.4299999999998</v>
      </c>
      <c r="F41" s="14">
        <v>1.24E-2</v>
      </c>
      <c r="G41" s="14"/>
    </row>
    <row r="42" spans="1:7" x14ac:dyDescent="0.25">
      <c r="A42" s="11" t="s">
        <v>1875</v>
      </c>
      <c r="B42" s="29" t="s">
        <v>1876</v>
      </c>
      <c r="C42" s="29" t="s">
        <v>1175</v>
      </c>
      <c r="D42" s="12">
        <v>64457</v>
      </c>
      <c r="E42" s="13">
        <v>2130.27</v>
      </c>
      <c r="F42" s="14">
        <v>1.21E-2</v>
      </c>
      <c r="G42" s="14"/>
    </row>
    <row r="43" spans="1:7" x14ac:dyDescent="0.25">
      <c r="A43" s="11" t="s">
        <v>1877</v>
      </c>
      <c r="B43" s="29" t="s">
        <v>1878</v>
      </c>
      <c r="C43" s="29" t="s">
        <v>1287</v>
      </c>
      <c r="D43" s="12">
        <v>440917</v>
      </c>
      <c r="E43" s="13">
        <v>2081.13</v>
      </c>
      <c r="F43" s="14">
        <v>1.1900000000000001E-2</v>
      </c>
      <c r="G43" s="14"/>
    </row>
    <row r="44" spans="1:7" x14ac:dyDescent="0.25">
      <c r="A44" s="11" t="s">
        <v>1879</v>
      </c>
      <c r="B44" s="29" t="s">
        <v>1880</v>
      </c>
      <c r="C44" s="29" t="s">
        <v>1305</v>
      </c>
      <c r="D44" s="12">
        <v>731976</v>
      </c>
      <c r="E44" s="13">
        <v>2078.4499999999998</v>
      </c>
      <c r="F44" s="14">
        <v>1.18E-2</v>
      </c>
      <c r="G44" s="14"/>
    </row>
    <row r="45" spans="1:7" x14ac:dyDescent="0.25">
      <c r="A45" s="11" t="s">
        <v>1881</v>
      </c>
      <c r="B45" s="29" t="s">
        <v>1882</v>
      </c>
      <c r="C45" s="29" t="s">
        <v>1147</v>
      </c>
      <c r="D45" s="12">
        <v>352763</v>
      </c>
      <c r="E45" s="13">
        <v>2062.7800000000002</v>
      </c>
      <c r="F45" s="14">
        <v>1.17E-2</v>
      </c>
      <c r="G45" s="14"/>
    </row>
    <row r="46" spans="1:7" x14ac:dyDescent="0.25">
      <c r="A46" s="11" t="s">
        <v>1883</v>
      </c>
      <c r="B46" s="29" t="s">
        <v>1884</v>
      </c>
      <c r="C46" s="29" t="s">
        <v>1305</v>
      </c>
      <c r="D46" s="12">
        <v>3540325</v>
      </c>
      <c r="E46" s="13">
        <v>2048.08</v>
      </c>
      <c r="F46" s="14">
        <v>1.17E-2</v>
      </c>
      <c r="G46" s="14"/>
    </row>
    <row r="47" spans="1:7" x14ac:dyDescent="0.25">
      <c r="A47" s="11" t="s">
        <v>1267</v>
      </c>
      <c r="B47" s="29" t="s">
        <v>1268</v>
      </c>
      <c r="C47" s="29" t="s">
        <v>1188</v>
      </c>
      <c r="D47" s="12">
        <v>52483</v>
      </c>
      <c r="E47" s="13">
        <v>2035.68</v>
      </c>
      <c r="F47" s="14">
        <v>1.1599999999999999E-2</v>
      </c>
      <c r="G47" s="14"/>
    </row>
    <row r="48" spans="1:7" x14ac:dyDescent="0.25">
      <c r="A48" s="11" t="s">
        <v>1885</v>
      </c>
      <c r="B48" s="29" t="s">
        <v>1886</v>
      </c>
      <c r="C48" s="29" t="s">
        <v>1175</v>
      </c>
      <c r="D48" s="12">
        <v>307939</v>
      </c>
      <c r="E48" s="13">
        <v>2018.08</v>
      </c>
      <c r="F48" s="14">
        <v>1.15E-2</v>
      </c>
      <c r="G48" s="14"/>
    </row>
    <row r="49" spans="1:7" x14ac:dyDescent="0.25">
      <c r="A49" s="11" t="s">
        <v>1887</v>
      </c>
      <c r="B49" s="29" t="s">
        <v>1888</v>
      </c>
      <c r="C49" s="29" t="s">
        <v>1241</v>
      </c>
      <c r="D49" s="12">
        <v>292438</v>
      </c>
      <c r="E49" s="13">
        <v>2009.49</v>
      </c>
      <c r="F49" s="14">
        <v>1.14E-2</v>
      </c>
      <c r="G49" s="14"/>
    </row>
    <row r="50" spans="1:7" x14ac:dyDescent="0.25">
      <c r="A50" s="11" t="s">
        <v>1844</v>
      </c>
      <c r="B50" s="29" t="s">
        <v>1845</v>
      </c>
      <c r="C50" s="29" t="s">
        <v>1198</v>
      </c>
      <c r="D50" s="12">
        <v>136872</v>
      </c>
      <c r="E50" s="13">
        <v>2008.05</v>
      </c>
      <c r="F50" s="14">
        <v>1.14E-2</v>
      </c>
      <c r="G50" s="14"/>
    </row>
    <row r="51" spans="1:7" x14ac:dyDescent="0.25">
      <c r="A51" s="11" t="s">
        <v>1889</v>
      </c>
      <c r="B51" s="29" t="s">
        <v>1890</v>
      </c>
      <c r="C51" s="29" t="s">
        <v>1122</v>
      </c>
      <c r="D51" s="12">
        <v>415379</v>
      </c>
      <c r="E51" s="13">
        <v>1981.36</v>
      </c>
      <c r="F51" s="14">
        <v>1.1299999999999999E-2</v>
      </c>
      <c r="G51" s="14"/>
    </row>
    <row r="52" spans="1:7" x14ac:dyDescent="0.25">
      <c r="A52" s="11" t="s">
        <v>1891</v>
      </c>
      <c r="B52" s="29" t="s">
        <v>1892</v>
      </c>
      <c r="C52" s="29" t="s">
        <v>1209</v>
      </c>
      <c r="D52" s="12">
        <v>45611</v>
      </c>
      <c r="E52" s="13">
        <v>1905.67</v>
      </c>
      <c r="F52" s="14">
        <v>1.09E-2</v>
      </c>
      <c r="G52" s="14"/>
    </row>
    <row r="53" spans="1:7" x14ac:dyDescent="0.25">
      <c r="A53" s="11" t="s">
        <v>1893</v>
      </c>
      <c r="B53" s="29" t="s">
        <v>1894</v>
      </c>
      <c r="C53" s="29" t="s">
        <v>1262</v>
      </c>
      <c r="D53" s="12">
        <v>141152</v>
      </c>
      <c r="E53" s="13">
        <v>1899.2</v>
      </c>
      <c r="F53" s="14">
        <v>1.0800000000000001E-2</v>
      </c>
      <c r="G53" s="14"/>
    </row>
    <row r="54" spans="1:7" x14ac:dyDescent="0.25">
      <c r="A54" s="11" t="s">
        <v>1895</v>
      </c>
      <c r="B54" s="29" t="s">
        <v>1896</v>
      </c>
      <c r="C54" s="29" t="s">
        <v>1700</v>
      </c>
      <c r="D54" s="12">
        <v>62604</v>
      </c>
      <c r="E54" s="13">
        <v>1898.06</v>
      </c>
      <c r="F54" s="14">
        <v>1.0800000000000001E-2</v>
      </c>
      <c r="G54" s="14"/>
    </row>
    <row r="55" spans="1:7" x14ac:dyDescent="0.25">
      <c r="A55" s="11" t="s">
        <v>1897</v>
      </c>
      <c r="B55" s="29" t="s">
        <v>1898</v>
      </c>
      <c r="C55" s="29" t="s">
        <v>1122</v>
      </c>
      <c r="D55" s="12">
        <v>144448</v>
      </c>
      <c r="E55" s="13">
        <v>1889.74</v>
      </c>
      <c r="F55" s="14">
        <v>1.0800000000000001E-2</v>
      </c>
      <c r="G55" s="14"/>
    </row>
    <row r="56" spans="1:7" x14ac:dyDescent="0.25">
      <c r="A56" s="11" t="s">
        <v>1705</v>
      </c>
      <c r="B56" s="29" t="s">
        <v>1706</v>
      </c>
      <c r="C56" s="29" t="s">
        <v>1305</v>
      </c>
      <c r="D56" s="12">
        <v>335770</v>
      </c>
      <c r="E56" s="13">
        <v>1865.87</v>
      </c>
      <c r="F56" s="14">
        <v>1.06E-2</v>
      </c>
      <c r="G56" s="14"/>
    </row>
    <row r="57" spans="1:7" x14ac:dyDescent="0.25">
      <c r="A57" s="11" t="s">
        <v>1838</v>
      </c>
      <c r="B57" s="29" t="s">
        <v>1839</v>
      </c>
      <c r="C57" s="29" t="s">
        <v>1305</v>
      </c>
      <c r="D57" s="12">
        <v>341415</v>
      </c>
      <c r="E57" s="13">
        <v>1848.93</v>
      </c>
      <c r="F57" s="14">
        <v>1.0500000000000001E-2</v>
      </c>
      <c r="G57" s="14"/>
    </row>
    <row r="58" spans="1:7" x14ac:dyDescent="0.25">
      <c r="A58" s="11" t="s">
        <v>1237</v>
      </c>
      <c r="B58" s="29" t="s">
        <v>1238</v>
      </c>
      <c r="C58" s="29" t="s">
        <v>1175</v>
      </c>
      <c r="D58" s="12">
        <v>104098</v>
      </c>
      <c r="E58" s="13">
        <v>1832.02</v>
      </c>
      <c r="F58" s="14">
        <v>1.04E-2</v>
      </c>
      <c r="G58" s="14"/>
    </row>
    <row r="59" spans="1:7" x14ac:dyDescent="0.25">
      <c r="A59" s="11" t="s">
        <v>1899</v>
      </c>
      <c r="B59" s="29" t="s">
        <v>1900</v>
      </c>
      <c r="C59" s="29" t="s">
        <v>1147</v>
      </c>
      <c r="D59" s="12">
        <v>733893</v>
      </c>
      <c r="E59" s="13">
        <v>1813.08</v>
      </c>
      <c r="F59" s="14">
        <v>1.03E-2</v>
      </c>
      <c r="G59" s="14"/>
    </row>
    <row r="60" spans="1:7" x14ac:dyDescent="0.25">
      <c r="A60" s="11" t="s">
        <v>1748</v>
      </c>
      <c r="B60" s="29" t="s">
        <v>1749</v>
      </c>
      <c r="C60" s="29" t="s">
        <v>1188</v>
      </c>
      <c r="D60" s="12">
        <v>752163</v>
      </c>
      <c r="E60" s="13">
        <v>1796.17</v>
      </c>
      <c r="F60" s="14">
        <v>1.0200000000000001E-2</v>
      </c>
      <c r="G60" s="14"/>
    </row>
    <row r="61" spans="1:7" x14ac:dyDescent="0.25">
      <c r="A61" s="11" t="s">
        <v>1901</v>
      </c>
      <c r="B61" s="29" t="s">
        <v>1902</v>
      </c>
      <c r="C61" s="29" t="s">
        <v>1188</v>
      </c>
      <c r="D61" s="12">
        <v>80496</v>
      </c>
      <c r="E61" s="13">
        <v>1703.86</v>
      </c>
      <c r="F61" s="14">
        <v>9.7000000000000003E-3</v>
      </c>
      <c r="G61" s="14"/>
    </row>
    <row r="62" spans="1:7" x14ac:dyDescent="0.25">
      <c r="A62" s="11" t="s">
        <v>1903</v>
      </c>
      <c r="B62" s="29" t="s">
        <v>1904</v>
      </c>
      <c r="C62" s="29" t="s">
        <v>1241</v>
      </c>
      <c r="D62" s="12">
        <v>472954</v>
      </c>
      <c r="E62" s="13">
        <v>1703.11</v>
      </c>
      <c r="F62" s="14">
        <v>9.7000000000000003E-3</v>
      </c>
      <c r="G62" s="14"/>
    </row>
    <row r="63" spans="1:7" x14ac:dyDescent="0.25">
      <c r="A63" s="11" t="s">
        <v>1215</v>
      </c>
      <c r="B63" s="29" t="s">
        <v>1216</v>
      </c>
      <c r="C63" s="29" t="s">
        <v>1153</v>
      </c>
      <c r="D63" s="12">
        <v>79851</v>
      </c>
      <c r="E63" s="13">
        <v>1700.79</v>
      </c>
      <c r="F63" s="14">
        <v>9.7000000000000003E-3</v>
      </c>
      <c r="G63" s="14"/>
    </row>
    <row r="64" spans="1:7" x14ac:dyDescent="0.25">
      <c r="A64" s="11" t="s">
        <v>1905</v>
      </c>
      <c r="B64" s="29" t="s">
        <v>1906</v>
      </c>
      <c r="C64" s="29" t="s">
        <v>1246</v>
      </c>
      <c r="D64" s="12">
        <v>771979</v>
      </c>
      <c r="E64" s="13">
        <v>1697.97</v>
      </c>
      <c r="F64" s="14">
        <v>9.7000000000000003E-3</v>
      </c>
      <c r="G64" s="14"/>
    </row>
    <row r="65" spans="1:7" x14ac:dyDescent="0.25">
      <c r="A65" s="11" t="s">
        <v>1907</v>
      </c>
      <c r="B65" s="29" t="s">
        <v>1908</v>
      </c>
      <c r="C65" s="29" t="s">
        <v>1104</v>
      </c>
      <c r="D65" s="12">
        <v>568314</v>
      </c>
      <c r="E65" s="13">
        <v>1581.62</v>
      </c>
      <c r="F65" s="14">
        <v>8.9999999999999993E-3</v>
      </c>
      <c r="G65" s="14"/>
    </row>
    <row r="66" spans="1:7" x14ac:dyDescent="0.25">
      <c r="A66" s="11" t="s">
        <v>1909</v>
      </c>
      <c r="B66" s="29" t="s">
        <v>1910</v>
      </c>
      <c r="C66" s="29" t="s">
        <v>1209</v>
      </c>
      <c r="D66" s="12">
        <v>55121</v>
      </c>
      <c r="E66" s="13">
        <v>1532.01</v>
      </c>
      <c r="F66" s="14">
        <v>8.6999999999999994E-3</v>
      </c>
      <c r="G66" s="14"/>
    </row>
    <row r="67" spans="1:7" x14ac:dyDescent="0.25">
      <c r="A67" s="11" t="s">
        <v>1911</v>
      </c>
      <c r="B67" s="29" t="s">
        <v>1912</v>
      </c>
      <c r="C67" s="29" t="s">
        <v>1241</v>
      </c>
      <c r="D67" s="12">
        <v>94803</v>
      </c>
      <c r="E67" s="13">
        <v>1504.76</v>
      </c>
      <c r="F67" s="14">
        <v>8.6E-3</v>
      </c>
      <c r="G67" s="14"/>
    </row>
    <row r="68" spans="1:7" x14ac:dyDescent="0.25">
      <c r="A68" s="11" t="s">
        <v>1913</v>
      </c>
      <c r="B68" s="29" t="s">
        <v>1914</v>
      </c>
      <c r="C68" s="29" t="s">
        <v>1915</v>
      </c>
      <c r="D68" s="12">
        <v>208540</v>
      </c>
      <c r="E68" s="13">
        <v>1453.42</v>
      </c>
      <c r="F68" s="14">
        <v>8.3000000000000001E-3</v>
      </c>
      <c r="G68" s="14"/>
    </row>
    <row r="69" spans="1:7" x14ac:dyDescent="0.25">
      <c r="A69" s="11" t="s">
        <v>1916</v>
      </c>
      <c r="B69" s="29" t="s">
        <v>1917</v>
      </c>
      <c r="C69" s="29" t="s">
        <v>1305</v>
      </c>
      <c r="D69" s="12">
        <v>442035</v>
      </c>
      <c r="E69" s="13">
        <v>1449.43</v>
      </c>
      <c r="F69" s="14">
        <v>8.3000000000000001E-3</v>
      </c>
      <c r="G69" s="14"/>
    </row>
    <row r="70" spans="1:7" x14ac:dyDescent="0.25">
      <c r="A70" s="11" t="s">
        <v>1918</v>
      </c>
      <c r="B70" s="29" t="s">
        <v>1919</v>
      </c>
      <c r="C70" s="29" t="s">
        <v>1383</v>
      </c>
      <c r="D70" s="12">
        <v>367315</v>
      </c>
      <c r="E70" s="13">
        <v>1438.59</v>
      </c>
      <c r="F70" s="14">
        <v>8.2000000000000007E-3</v>
      </c>
      <c r="G70" s="14"/>
    </row>
    <row r="71" spans="1:7" x14ac:dyDescent="0.25">
      <c r="A71" s="11" t="s">
        <v>1920</v>
      </c>
      <c r="B71" s="29" t="s">
        <v>1921</v>
      </c>
      <c r="C71" s="29" t="s">
        <v>1241</v>
      </c>
      <c r="D71" s="12">
        <v>1996056</v>
      </c>
      <c r="E71" s="13">
        <v>1327.38</v>
      </c>
      <c r="F71" s="14">
        <v>7.6E-3</v>
      </c>
      <c r="G71" s="14"/>
    </row>
    <row r="72" spans="1:7" x14ac:dyDescent="0.25">
      <c r="A72" s="11" t="s">
        <v>1439</v>
      </c>
      <c r="B72" s="29" t="s">
        <v>1440</v>
      </c>
      <c r="C72" s="29" t="s">
        <v>1262</v>
      </c>
      <c r="D72" s="12">
        <v>86415</v>
      </c>
      <c r="E72" s="13">
        <v>1257.55</v>
      </c>
      <c r="F72" s="14">
        <v>7.1999999999999998E-3</v>
      </c>
      <c r="G72" s="14"/>
    </row>
    <row r="73" spans="1:7" x14ac:dyDescent="0.25">
      <c r="A73" s="11" t="s">
        <v>1922</v>
      </c>
      <c r="B73" s="29" t="s">
        <v>1923</v>
      </c>
      <c r="C73" s="29" t="s">
        <v>1110</v>
      </c>
      <c r="D73" s="12">
        <v>59690</v>
      </c>
      <c r="E73" s="13">
        <v>1227.29</v>
      </c>
      <c r="F73" s="14">
        <v>7.0000000000000001E-3</v>
      </c>
      <c r="G73" s="14"/>
    </row>
    <row r="74" spans="1:7" x14ac:dyDescent="0.25">
      <c r="A74" s="11" t="s">
        <v>1924</v>
      </c>
      <c r="B74" s="29" t="s">
        <v>1925</v>
      </c>
      <c r="C74" s="29" t="s">
        <v>1926</v>
      </c>
      <c r="D74" s="12">
        <v>54985</v>
      </c>
      <c r="E74" s="13">
        <v>1221.49</v>
      </c>
      <c r="F74" s="14">
        <v>7.0000000000000001E-3</v>
      </c>
      <c r="G74" s="14"/>
    </row>
    <row r="75" spans="1:7" x14ac:dyDescent="0.25">
      <c r="A75" s="11" t="s">
        <v>1927</v>
      </c>
      <c r="B75" s="29" t="s">
        <v>1928</v>
      </c>
      <c r="C75" s="29" t="s">
        <v>1305</v>
      </c>
      <c r="D75" s="12">
        <v>51076</v>
      </c>
      <c r="E75" s="13">
        <v>986.79</v>
      </c>
      <c r="F75" s="14">
        <v>5.5999999999999999E-3</v>
      </c>
      <c r="G75" s="14"/>
    </row>
    <row r="76" spans="1:7" x14ac:dyDescent="0.25">
      <c r="A76" s="11" t="s">
        <v>1811</v>
      </c>
      <c r="B76" s="29" t="s">
        <v>1812</v>
      </c>
      <c r="C76" s="29" t="s">
        <v>1415</v>
      </c>
      <c r="D76" s="12">
        <v>80543</v>
      </c>
      <c r="E76" s="13">
        <v>887.38</v>
      </c>
      <c r="F76" s="14">
        <v>5.1000000000000004E-3</v>
      </c>
      <c r="G76" s="14"/>
    </row>
    <row r="77" spans="1:7" x14ac:dyDescent="0.25">
      <c r="A77" s="15" t="s">
        <v>120</v>
      </c>
      <c r="B77" s="30"/>
      <c r="C77" s="30"/>
      <c r="D77" s="16"/>
      <c r="E77" s="36">
        <v>169691.74</v>
      </c>
      <c r="F77" s="37">
        <v>0.96660000000000001</v>
      </c>
      <c r="G77" s="19"/>
    </row>
    <row r="78" spans="1:7" x14ac:dyDescent="0.25">
      <c r="A78" s="15" t="s">
        <v>1466</v>
      </c>
      <c r="B78" s="29"/>
      <c r="C78" s="29"/>
      <c r="D78" s="12"/>
      <c r="E78" s="13"/>
      <c r="F78" s="14"/>
      <c r="G78" s="14"/>
    </row>
    <row r="79" spans="1:7" x14ac:dyDescent="0.25">
      <c r="A79" s="15" t="s">
        <v>120</v>
      </c>
      <c r="B79" s="29"/>
      <c r="C79" s="29"/>
      <c r="D79" s="12"/>
      <c r="E79" s="38" t="s">
        <v>112</v>
      </c>
      <c r="F79" s="39" t="s">
        <v>112</v>
      </c>
      <c r="G79" s="14"/>
    </row>
    <row r="80" spans="1:7" x14ac:dyDescent="0.25">
      <c r="A80" s="20" t="s">
        <v>150</v>
      </c>
      <c r="B80" s="31"/>
      <c r="C80" s="31"/>
      <c r="D80" s="21"/>
      <c r="E80" s="26">
        <v>169691.74</v>
      </c>
      <c r="F80" s="27">
        <v>0.96660000000000001</v>
      </c>
      <c r="G80" s="19"/>
    </row>
    <row r="81" spans="1:7" x14ac:dyDescent="0.25">
      <c r="A81" s="11"/>
      <c r="B81" s="29"/>
      <c r="C81" s="29"/>
      <c r="D81" s="12"/>
      <c r="E81" s="13"/>
      <c r="F81" s="14"/>
      <c r="G81" s="14"/>
    </row>
    <row r="82" spans="1:7" x14ac:dyDescent="0.25">
      <c r="A82" s="11"/>
      <c r="B82" s="29"/>
      <c r="C82" s="29"/>
      <c r="D82" s="12"/>
      <c r="E82" s="13"/>
      <c r="F82" s="14"/>
      <c r="G82" s="14"/>
    </row>
    <row r="83" spans="1:7" x14ac:dyDescent="0.25">
      <c r="A83" s="15" t="s">
        <v>151</v>
      </c>
      <c r="B83" s="29"/>
      <c r="C83" s="29"/>
      <c r="D83" s="12"/>
      <c r="E83" s="13"/>
      <c r="F83" s="14"/>
      <c r="G83" s="14"/>
    </row>
    <row r="84" spans="1:7" x14ac:dyDescent="0.25">
      <c r="A84" s="11" t="s">
        <v>152</v>
      </c>
      <c r="B84" s="29"/>
      <c r="C84" s="29"/>
      <c r="D84" s="12"/>
      <c r="E84" s="13">
        <v>6377.91</v>
      </c>
      <c r="F84" s="14">
        <v>3.6299999999999999E-2</v>
      </c>
      <c r="G84" s="14">
        <v>6.2475999999999997E-2</v>
      </c>
    </row>
    <row r="85" spans="1:7" x14ac:dyDescent="0.25">
      <c r="A85" s="15" t="s">
        <v>120</v>
      </c>
      <c r="B85" s="30"/>
      <c r="C85" s="30"/>
      <c r="D85" s="16"/>
      <c r="E85" s="36">
        <v>6377.91</v>
      </c>
      <c r="F85" s="37">
        <v>3.6299999999999999E-2</v>
      </c>
      <c r="G85" s="19"/>
    </row>
    <row r="86" spans="1:7" x14ac:dyDescent="0.25">
      <c r="A86" s="11"/>
      <c r="B86" s="29"/>
      <c r="C86" s="29"/>
      <c r="D86" s="12"/>
      <c r="E86" s="13"/>
      <c r="F86" s="14"/>
      <c r="G86" s="14"/>
    </row>
    <row r="87" spans="1:7" x14ac:dyDescent="0.25">
      <c r="A87" s="20" t="s">
        <v>150</v>
      </c>
      <c r="B87" s="31"/>
      <c r="C87" s="31"/>
      <c r="D87" s="21"/>
      <c r="E87" s="17">
        <v>6377.91</v>
      </c>
      <c r="F87" s="18">
        <v>3.6299999999999999E-2</v>
      </c>
      <c r="G87" s="19"/>
    </row>
    <row r="88" spans="1:7" x14ac:dyDescent="0.25">
      <c r="A88" s="11" t="s">
        <v>153</v>
      </c>
      <c r="B88" s="29"/>
      <c r="C88" s="29"/>
      <c r="D88" s="12"/>
      <c r="E88" s="13">
        <v>1.0916882000000001</v>
      </c>
      <c r="F88" s="14">
        <v>6.0000000000000002E-6</v>
      </c>
      <c r="G88" s="14"/>
    </row>
    <row r="89" spans="1:7" x14ac:dyDescent="0.25">
      <c r="A89" s="11" t="s">
        <v>154</v>
      </c>
      <c r="B89" s="29"/>
      <c r="C89" s="29"/>
      <c r="D89" s="12"/>
      <c r="E89" s="22">
        <v>-506.1816882</v>
      </c>
      <c r="F89" s="23">
        <v>-2.9060000000000002E-3</v>
      </c>
      <c r="G89" s="14">
        <v>6.2475999999999997E-2</v>
      </c>
    </row>
    <row r="90" spans="1:7" x14ac:dyDescent="0.25">
      <c r="A90" s="24" t="s">
        <v>155</v>
      </c>
      <c r="B90" s="32"/>
      <c r="C90" s="32"/>
      <c r="D90" s="25"/>
      <c r="E90" s="26">
        <v>175564.56</v>
      </c>
      <c r="F90" s="27">
        <v>1</v>
      </c>
      <c r="G90" s="27"/>
    </row>
    <row r="95" spans="1:7" x14ac:dyDescent="0.25">
      <c r="A95" s="51" t="s">
        <v>158</v>
      </c>
    </row>
    <row r="96" spans="1:7" x14ac:dyDescent="0.25">
      <c r="A96" s="46" t="s">
        <v>159</v>
      </c>
      <c r="B96" s="33" t="s">
        <v>112</v>
      </c>
    </row>
    <row r="97" spans="1:5" x14ac:dyDescent="0.25">
      <c r="A97" t="s">
        <v>160</v>
      </c>
    </row>
    <row r="98" spans="1:5" x14ac:dyDescent="0.25">
      <c r="A98" t="s">
        <v>161</v>
      </c>
      <c r="B98" t="s">
        <v>162</v>
      </c>
      <c r="C98" t="s">
        <v>162</v>
      </c>
    </row>
    <row r="99" spans="1:5" x14ac:dyDescent="0.25">
      <c r="B99" s="47">
        <v>45044</v>
      </c>
      <c r="C99" s="47">
        <v>45077</v>
      </c>
    </row>
    <row r="100" spans="1:5" x14ac:dyDescent="0.25">
      <c r="A100" t="s">
        <v>166</v>
      </c>
      <c r="B100">
        <v>27.629000000000001</v>
      </c>
      <c r="C100">
        <v>29.119</v>
      </c>
      <c r="E100" s="1"/>
    </row>
    <row r="101" spans="1:5" x14ac:dyDescent="0.25">
      <c r="A101" t="s">
        <v>167</v>
      </c>
      <c r="B101">
        <v>24.170999999999999</v>
      </c>
      <c r="C101">
        <v>25.475000000000001</v>
      </c>
      <c r="E101" s="1"/>
    </row>
    <row r="102" spans="1:5" x14ac:dyDescent="0.25">
      <c r="A102" t="s">
        <v>626</v>
      </c>
      <c r="B102">
        <v>25.821000000000002</v>
      </c>
      <c r="C102">
        <v>27.177</v>
      </c>
      <c r="E102" s="1"/>
    </row>
    <row r="103" spans="1:5" x14ac:dyDescent="0.25">
      <c r="A103" t="s">
        <v>627</v>
      </c>
      <c r="B103">
        <v>22.437000000000001</v>
      </c>
      <c r="C103">
        <v>23.616</v>
      </c>
      <c r="E103" s="1"/>
    </row>
    <row r="104" spans="1:5" x14ac:dyDescent="0.25">
      <c r="E104" s="1"/>
    </row>
    <row r="105" spans="1:5" x14ac:dyDescent="0.25">
      <c r="A105" t="s">
        <v>177</v>
      </c>
      <c r="B105" s="33" t="s">
        <v>112</v>
      </c>
    </row>
    <row r="106" spans="1:5" x14ac:dyDescent="0.25">
      <c r="A106" t="s">
        <v>178</v>
      </c>
      <c r="B106" s="33" t="s">
        <v>112</v>
      </c>
    </row>
    <row r="107" spans="1:5" ht="29.1" customHeight="1" x14ac:dyDescent="0.25">
      <c r="A107" s="46" t="s">
        <v>179</v>
      </c>
      <c r="B107" s="33" t="s">
        <v>112</v>
      </c>
    </row>
    <row r="108" spans="1:5" ht="29.1" customHeight="1" x14ac:dyDescent="0.25">
      <c r="A108" s="46" t="s">
        <v>180</v>
      </c>
      <c r="B108" s="33" t="s">
        <v>112</v>
      </c>
    </row>
    <row r="109" spans="1:5" x14ac:dyDescent="0.25">
      <c r="A109" t="s">
        <v>1678</v>
      </c>
      <c r="B109" s="48">
        <v>0.19578499999999999</v>
      </c>
    </row>
    <row r="110" spans="1:5" ht="43.5" customHeight="1" x14ac:dyDescent="0.25">
      <c r="A110" s="46" t="s">
        <v>182</v>
      </c>
      <c r="B110" s="33" t="s">
        <v>112</v>
      </c>
    </row>
    <row r="111" spans="1:5" ht="29.1" customHeight="1" x14ac:dyDescent="0.25">
      <c r="A111" s="46" t="s">
        <v>183</v>
      </c>
      <c r="B111" s="33" t="s">
        <v>112</v>
      </c>
    </row>
    <row r="112" spans="1:5" ht="29.1" customHeight="1" x14ac:dyDescent="0.25">
      <c r="A112" s="46" t="s">
        <v>184</v>
      </c>
      <c r="B112" s="33" t="s">
        <v>112</v>
      </c>
    </row>
    <row r="113" spans="1:4" x14ac:dyDescent="0.25">
      <c r="A113" t="s">
        <v>185</v>
      </c>
      <c r="B113" s="33" t="s">
        <v>112</v>
      </c>
    </row>
    <row r="114" spans="1:4" x14ac:dyDescent="0.25">
      <c r="A114" t="s">
        <v>186</v>
      </c>
      <c r="B114" s="33" t="s">
        <v>112</v>
      </c>
    </row>
    <row r="116" spans="1:4" ht="69.95" customHeight="1" x14ac:dyDescent="0.25">
      <c r="A116" s="57" t="s">
        <v>196</v>
      </c>
      <c r="B116" s="57" t="s">
        <v>197</v>
      </c>
      <c r="C116" s="57" t="s">
        <v>5</v>
      </c>
      <c r="D116" s="57" t="s">
        <v>6</v>
      </c>
    </row>
    <row r="117" spans="1:4" ht="69.95" customHeight="1" x14ac:dyDescent="0.25">
      <c r="A117" s="57" t="s">
        <v>1929</v>
      </c>
      <c r="B117" s="57"/>
      <c r="C117" s="57" t="s">
        <v>60</v>
      </c>
      <c r="D117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198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199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202</v>
      </c>
      <c r="B11" s="29" t="s">
        <v>203</v>
      </c>
      <c r="C11" s="29" t="s">
        <v>204</v>
      </c>
      <c r="D11" s="12">
        <v>101000000</v>
      </c>
      <c r="E11" s="13">
        <v>98032.82</v>
      </c>
      <c r="F11" s="14">
        <v>7.9299999999999995E-2</v>
      </c>
      <c r="G11" s="14">
        <v>7.4409000000000003E-2</v>
      </c>
    </row>
    <row r="12" spans="1:8" x14ac:dyDescent="0.25">
      <c r="A12" s="11" t="s">
        <v>205</v>
      </c>
      <c r="B12" s="29" t="s">
        <v>206</v>
      </c>
      <c r="C12" s="29" t="s">
        <v>207</v>
      </c>
      <c r="D12" s="12">
        <v>85000000</v>
      </c>
      <c r="E12" s="13">
        <v>82331.429999999993</v>
      </c>
      <c r="F12" s="14">
        <v>6.6600000000000006E-2</v>
      </c>
      <c r="G12" s="14">
        <v>7.2700000000000001E-2</v>
      </c>
    </row>
    <row r="13" spans="1:8" x14ac:dyDescent="0.25">
      <c r="A13" s="11" t="s">
        <v>208</v>
      </c>
      <c r="B13" s="29" t="s">
        <v>209</v>
      </c>
      <c r="C13" s="29" t="s">
        <v>207</v>
      </c>
      <c r="D13" s="12">
        <v>83500000</v>
      </c>
      <c r="E13" s="13">
        <v>80808.38</v>
      </c>
      <c r="F13" s="14">
        <v>6.54E-2</v>
      </c>
      <c r="G13" s="14">
        <v>7.2800000000000004E-2</v>
      </c>
    </row>
    <row r="14" spans="1:8" x14ac:dyDescent="0.25">
      <c r="A14" s="11" t="s">
        <v>210</v>
      </c>
      <c r="B14" s="29" t="s">
        <v>211</v>
      </c>
      <c r="C14" s="29" t="s">
        <v>207</v>
      </c>
      <c r="D14" s="12">
        <v>75500000</v>
      </c>
      <c r="E14" s="13">
        <v>75049.34</v>
      </c>
      <c r="F14" s="14">
        <v>6.0699999999999997E-2</v>
      </c>
      <c r="G14" s="14">
        <v>7.2419999999999998E-2</v>
      </c>
    </row>
    <row r="15" spans="1:8" x14ac:dyDescent="0.25">
      <c r="A15" s="11" t="s">
        <v>212</v>
      </c>
      <c r="B15" s="29" t="s">
        <v>213</v>
      </c>
      <c r="C15" s="29" t="s">
        <v>207</v>
      </c>
      <c r="D15" s="12">
        <v>71500000</v>
      </c>
      <c r="E15" s="13">
        <v>69756.759999999995</v>
      </c>
      <c r="F15" s="14">
        <v>5.6399999999999999E-2</v>
      </c>
      <c r="G15" s="14">
        <v>7.3800000000000004E-2</v>
      </c>
    </row>
    <row r="16" spans="1:8" x14ac:dyDescent="0.25">
      <c r="A16" s="11" t="s">
        <v>214</v>
      </c>
      <c r="B16" s="29" t="s">
        <v>215</v>
      </c>
      <c r="C16" s="29" t="s">
        <v>216</v>
      </c>
      <c r="D16" s="12">
        <v>66500000</v>
      </c>
      <c r="E16" s="13">
        <v>64267.199999999997</v>
      </c>
      <c r="F16" s="14">
        <v>5.1999999999999998E-2</v>
      </c>
      <c r="G16" s="14">
        <v>7.4550000000000005E-2</v>
      </c>
    </row>
    <row r="17" spans="1:7" x14ac:dyDescent="0.25">
      <c r="A17" s="11" t="s">
        <v>217</v>
      </c>
      <c r="B17" s="29" t="s">
        <v>218</v>
      </c>
      <c r="C17" s="29" t="s">
        <v>207</v>
      </c>
      <c r="D17" s="12">
        <v>65000000</v>
      </c>
      <c r="E17" s="13">
        <v>63188.84</v>
      </c>
      <c r="F17" s="14">
        <v>5.11E-2</v>
      </c>
      <c r="G17" s="14">
        <v>7.4348999999999998E-2</v>
      </c>
    </row>
    <row r="18" spans="1:7" x14ac:dyDescent="0.25">
      <c r="A18" s="11" t="s">
        <v>219</v>
      </c>
      <c r="B18" s="29" t="s">
        <v>220</v>
      </c>
      <c r="C18" s="29" t="s">
        <v>216</v>
      </c>
      <c r="D18" s="12">
        <v>54000000</v>
      </c>
      <c r="E18" s="13">
        <v>52175.07</v>
      </c>
      <c r="F18" s="14">
        <v>4.2200000000000001E-2</v>
      </c>
      <c r="G18" s="14">
        <v>7.3649999999999993E-2</v>
      </c>
    </row>
    <row r="19" spans="1:7" x14ac:dyDescent="0.25">
      <c r="A19" s="11" t="s">
        <v>221</v>
      </c>
      <c r="B19" s="29" t="s">
        <v>222</v>
      </c>
      <c r="C19" s="29" t="s">
        <v>207</v>
      </c>
      <c r="D19" s="12">
        <v>51000000</v>
      </c>
      <c r="E19" s="13">
        <v>50213.58</v>
      </c>
      <c r="F19" s="14">
        <v>4.0599999999999997E-2</v>
      </c>
      <c r="G19" s="14">
        <v>7.3086999999999999E-2</v>
      </c>
    </row>
    <row r="20" spans="1:7" x14ac:dyDescent="0.25">
      <c r="A20" s="11" t="s">
        <v>223</v>
      </c>
      <c r="B20" s="29" t="s">
        <v>224</v>
      </c>
      <c r="C20" s="29" t="s">
        <v>207</v>
      </c>
      <c r="D20" s="12">
        <v>42500000</v>
      </c>
      <c r="E20" s="13">
        <v>42460.39</v>
      </c>
      <c r="F20" s="14">
        <v>3.44E-2</v>
      </c>
      <c r="G20" s="14">
        <v>7.4399999999999994E-2</v>
      </c>
    </row>
    <row r="21" spans="1:7" x14ac:dyDescent="0.25">
      <c r="A21" s="11" t="s">
        <v>225</v>
      </c>
      <c r="B21" s="29" t="s">
        <v>226</v>
      </c>
      <c r="C21" s="29" t="s">
        <v>216</v>
      </c>
      <c r="D21" s="12">
        <v>41500000</v>
      </c>
      <c r="E21" s="13">
        <v>40041.519999999997</v>
      </c>
      <c r="F21" s="14">
        <v>3.2399999999999998E-2</v>
      </c>
      <c r="G21" s="14">
        <v>7.3449E-2</v>
      </c>
    </row>
    <row r="22" spans="1:7" x14ac:dyDescent="0.25">
      <c r="A22" s="11" t="s">
        <v>227</v>
      </c>
      <c r="B22" s="29" t="s">
        <v>228</v>
      </c>
      <c r="C22" s="29" t="s">
        <v>207</v>
      </c>
      <c r="D22" s="12">
        <v>38500000</v>
      </c>
      <c r="E22" s="13">
        <v>38172.67</v>
      </c>
      <c r="F22" s="14">
        <v>3.09E-2</v>
      </c>
      <c r="G22" s="14">
        <v>7.3800000000000004E-2</v>
      </c>
    </row>
    <row r="23" spans="1:7" x14ac:dyDescent="0.25">
      <c r="A23" s="11" t="s">
        <v>229</v>
      </c>
      <c r="B23" s="29" t="s">
        <v>230</v>
      </c>
      <c r="C23" s="29" t="s">
        <v>207</v>
      </c>
      <c r="D23" s="12">
        <v>39500000</v>
      </c>
      <c r="E23" s="13">
        <v>38139.339999999997</v>
      </c>
      <c r="F23" s="14">
        <v>3.09E-2</v>
      </c>
      <c r="G23" s="14">
        <v>7.3950000000000002E-2</v>
      </c>
    </row>
    <row r="24" spans="1:7" x14ac:dyDescent="0.25">
      <c r="A24" s="11" t="s">
        <v>231</v>
      </c>
      <c r="B24" s="29" t="s">
        <v>232</v>
      </c>
      <c r="C24" s="29" t="s">
        <v>207</v>
      </c>
      <c r="D24" s="12">
        <v>31000000</v>
      </c>
      <c r="E24" s="13">
        <v>30851.48</v>
      </c>
      <c r="F24" s="14">
        <v>2.5000000000000001E-2</v>
      </c>
      <c r="G24" s="14">
        <v>7.3450000000000001E-2</v>
      </c>
    </row>
    <row r="25" spans="1:7" x14ac:dyDescent="0.25">
      <c r="A25" s="11" t="s">
        <v>233</v>
      </c>
      <c r="B25" s="29" t="s">
        <v>234</v>
      </c>
      <c r="C25" s="29" t="s">
        <v>207</v>
      </c>
      <c r="D25" s="12">
        <v>22500000</v>
      </c>
      <c r="E25" s="13">
        <v>22372.49</v>
      </c>
      <c r="F25" s="14">
        <v>1.8100000000000002E-2</v>
      </c>
      <c r="G25" s="14">
        <v>7.3349999999999999E-2</v>
      </c>
    </row>
    <row r="26" spans="1:7" x14ac:dyDescent="0.25">
      <c r="A26" s="11" t="s">
        <v>235</v>
      </c>
      <c r="B26" s="29" t="s">
        <v>236</v>
      </c>
      <c r="C26" s="29" t="s">
        <v>207</v>
      </c>
      <c r="D26" s="12">
        <v>22000000</v>
      </c>
      <c r="E26" s="13">
        <v>22289.759999999998</v>
      </c>
      <c r="F26" s="14">
        <v>1.7999999999999999E-2</v>
      </c>
      <c r="G26" s="14">
        <v>7.3800000000000004E-2</v>
      </c>
    </row>
    <row r="27" spans="1:7" x14ac:dyDescent="0.25">
      <c r="A27" s="11" t="s">
        <v>237</v>
      </c>
      <c r="B27" s="29" t="s">
        <v>238</v>
      </c>
      <c r="C27" s="29" t="s">
        <v>216</v>
      </c>
      <c r="D27" s="12">
        <v>22500000</v>
      </c>
      <c r="E27" s="13">
        <v>21847.95</v>
      </c>
      <c r="F27" s="14">
        <v>1.77E-2</v>
      </c>
      <c r="G27" s="14">
        <v>7.4408000000000002E-2</v>
      </c>
    </row>
    <row r="28" spans="1:7" x14ac:dyDescent="0.25">
      <c r="A28" s="11" t="s">
        <v>239</v>
      </c>
      <c r="B28" s="29" t="s">
        <v>240</v>
      </c>
      <c r="C28" s="29" t="s">
        <v>207</v>
      </c>
      <c r="D28" s="12">
        <v>19000000</v>
      </c>
      <c r="E28" s="13">
        <v>19266.419999999998</v>
      </c>
      <c r="F28" s="14">
        <v>1.5599999999999999E-2</v>
      </c>
      <c r="G28" s="14">
        <v>7.3800000000000004E-2</v>
      </c>
    </row>
    <row r="29" spans="1:7" x14ac:dyDescent="0.25">
      <c r="A29" s="11" t="s">
        <v>241</v>
      </c>
      <c r="B29" s="29" t="s">
        <v>242</v>
      </c>
      <c r="C29" s="29" t="s">
        <v>207</v>
      </c>
      <c r="D29" s="12">
        <v>12000000</v>
      </c>
      <c r="E29" s="13">
        <v>11826.18</v>
      </c>
      <c r="F29" s="14">
        <v>9.5999999999999992E-3</v>
      </c>
      <c r="G29" s="14">
        <v>7.2700000000000001E-2</v>
      </c>
    </row>
    <row r="30" spans="1:7" x14ac:dyDescent="0.25">
      <c r="A30" s="11" t="s">
        <v>243</v>
      </c>
      <c r="B30" s="29" t="s">
        <v>244</v>
      </c>
      <c r="C30" s="29" t="s">
        <v>207</v>
      </c>
      <c r="D30" s="12">
        <v>10000000</v>
      </c>
      <c r="E30" s="13">
        <v>10301.17</v>
      </c>
      <c r="F30" s="14">
        <v>8.3000000000000001E-3</v>
      </c>
      <c r="G30" s="14">
        <v>7.3276999999999995E-2</v>
      </c>
    </row>
    <row r="31" spans="1:7" x14ac:dyDescent="0.25">
      <c r="A31" s="11" t="s">
        <v>245</v>
      </c>
      <c r="B31" s="29" t="s">
        <v>246</v>
      </c>
      <c r="C31" s="29" t="s">
        <v>207</v>
      </c>
      <c r="D31" s="12">
        <v>10000000</v>
      </c>
      <c r="E31" s="13">
        <v>10184.31</v>
      </c>
      <c r="F31" s="14">
        <v>8.2000000000000007E-3</v>
      </c>
      <c r="G31" s="14">
        <v>7.4399999999999994E-2</v>
      </c>
    </row>
    <row r="32" spans="1:7" x14ac:dyDescent="0.25">
      <c r="A32" s="11" t="s">
        <v>247</v>
      </c>
      <c r="B32" s="29" t="s">
        <v>248</v>
      </c>
      <c r="C32" s="29" t="s">
        <v>207</v>
      </c>
      <c r="D32" s="12">
        <v>9000000</v>
      </c>
      <c r="E32" s="13">
        <v>9123.44</v>
      </c>
      <c r="F32" s="14">
        <v>7.4000000000000003E-3</v>
      </c>
      <c r="G32" s="14">
        <v>7.4399999999999994E-2</v>
      </c>
    </row>
    <row r="33" spans="1:7" x14ac:dyDescent="0.25">
      <c r="A33" s="11" t="s">
        <v>249</v>
      </c>
      <c r="B33" s="29" t="s">
        <v>250</v>
      </c>
      <c r="C33" s="29" t="s">
        <v>207</v>
      </c>
      <c r="D33" s="12">
        <v>8500000</v>
      </c>
      <c r="E33" s="13">
        <v>8641.41</v>
      </c>
      <c r="F33" s="14">
        <v>7.0000000000000001E-3</v>
      </c>
      <c r="G33" s="14">
        <v>7.4399999999999994E-2</v>
      </c>
    </row>
    <row r="34" spans="1:7" x14ac:dyDescent="0.25">
      <c r="A34" s="11" t="s">
        <v>251</v>
      </c>
      <c r="B34" s="29" t="s">
        <v>252</v>
      </c>
      <c r="C34" s="29" t="s">
        <v>207</v>
      </c>
      <c r="D34" s="12">
        <v>8500000</v>
      </c>
      <c r="E34" s="13">
        <v>8626.82</v>
      </c>
      <c r="F34" s="14">
        <v>7.0000000000000001E-3</v>
      </c>
      <c r="G34" s="14">
        <v>7.4006000000000002E-2</v>
      </c>
    </row>
    <row r="35" spans="1:7" x14ac:dyDescent="0.25">
      <c r="A35" s="11" t="s">
        <v>253</v>
      </c>
      <c r="B35" s="29" t="s">
        <v>254</v>
      </c>
      <c r="C35" s="29" t="s">
        <v>216</v>
      </c>
      <c r="D35" s="12">
        <v>7500000</v>
      </c>
      <c r="E35" s="13">
        <v>7324.83</v>
      </c>
      <c r="F35" s="14">
        <v>5.8999999999999999E-3</v>
      </c>
      <c r="G35" s="14">
        <v>7.4550000000000005E-2</v>
      </c>
    </row>
    <row r="36" spans="1:7" x14ac:dyDescent="0.25">
      <c r="A36" s="11" t="s">
        <v>255</v>
      </c>
      <c r="B36" s="29" t="s">
        <v>256</v>
      </c>
      <c r="C36" s="29" t="s">
        <v>216</v>
      </c>
      <c r="D36" s="12">
        <v>7500000</v>
      </c>
      <c r="E36" s="13">
        <v>7281.1</v>
      </c>
      <c r="F36" s="14">
        <v>5.8999999999999999E-3</v>
      </c>
      <c r="G36" s="14">
        <v>7.4550000000000005E-2</v>
      </c>
    </row>
    <row r="37" spans="1:7" x14ac:dyDescent="0.25">
      <c r="A37" s="11" t="s">
        <v>257</v>
      </c>
      <c r="B37" s="29" t="s">
        <v>258</v>
      </c>
      <c r="C37" s="29" t="s">
        <v>207</v>
      </c>
      <c r="D37" s="12">
        <v>6500000</v>
      </c>
      <c r="E37" s="13">
        <v>6449.31</v>
      </c>
      <c r="F37" s="14">
        <v>5.1999999999999998E-3</v>
      </c>
      <c r="G37" s="14">
        <v>7.2950000000000001E-2</v>
      </c>
    </row>
    <row r="38" spans="1:7" x14ac:dyDescent="0.25">
      <c r="A38" s="11" t="s">
        <v>259</v>
      </c>
      <c r="B38" s="29" t="s">
        <v>260</v>
      </c>
      <c r="C38" s="29" t="s">
        <v>207</v>
      </c>
      <c r="D38" s="12">
        <v>6000000</v>
      </c>
      <c r="E38" s="13">
        <v>6127.3</v>
      </c>
      <c r="F38" s="14">
        <v>5.0000000000000001E-3</v>
      </c>
      <c r="G38" s="14">
        <v>7.4200000000000002E-2</v>
      </c>
    </row>
    <row r="39" spans="1:7" x14ac:dyDescent="0.25">
      <c r="A39" s="11" t="s">
        <v>261</v>
      </c>
      <c r="B39" s="29" t="s">
        <v>262</v>
      </c>
      <c r="C39" s="29" t="s">
        <v>207</v>
      </c>
      <c r="D39" s="12">
        <v>6000000</v>
      </c>
      <c r="E39" s="13">
        <v>5795.06</v>
      </c>
      <c r="F39" s="14">
        <v>4.7000000000000002E-3</v>
      </c>
      <c r="G39" s="14">
        <v>7.4550000000000005E-2</v>
      </c>
    </row>
    <row r="40" spans="1:7" x14ac:dyDescent="0.25">
      <c r="A40" s="11" t="s">
        <v>263</v>
      </c>
      <c r="B40" s="29" t="s">
        <v>264</v>
      </c>
      <c r="C40" s="29" t="s">
        <v>207</v>
      </c>
      <c r="D40" s="12">
        <v>5000000</v>
      </c>
      <c r="E40" s="13">
        <v>5092.16</v>
      </c>
      <c r="F40" s="14">
        <v>4.1000000000000003E-3</v>
      </c>
      <c r="G40" s="14">
        <v>7.4399999999999994E-2</v>
      </c>
    </row>
    <row r="41" spans="1:7" x14ac:dyDescent="0.25">
      <c r="A41" s="11" t="s">
        <v>265</v>
      </c>
      <c r="B41" s="29" t="s">
        <v>266</v>
      </c>
      <c r="C41" s="29" t="s">
        <v>207</v>
      </c>
      <c r="D41" s="12">
        <v>5000000</v>
      </c>
      <c r="E41" s="13">
        <v>5061.1499999999996</v>
      </c>
      <c r="F41" s="14">
        <v>4.1000000000000003E-3</v>
      </c>
      <c r="G41" s="14">
        <v>7.4399999999999994E-2</v>
      </c>
    </row>
    <row r="42" spans="1:7" x14ac:dyDescent="0.25">
      <c r="A42" s="11" t="s">
        <v>267</v>
      </c>
      <c r="B42" s="29" t="s">
        <v>268</v>
      </c>
      <c r="C42" s="29" t="s">
        <v>207</v>
      </c>
      <c r="D42" s="12">
        <v>4500000</v>
      </c>
      <c r="E42" s="13">
        <v>4558.16</v>
      </c>
      <c r="F42" s="14">
        <v>3.7000000000000002E-3</v>
      </c>
      <c r="G42" s="14">
        <v>7.2950000000000001E-2</v>
      </c>
    </row>
    <row r="43" spans="1:7" x14ac:dyDescent="0.25">
      <c r="A43" s="11" t="s">
        <v>269</v>
      </c>
      <c r="B43" s="29" t="s">
        <v>270</v>
      </c>
      <c r="C43" s="29" t="s">
        <v>207</v>
      </c>
      <c r="D43" s="12">
        <v>2500000</v>
      </c>
      <c r="E43" s="13">
        <v>2470.61</v>
      </c>
      <c r="F43" s="14">
        <v>2E-3</v>
      </c>
      <c r="G43" s="14">
        <v>7.2099999999999997E-2</v>
      </c>
    </row>
    <row r="44" spans="1:7" x14ac:dyDescent="0.25">
      <c r="A44" s="11" t="s">
        <v>271</v>
      </c>
      <c r="B44" s="29" t="s">
        <v>272</v>
      </c>
      <c r="C44" s="29" t="s">
        <v>216</v>
      </c>
      <c r="D44" s="12">
        <v>2500000</v>
      </c>
      <c r="E44" s="13">
        <v>2424.71</v>
      </c>
      <c r="F44" s="14">
        <v>2E-3</v>
      </c>
      <c r="G44" s="14">
        <v>7.4408000000000002E-2</v>
      </c>
    </row>
    <row r="45" spans="1:7" x14ac:dyDescent="0.25">
      <c r="A45" s="11" t="s">
        <v>273</v>
      </c>
      <c r="B45" s="29" t="s">
        <v>274</v>
      </c>
      <c r="C45" s="29" t="s">
        <v>207</v>
      </c>
      <c r="D45" s="12">
        <v>1998000</v>
      </c>
      <c r="E45" s="13">
        <v>1999.67</v>
      </c>
      <c r="F45" s="14">
        <v>1.6000000000000001E-3</v>
      </c>
      <c r="G45" s="14">
        <v>7.3749999999999996E-2</v>
      </c>
    </row>
    <row r="46" spans="1:7" x14ac:dyDescent="0.25">
      <c r="A46" s="11" t="s">
        <v>275</v>
      </c>
      <c r="B46" s="29" t="s">
        <v>276</v>
      </c>
      <c r="C46" s="29" t="s">
        <v>207</v>
      </c>
      <c r="D46" s="12">
        <v>1650000</v>
      </c>
      <c r="E46" s="13">
        <v>1691.12</v>
      </c>
      <c r="F46" s="14">
        <v>1.4E-3</v>
      </c>
      <c r="G46" s="14">
        <v>7.4149000000000007E-2</v>
      </c>
    </row>
    <row r="47" spans="1:7" x14ac:dyDescent="0.25">
      <c r="A47" s="11" t="s">
        <v>277</v>
      </c>
      <c r="B47" s="29" t="s">
        <v>278</v>
      </c>
      <c r="C47" s="29" t="s">
        <v>207</v>
      </c>
      <c r="D47" s="12">
        <v>1500000</v>
      </c>
      <c r="E47" s="13">
        <v>1537.04</v>
      </c>
      <c r="F47" s="14">
        <v>1.1999999999999999E-3</v>
      </c>
      <c r="G47" s="14">
        <v>7.3086999999999999E-2</v>
      </c>
    </row>
    <row r="48" spans="1:7" x14ac:dyDescent="0.25">
      <c r="A48" s="11" t="s">
        <v>279</v>
      </c>
      <c r="B48" s="29" t="s">
        <v>280</v>
      </c>
      <c r="C48" s="29" t="s">
        <v>207</v>
      </c>
      <c r="D48" s="12">
        <v>1500000</v>
      </c>
      <c r="E48" s="13">
        <v>1519.39</v>
      </c>
      <c r="F48" s="14">
        <v>1.1999999999999999E-3</v>
      </c>
      <c r="G48" s="14">
        <v>7.3086999999999999E-2</v>
      </c>
    </row>
    <row r="49" spans="1:7" x14ac:dyDescent="0.25">
      <c r="A49" s="11" t="s">
        <v>281</v>
      </c>
      <c r="B49" s="29" t="s">
        <v>282</v>
      </c>
      <c r="C49" s="29" t="s">
        <v>207</v>
      </c>
      <c r="D49" s="12">
        <v>1500000</v>
      </c>
      <c r="E49" s="13">
        <v>1517.41</v>
      </c>
      <c r="F49" s="14">
        <v>1.1999999999999999E-3</v>
      </c>
      <c r="G49" s="14">
        <v>7.3086999999999999E-2</v>
      </c>
    </row>
    <row r="50" spans="1:7" x14ac:dyDescent="0.25">
      <c r="A50" s="11" t="s">
        <v>283</v>
      </c>
      <c r="B50" s="29" t="s">
        <v>284</v>
      </c>
      <c r="C50" s="29" t="s">
        <v>207</v>
      </c>
      <c r="D50" s="12">
        <v>1470000</v>
      </c>
      <c r="E50" s="13">
        <v>1499.04</v>
      </c>
      <c r="F50" s="14">
        <v>1.1999999999999999E-3</v>
      </c>
      <c r="G50" s="14">
        <v>7.4149000000000007E-2</v>
      </c>
    </row>
    <row r="51" spans="1:7" x14ac:dyDescent="0.25">
      <c r="A51" s="11" t="s">
        <v>285</v>
      </c>
      <c r="B51" s="29" t="s">
        <v>286</v>
      </c>
      <c r="C51" s="29" t="s">
        <v>207</v>
      </c>
      <c r="D51" s="12">
        <v>1000000</v>
      </c>
      <c r="E51" s="13">
        <v>1019.02</v>
      </c>
      <c r="F51" s="14">
        <v>8.0000000000000004E-4</v>
      </c>
      <c r="G51" s="14">
        <v>7.3749999999999996E-2</v>
      </c>
    </row>
    <row r="52" spans="1:7" x14ac:dyDescent="0.25">
      <c r="A52" s="11" t="s">
        <v>287</v>
      </c>
      <c r="B52" s="29" t="s">
        <v>288</v>
      </c>
      <c r="C52" s="29" t="s">
        <v>207</v>
      </c>
      <c r="D52" s="12">
        <v>1000000</v>
      </c>
      <c r="E52" s="13">
        <v>999.07</v>
      </c>
      <c r="F52" s="14">
        <v>8.0000000000000004E-4</v>
      </c>
      <c r="G52" s="14">
        <v>7.4200000000000002E-2</v>
      </c>
    </row>
    <row r="53" spans="1:7" x14ac:dyDescent="0.25">
      <c r="A53" s="11" t="s">
        <v>289</v>
      </c>
      <c r="B53" s="29" t="s">
        <v>290</v>
      </c>
      <c r="C53" s="29" t="s">
        <v>207</v>
      </c>
      <c r="D53" s="12">
        <v>500000</v>
      </c>
      <c r="E53" s="13">
        <v>514.20000000000005</v>
      </c>
      <c r="F53" s="14">
        <v>4.0000000000000002E-4</v>
      </c>
      <c r="G53" s="14">
        <v>7.3349999999999999E-2</v>
      </c>
    </row>
    <row r="54" spans="1:7" x14ac:dyDescent="0.25">
      <c r="A54" s="11" t="s">
        <v>291</v>
      </c>
      <c r="B54" s="29" t="s">
        <v>292</v>
      </c>
      <c r="C54" s="29" t="s">
        <v>207</v>
      </c>
      <c r="D54" s="12">
        <v>500000</v>
      </c>
      <c r="E54" s="13">
        <v>512.75</v>
      </c>
      <c r="F54" s="14">
        <v>4.0000000000000002E-4</v>
      </c>
      <c r="G54" s="14">
        <v>7.2599999999999998E-2</v>
      </c>
    </row>
    <row r="55" spans="1:7" x14ac:dyDescent="0.25">
      <c r="A55" s="11" t="s">
        <v>293</v>
      </c>
      <c r="B55" s="29" t="s">
        <v>294</v>
      </c>
      <c r="C55" s="29" t="s">
        <v>207</v>
      </c>
      <c r="D55" s="12">
        <v>500000</v>
      </c>
      <c r="E55" s="13">
        <v>506.61</v>
      </c>
      <c r="F55" s="14">
        <v>4.0000000000000002E-4</v>
      </c>
      <c r="G55" s="14">
        <v>7.2950000000000001E-2</v>
      </c>
    </row>
    <row r="56" spans="1:7" x14ac:dyDescent="0.25">
      <c r="A56" s="15" t="s">
        <v>120</v>
      </c>
      <c r="B56" s="30"/>
      <c r="C56" s="30"/>
      <c r="D56" s="16"/>
      <c r="E56" s="17">
        <v>1035868.48</v>
      </c>
      <c r="F56" s="18">
        <v>0.83799999999999997</v>
      </c>
      <c r="G56" s="19"/>
    </row>
    <row r="57" spans="1:7" x14ac:dyDescent="0.25">
      <c r="A57" s="11"/>
      <c r="B57" s="29"/>
      <c r="C57" s="29"/>
      <c r="D57" s="12"/>
      <c r="E57" s="13"/>
      <c r="F57" s="14"/>
      <c r="G57" s="14"/>
    </row>
    <row r="58" spans="1:7" x14ac:dyDescent="0.25">
      <c r="A58" s="15" t="s">
        <v>295</v>
      </c>
      <c r="B58" s="29"/>
      <c r="C58" s="29"/>
      <c r="D58" s="12"/>
      <c r="E58" s="13"/>
      <c r="F58" s="14"/>
      <c r="G58" s="14"/>
    </row>
    <row r="59" spans="1:7" x14ac:dyDescent="0.25">
      <c r="A59" s="11" t="s">
        <v>296</v>
      </c>
      <c r="B59" s="29" t="s">
        <v>297</v>
      </c>
      <c r="C59" s="29" t="s">
        <v>117</v>
      </c>
      <c r="D59" s="12">
        <v>68000000</v>
      </c>
      <c r="E59" s="13">
        <v>68057.8</v>
      </c>
      <c r="F59" s="14">
        <v>5.5100000000000003E-2</v>
      </c>
      <c r="G59" s="14">
        <v>6.9432095821999995E-2</v>
      </c>
    </row>
    <row r="60" spans="1:7" x14ac:dyDescent="0.25">
      <c r="A60" s="15" t="s">
        <v>120</v>
      </c>
      <c r="B60" s="30"/>
      <c r="C60" s="30"/>
      <c r="D60" s="16"/>
      <c r="E60" s="17">
        <v>68057.8</v>
      </c>
      <c r="F60" s="18">
        <v>5.5100000000000003E-2</v>
      </c>
      <c r="G60" s="19"/>
    </row>
    <row r="61" spans="1:7" x14ac:dyDescent="0.25">
      <c r="A61" s="11"/>
      <c r="B61" s="29"/>
      <c r="C61" s="29"/>
      <c r="D61" s="12"/>
      <c r="E61" s="13"/>
      <c r="F61" s="14"/>
      <c r="G61" s="14"/>
    </row>
    <row r="62" spans="1:7" x14ac:dyDescent="0.25">
      <c r="A62" s="15" t="s">
        <v>298</v>
      </c>
      <c r="B62" s="29"/>
      <c r="C62" s="29"/>
      <c r="D62" s="12"/>
      <c r="E62" s="13"/>
      <c r="F62" s="14"/>
      <c r="G62" s="14"/>
    </row>
    <row r="63" spans="1:7" x14ac:dyDescent="0.25">
      <c r="A63" s="15" t="s">
        <v>120</v>
      </c>
      <c r="B63" s="29"/>
      <c r="C63" s="29"/>
      <c r="D63" s="12"/>
      <c r="E63" s="34" t="s">
        <v>112</v>
      </c>
      <c r="F63" s="35" t="s">
        <v>112</v>
      </c>
      <c r="G63" s="14"/>
    </row>
    <row r="64" spans="1:7" x14ac:dyDescent="0.25">
      <c r="A64" s="11"/>
      <c r="B64" s="29"/>
      <c r="C64" s="29"/>
      <c r="D64" s="12"/>
      <c r="E64" s="13"/>
      <c r="F64" s="14"/>
      <c r="G64" s="14"/>
    </row>
    <row r="65" spans="1:7" x14ac:dyDescent="0.25">
      <c r="A65" s="15" t="s">
        <v>299</v>
      </c>
      <c r="B65" s="29"/>
      <c r="C65" s="29"/>
      <c r="D65" s="12"/>
      <c r="E65" s="13"/>
      <c r="F65" s="14"/>
      <c r="G65" s="14"/>
    </row>
    <row r="66" spans="1:7" x14ac:dyDescent="0.25">
      <c r="A66" s="15" t="s">
        <v>120</v>
      </c>
      <c r="B66" s="29"/>
      <c r="C66" s="29"/>
      <c r="D66" s="12"/>
      <c r="E66" s="34" t="s">
        <v>112</v>
      </c>
      <c r="F66" s="35" t="s">
        <v>112</v>
      </c>
      <c r="G66" s="14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1103926.28</v>
      </c>
      <c r="F68" s="18">
        <v>0.8931</v>
      </c>
      <c r="G68" s="19"/>
    </row>
    <row r="69" spans="1:7" x14ac:dyDescent="0.25">
      <c r="A69" s="11"/>
      <c r="B69" s="29"/>
      <c r="C69" s="29"/>
      <c r="D69" s="12"/>
      <c r="E69" s="13"/>
      <c r="F69" s="14"/>
      <c r="G69" s="14"/>
    </row>
    <row r="70" spans="1:7" x14ac:dyDescent="0.25">
      <c r="A70" s="15" t="s">
        <v>113</v>
      </c>
      <c r="B70" s="29"/>
      <c r="C70" s="29"/>
      <c r="D70" s="12"/>
      <c r="E70" s="13"/>
      <c r="F70" s="14"/>
      <c r="G70" s="14"/>
    </row>
    <row r="71" spans="1:7" x14ac:dyDescent="0.25">
      <c r="A71" s="15" t="s">
        <v>121</v>
      </c>
      <c r="B71" s="29"/>
      <c r="C71" s="29"/>
      <c r="D71" s="12"/>
      <c r="E71" s="13"/>
      <c r="F71" s="14"/>
      <c r="G71" s="14"/>
    </row>
    <row r="72" spans="1:7" x14ac:dyDescent="0.25">
      <c r="A72" s="11" t="s">
        <v>300</v>
      </c>
      <c r="B72" s="29" t="s">
        <v>301</v>
      </c>
      <c r="C72" s="29" t="s">
        <v>124</v>
      </c>
      <c r="D72" s="12">
        <v>107500000</v>
      </c>
      <c r="E72" s="13">
        <v>93940.38</v>
      </c>
      <c r="F72" s="14">
        <v>7.5999999999999998E-2</v>
      </c>
      <c r="G72" s="14">
        <v>7.7024999999999996E-2</v>
      </c>
    </row>
    <row r="73" spans="1:7" x14ac:dyDescent="0.25">
      <c r="A73" s="15" t="s">
        <v>120</v>
      </c>
      <c r="B73" s="30"/>
      <c r="C73" s="30"/>
      <c r="D73" s="16"/>
      <c r="E73" s="17">
        <v>93940.38</v>
      </c>
      <c r="F73" s="18">
        <v>7.5999999999999998E-2</v>
      </c>
      <c r="G73" s="19"/>
    </row>
    <row r="74" spans="1:7" x14ac:dyDescent="0.25">
      <c r="A74" s="11"/>
      <c r="B74" s="29"/>
      <c r="C74" s="29"/>
      <c r="D74" s="12"/>
      <c r="E74" s="13"/>
      <c r="F74" s="14"/>
      <c r="G74" s="14"/>
    </row>
    <row r="75" spans="1:7" x14ac:dyDescent="0.25">
      <c r="A75" s="20" t="s">
        <v>150</v>
      </c>
      <c r="B75" s="31"/>
      <c r="C75" s="31"/>
      <c r="D75" s="21"/>
      <c r="E75" s="17">
        <v>93940.38</v>
      </c>
      <c r="F75" s="18">
        <v>7.5999999999999998E-2</v>
      </c>
      <c r="G75" s="19"/>
    </row>
    <row r="76" spans="1:7" x14ac:dyDescent="0.25">
      <c r="A76" s="11"/>
      <c r="B76" s="29"/>
      <c r="C76" s="29"/>
      <c r="D76" s="12"/>
      <c r="E76" s="13"/>
      <c r="F76" s="14"/>
      <c r="G76" s="14"/>
    </row>
    <row r="77" spans="1:7" x14ac:dyDescent="0.25">
      <c r="A77" s="11"/>
      <c r="B77" s="29"/>
      <c r="C77" s="29"/>
      <c r="D77" s="12"/>
      <c r="E77" s="13"/>
      <c r="F77" s="14"/>
      <c r="G77" s="14"/>
    </row>
    <row r="78" spans="1:7" x14ac:dyDescent="0.25">
      <c r="A78" s="15" t="s">
        <v>151</v>
      </c>
      <c r="B78" s="29"/>
      <c r="C78" s="29"/>
      <c r="D78" s="12"/>
      <c r="E78" s="13"/>
      <c r="F78" s="14"/>
      <c r="G78" s="14"/>
    </row>
    <row r="79" spans="1:7" x14ac:dyDescent="0.25">
      <c r="A79" s="11" t="s">
        <v>152</v>
      </c>
      <c r="B79" s="29"/>
      <c r="C79" s="29"/>
      <c r="D79" s="12"/>
      <c r="E79" s="13">
        <v>2511.5700000000002</v>
      </c>
      <c r="F79" s="14">
        <v>2E-3</v>
      </c>
      <c r="G79" s="14">
        <v>6.2475999999999997E-2</v>
      </c>
    </row>
    <row r="80" spans="1:7" x14ac:dyDescent="0.25">
      <c r="A80" s="15" t="s">
        <v>120</v>
      </c>
      <c r="B80" s="30"/>
      <c r="C80" s="30"/>
      <c r="D80" s="16"/>
      <c r="E80" s="17">
        <v>2511.5700000000002</v>
      </c>
      <c r="F80" s="18">
        <v>2E-3</v>
      </c>
      <c r="G80" s="19"/>
    </row>
    <row r="81" spans="1:7" x14ac:dyDescent="0.25">
      <c r="A81" s="11"/>
      <c r="B81" s="29"/>
      <c r="C81" s="29"/>
      <c r="D81" s="12"/>
      <c r="E81" s="13"/>
      <c r="F81" s="14"/>
      <c r="G81" s="14"/>
    </row>
    <row r="82" spans="1:7" x14ac:dyDescent="0.25">
      <c r="A82" s="20" t="s">
        <v>150</v>
      </c>
      <c r="B82" s="31"/>
      <c r="C82" s="31"/>
      <c r="D82" s="21"/>
      <c r="E82" s="17">
        <v>2511.5700000000002</v>
      </c>
      <c r="F82" s="18">
        <v>2E-3</v>
      </c>
      <c r="G82" s="19"/>
    </row>
    <row r="83" spans="1:7" x14ac:dyDescent="0.25">
      <c r="A83" s="11" t="s">
        <v>153</v>
      </c>
      <c r="B83" s="29"/>
      <c r="C83" s="29"/>
      <c r="D83" s="12"/>
      <c r="E83" s="13">
        <v>35576.649847200002</v>
      </c>
      <c r="F83" s="14">
        <v>2.8784000000000001E-2</v>
      </c>
      <c r="G83" s="14"/>
    </row>
    <row r="84" spans="1:7" x14ac:dyDescent="0.25">
      <c r="A84" s="11" t="s">
        <v>154</v>
      </c>
      <c r="B84" s="29"/>
      <c r="C84" s="29"/>
      <c r="D84" s="12"/>
      <c r="E84" s="13">
        <v>15.890152799999999</v>
      </c>
      <c r="F84" s="14">
        <v>1.16E-4</v>
      </c>
      <c r="G84" s="14">
        <v>6.2475999999999997E-2</v>
      </c>
    </row>
    <row r="85" spans="1:7" x14ac:dyDescent="0.25">
      <c r="A85" s="24" t="s">
        <v>155</v>
      </c>
      <c r="B85" s="32"/>
      <c r="C85" s="32"/>
      <c r="D85" s="25"/>
      <c r="E85" s="26">
        <v>1235970.77</v>
      </c>
      <c r="F85" s="27">
        <v>1</v>
      </c>
      <c r="G85" s="27"/>
    </row>
    <row r="87" spans="1:7" x14ac:dyDescent="0.25">
      <c r="A87" s="51" t="s">
        <v>156</v>
      </c>
    </row>
    <row r="88" spans="1:7" x14ac:dyDescent="0.25">
      <c r="A88" s="51" t="s">
        <v>157</v>
      </c>
    </row>
    <row r="90" spans="1:7" x14ac:dyDescent="0.25">
      <c r="A90" s="51" t="s">
        <v>158</v>
      </c>
    </row>
    <row r="91" spans="1:7" x14ac:dyDescent="0.25">
      <c r="A91" s="46" t="s">
        <v>159</v>
      </c>
      <c r="B91" s="33" t="s">
        <v>112</v>
      </c>
    </row>
    <row r="92" spans="1:7" x14ac:dyDescent="0.25">
      <c r="A92" t="s">
        <v>160</v>
      </c>
    </row>
    <row r="93" spans="1:7" x14ac:dyDescent="0.25">
      <c r="A93" t="s">
        <v>302</v>
      </c>
      <c r="B93" t="s">
        <v>162</v>
      </c>
      <c r="C93" t="s">
        <v>162</v>
      </c>
    </row>
    <row r="94" spans="1:7" x14ac:dyDescent="0.25">
      <c r="B94" s="47">
        <v>45044</v>
      </c>
      <c r="C94" s="47">
        <v>45077</v>
      </c>
    </row>
    <row r="95" spans="1:7" x14ac:dyDescent="0.25">
      <c r="A95" t="s">
        <v>303</v>
      </c>
      <c r="B95">
        <v>1124.0793000000001</v>
      </c>
      <c r="C95">
        <v>1131.2577000000001</v>
      </c>
      <c r="E95" s="1"/>
    </row>
    <row r="96" spans="1:7" x14ac:dyDescent="0.25">
      <c r="E96" s="1"/>
    </row>
    <row r="97" spans="1:2" x14ac:dyDescent="0.25">
      <c r="A97" t="s">
        <v>177</v>
      </c>
      <c r="B97" s="33" t="s">
        <v>112</v>
      </c>
    </row>
    <row r="98" spans="1:2" x14ac:dyDescent="0.25">
      <c r="A98" t="s">
        <v>178</v>
      </c>
      <c r="B98" s="33" t="s">
        <v>112</v>
      </c>
    </row>
    <row r="99" spans="1:2" ht="29.1" customHeight="1" x14ac:dyDescent="0.25">
      <c r="A99" s="46" t="s">
        <v>179</v>
      </c>
      <c r="B99" s="33" t="s">
        <v>112</v>
      </c>
    </row>
    <row r="100" spans="1:2" ht="29.1" customHeight="1" x14ac:dyDescent="0.25">
      <c r="A100" s="46" t="s">
        <v>180</v>
      </c>
      <c r="B100" s="33" t="s">
        <v>112</v>
      </c>
    </row>
    <row r="101" spans="1:2" x14ac:dyDescent="0.25">
      <c r="A101" t="s">
        <v>181</v>
      </c>
      <c r="B101" s="48">
        <f>B117</f>
        <v>1.753838443752965</v>
      </c>
    </row>
    <row r="102" spans="1:2" ht="43.5" customHeight="1" x14ac:dyDescent="0.25">
      <c r="A102" s="46" t="s">
        <v>182</v>
      </c>
      <c r="B102" s="33" t="s">
        <v>112</v>
      </c>
    </row>
    <row r="103" spans="1:2" ht="29.1" customHeight="1" x14ac:dyDescent="0.25">
      <c r="A103" s="46" t="s">
        <v>183</v>
      </c>
      <c r="B103" s="33" t="s">
        <v>112</v>
      </c>
    </row>
    <row r="104" spans="1:2" ht="29.1" customHeight="1" x14ac:dyDescent="0.25">
      <c r="A104" s="46" t="s">
        <v>184</v>
      </c>
      <c r="B104" s="33" t="s">
        <v>112</v>
      </c>
    </row>
    <row r="105" spans="1:2" x14ac:dyDescent="0.25">
      <c r="A105" t="s">
        <v>185</v>
      </c>
      <c r="B105" s="33" t="s">
        <v>112</v>
      </c>
    </row>
    <row r="106" spans="1:2" x14ac:dyDescent="0.25">
      <c r="A106" t="s">
        <v>186</v>
      </c>
      <c r="B106" s="33" t="s">
        <v>112</v>
      </c>
    </row>
    <row r="107" spans="1:2" x14ac:dyDescent="0.25">
      <c r="A107" s="46"/>
      <c r="B107" s="33"/>
    </row>
    <row r="110" spans="1:2" x14ac:dyDescent="0.25">
      <c r="A110" t="s">
        <v>187</v>
      </c>
    </row>
    <row r="111" spans="1:2" x14ac:dyDescent="0.25">
      <c r="A111" s="52" t="s">
        <v>188</v>
      </c>
      <c r="B111" s="52" t="s">
        <v>304</v>
      </c>
    </row>
    <row r="112" spans="1:2" x14ac:dyDescent="0.25">
      <c r="A112" s="52" t="s">
        <v>190</v>
      </c>
      <c r="B112" s="52" t="s">
        <v>305</v>
      </c>
    </row>
    <row r="113" spans="1:4" x14ac:dyDescent="0.25">
      <c r="A113" s="52"/>
      <c r="B113" s="52"/>
    </row>
    <row r="114" spans="1:4" x14ac:dyDescent="0.25">
      <c r="A114" s="52" t="s">
        <v>192</v>
      </c>
      <c r="B114" s="53">
        <v>7.3639928648060513</v>
      </c>
    </row>
    <row r="115" spans="1:4" x14ac:dyDescent="0.25">
      <c r="A115" s="52"/>
      <c r="B115" s="52"/>
    </row>
    <row r="116" spans="1:4" x14ac:dyDescent="0.25">
      <c r="A116" s="52" t="s">
        <v>193</v>
      </c>
      <c r="B116" s="54">
        <v>1.6677</v>
      </c>
    </row>
    <row r="117" spans="1:4" x14ac:dyDescent="0.25">
      <c r="A117" s="52" t="s">
        <v>194</v>
      </c>
      <c r="B117" s="54">
        <v>1.753838443752965</v>
      </c>
    </row>
    <row r="118" spans="1:4" x14ac:dyDescent="0.25">
      <c r="A118" s="52"/>
      <c r="B118" s="52"/>
    </row>
    <row r="119" spans="1:4" x14ac:dyDescent="0.25">
      <c r="A119" s="52" t="s">
        <v>195</v>
      </c>
      <c r="B119" s="55">
        <v>45077</v>
      </c>
    </row>
    <row r="121" spans="1:4" ht="69.95" customHeight="1" x14ac:dyDescent="0.25">
      <c r="A121" s="57" t="s">
        <v>196</v>
      </c>
      <c r="B121" s="57" t="s">
        <v>197</v>
      </c>
      <c r="C121" s="57" t="s">
        <v>5</v>
      </c>
      <c r="D121" s="57" t="s">
        <v>6</v>
      </c>
    </row>
    <row r="122" spans="1:4" ht="69.95" customHeight="1" x14ac:dyDescent="0.25">
      <c r="A122" s="57" t="s">
        <v>304</v>
      </c>
      <c r="B122" s="57"/>
      <c r="C122" s="57" t="s">
        <v>11</v>
      </c>
      <c r="D122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4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1930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1931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1128</v>
      </c>
      <c r="B8" s="29" t="s">
        <v>1129</v>
      </c>
      <c r="C8" s="29" t="s">
        <v>1130</v>
      </c>
      <c r="D8" s="12">
        <v>75987</v>
      </c>
      <c r="E8" s="13">
        <v>1876.8</v>
      </c>
      <c r="F8" s="14">
        <v>7.1099999999999997E-2</v>
      </c>
      <c r="G8" s="14"/>
    </row>
    <row r="9" spans="1:8" x14ac:dyDescent="0.25">
      <c r="A9" s="11" t="s">
        <v>1369</v>
      </c>
      <c r="B9" s="29" t="s">
        <v>1370</v>
      </c>
      <c r="C9" s="29" t="s">
        <v>1153</v>
      </c>
      <c r="D9" s="12">
        <v>307800</v>
      </c>
      <c r="E9" s="13">
        <v>1303.8399999999999</v>
      </c>
      <c r="F9" s="14">
        <v>4.9399999999999999E-2</v>
      </c>
      <c r="G9" s="14"/>
    </row>
    <row r="10" spans="1:8" x14ac:dyDescent="0.25">
      <c r="A10" s="11" t="s">
        <v>1349</v>
      </c>
      <c r="B10" s="29" t="s">
        <v>1350</v>
      </c>
      <c r="C10" s="29" t="s">
        <v>1206</v>
      </c>
      <c r="D10" s="12">
        <v>170000</v>
      </c>
      <c r="E10" s="13">
        <v>1256.05</v>
      </c>
      <c r="F10" s="14">
        <v>4.7600000000000003E-2</v>
      </c>
      <c r="G10" s="14"/>
    </row>
    <row r="11" spans="1:8" x14ac:dyDescent="0.25">
      <c r="A11" s="11" t="s">
        <v>1113</v>
      </c>
      <c r="B11" s="29" t="s">
        <v>1114</v>
      </c>
      <c r="C11" s="29" t="s">
        <v>1104</v>
      </c>
      <c r="D11" s="12">
        <v>168548</v>
      </c>
      <c r="E11" s="13">
        <v>977.33</v>
      </c>
      <c r="F11" s="14">
        <v>3.6999999999999998E-2</v>
      </c>
      <c r="G11" s="14"/>
    </row>
    <row r="12" spans="1:8" x14ac:dyDescent="0.25">
      <c r="A12" s="11" t="s">
        <v>1126</v>
      </c>
      <c r="B12" s="29" t="s">
        <v>1127</v>
      </c>
      <c r="C12" s="29" t="s">
        <v>1104</v>
      </c>
      <c r="D12" s="12">
        <v>82275</v>
      </c>
      <c r="E12" s="13">
        <v>780.91</v>
      </c>
      <c r="F12" s="14">
        <v>2.9600000000000001E-2</v>
      </c>
      <c r="G12" s="14"/>
    </row>
    <row r="13" spans="1:8" x14ac:dyDescent="0.25">
      <c r="A13" s="11" t="s">
        <v>1102</v>
      </c>
      <c r="B13" s="29" t="s">
        <v>1103</v>
      </c>
      <c r="C13" s="29" t="s">
        <v>1104</v>
      </c>
      <c r="D13" s="12">
        <v>45569</v>
      </c>
      <c r="E13" s="13">
        <v>734.05</v>
      </c>
      <c r="F13" s="14">
        <v>2.7799999999999998E-2</v>
      </c>
      <c r="G13" s="14"/>
    </row>
    <row r="14" spans="1:8" x14ac:dyDescent="0.25">
      <c r="A14" s="11" t="s">
        <v>1793</v>
      </c>
      <c r="B14" s="29" t="s">
        <v>1794</v>
      </c>
      <c r="C14" s="29" t="s">
        <v>1415</v>
      </c>
      <c r="D14" s="12">
        <v>23400</v>
      </c>
      <c r="E14" s="13">
        <v>729.39</v>
      </c>
      <c r="F14" s="14">
        <v>2.76E-2</v>
      </c>
      <c r="G14" s="14"/>
    </row>
    <row r="15" spans="1:8" x14ac:dyDescent="0.25">
      <c r="A15" s="11" t="s">
        <v>1684</v>
      </c>
      <c r="B15" s="29" t="s">
        <v>1685</v>
      </c>
      <c r="C15" s="29" t="s">
        <v>1104</v>
      </c>
      <c r="D15" s="12">
        <v>28358</v>
      </c>
      <c r="E15" s="13">
        <v>571.23</v>
      </c>
      <c r="F15" s="14">
        <v>2.1700000000000001E-2</v>
      </c>
      <c r="G15" s="14"/>
    </row>
    <row r="16" spans="1:8" x14ac:dyDescent="0.25">
      <c r="A16" s="11" t="s">
        <v>1306</v>
      </c>
      <c r="B16" s="29" t="s">
        <v>1307</v>
      </c>
      <c r="C16" s="29" t="s">
        <v>1104</v>
      </c>
      <c r="D16" s="12">
        <v>58615</v>
      </c>
      <c r="E16" s="13">
        <v>536.24</v>
      </c>
      <c r="F16" s="14">
        <v>2.0299999999999999E-2</v>
      </c>
      <c r="G16" s="14"/>
    </row>
    <row r="17" spans="1:7" x14ac:dyDescent="0.25">
      <c r="A17" s="11" t="s">
        <v>1123</v>
      </c>
      <c r="B17" s="29" t="s">
        <v>1124</v>
      </c>
      <c r="C17" s="29" t="s">
        <v>1125</v>
      </c>
      <c r="D17" s="12">
        <v>115534</v>
      </c>
      <c r="E17" s="13">
        <v>514.70000000000005</v>
      </c>
      <c r="F17" s="14">
        <v>1.95E-2</v>
      </c>
      <c r="G17" s="14"/>
    </row>
    <row r="18" spans="1:7" x14ac:dyDescent="0.25">
      <c r="A18" s="11" t="s">
        <v>1353</v>
      </c>
      <c r="B18" s="29" t="s">
        <v>1354</v>
      </c>
      <c r="C18" s="29" t="s">
        <v>1219</v>
      </c>
      <c r="D18" s="12">
        <v>170800</v>
      </c>
      <c r="E18" s="13">
        <v>414.36</v>
      </c>
      <c r="F18" s="14">
        <v>1.5699999999999999E-2</v>
      </c>
      <c r="G18" s="14"/>
    </row>
    <row r="19" spans="1:7" x14ac:dyDescent="0.25">
      <c r="A19" s="11" t="s">
        <v>1347</v>
      </c>
      <c r="B19" s="29" t="s">
        <v>1348</v>
      </c>
      <c r="C19" s="29" t="s">
        <v>1219</v>
      </c>
      <c r="D19" s="12">
        <v>96000</v>
      </c>
      <c r="E19" s="13">
        <v>374.11</v>
      </c>
      <c r="F19" s="14">
        <v>1.4200000000000001E-2</v>
      </c>
      <c r="G19" s="14"/>
    </row>
    <row r="20" spans="1:7" x14ac:dyDescent="0.25">
      <c r="A20" s="11" t="s">
        <v>1138</v>
      </c>
      <c r="B20" s="29" t="s">
        <v>1139</v>
      </c>
      <c r="C20" s="29" t="s">
        <v>1110</v>
      </c>
      <c r="D20" s="12">
        <v>28120</v>
      </c>
      <c r="E20" s="13">
        <v>370.71</v>
      </c>
      <c r="F20" s="14">
        <v>1.41E-2</v>
      </c>
      <c r="G20" s="14"/>
    </row>
    <row r="21" spans="1:7" x14ac:dyDescent="0.25">
      <c r="A21" s="11" t="s">
        <v>1234</v>
      </c>
      <c r="B21" s="29" t="s">
        <v>1235</v>
      </c>
      <c r="C21" s="29" t="s">
        <v>1236</v>
      </c>
      <c r="D21" s="12">
        <v>225406</v>
      </c>
      <c r="E21" s="13">
        <v>349.15</v>
      </c>
      <c r="F21" s="14">
        <v>1.32E-2</v>
      </c>
      <c r="G21" s="14"/>
    </row>
    <row r="22" spans="1:7" x14ac:dyDescent="0.25">
      <c r="A22" s="11" t="s">
        <v>1108</v>
      </c>
      <c r="B22" s="29" t="s">
        <v>1109</v>
      </c>
      <c r="C22" s="29" t="s">
        <v>1110</v>
      </c>
      <c r="D22" s="12">
        <v>10571</v>
      </c>
      <c r="E22" s="13">
        <v>347.73</v>
      </c>
      <c r="F22" s="14">
        <v>1.32E-2</v>
      </c>
      <c r="G22" s="14"/>
    </row>
    <row r="23" spans="1:7" x14ac:dyDescent="0.25">
      <c r="A23" s="11" t="s">
        <v>1145</v>
      </c>
      <c r="B23" s="29" t="s">
        <v>1146</v>
      </c>
      <c r="C23" s="29" t="s">
        <v>1147</v>
      </c>
      <c r="D23" s="12">
        <v>15714</v>
      </c>
      <c r="E23" s="13">
        <v>346.6</v>
      </c>
      <c r="F23" s="14">
        <v>1.3100000000000001E-2</v>
      </c>
      <c r="G23" s="14"/>
    </row>
    <row r="24" spans="1:7" x14ac:dyDescent="0.25">
      <c r="A24" s="11" t="s">
        <v>1462</v>
      </c>
      <c r="B24" s="29" t="s">
        <v>1463</v>
      </c>
      <c r="C24" s="29" t="s">
        <v>1164</v>
      </c>
      <c r="D24" s="12">
        <v>3006</v>
      </c>
      <c r="E24" s="13">
        <v>281.58999999999997</v>
      </c>
      <c r="F24" s="14">
        <v>1.0699999999999999E-2</v>
      </c>
      <c r="G24" s="14"/>
    </row>
    <row r="25" spans="1:7" x14ac:dyDescent="0.25">
      <c r="A25" s="11" t="s">
        <v>1449</v>
      </c>
      <c r="B25" s="29" t="s">
        <v>1450</v>
      </c>
      <c r="C25" s="29" t="s">
        <v>1259</v>
      </c>
      <c r="D25" s="12">
        <v>31416</v>
      </c>
      <c r="E25" s="13">
        <v>267</v>
      </c>
      <c r="F25" s="14">
        <v>1.01E-2</v>
      </c>
      <c r="G25" s="14"/>
    </row>
    <row r="26" spans="1:7" x14ac:dyDescent="0.25">
      <c r="A26" s="11" t="s">
        <v>1105</v>
      </c>
      <c r="B26" s="29" t="s">
        <v>1106</v>
      </c>
      <c r="C26" s="29" t="s">
        <v>1107</v>
      </c>
      <c r="D26" s="12">
        <v>9922</v>
      </c>
      <c r="E26" s="13">
        <v>261.98</v>
      </c>
      <c r="F26" s="14">
        <v>9.9000000000000008E-3</v>
      </c>
      <c r="G26" s="14"/>
    </row>
    <row r="27" spans="1:7" x14ac:dyDescent="0.25">
      <c r="A27" s="11" t="s">
        <v>1396</v>
      </c>
      <c r="B27" s="29" t="s">
        <v>1397</v>
      </c>
      <c r="C27" s="29" t="s">
        <v>1107</v>
      </c>
      <c r="D27" s="12">
        <v>3325</v>
      </c>
      <c r="E27" s="13">
        <v>232.41</v>
      </c>
      <c r="F27" s="14">
        <v>8.8000000000000005E-3</v>
      </c>
      <c r="G27" s="14"/>
    </row>
    <row r="28" spans="1:7" x14ac:dyDescent="0.25">
      <c r="A28" s="11" t="s">
        <v>1220</v>
      </c>
      <c r="B28" s="29" t="s">
        <v>1221</v>
      </c>
      <c r="C28" s="29" t="s">
        <v>1125</v>
      </c>
      <c r="D28" s="12">
        <v>8478</v>
      </c>
      <c r="E28" s="13">
        <v>226.15</v>
      </c>
      <c r="F28" s="14">
        <v>8.6E-3</v>
      </c>
      <c r="G28" s="14"/>
    </row>
    <row r="29" spans="1:7" x14ac:dyDescent="0.25">
      <c r="A29" s="11" t="s">
        <v>1247</v>
      </c>
      <c r="B29" s="29" t="s">
        <v>1248</v>
      </c>
      <c r="C29" s="29" t="s">
        <v>1110</v>
      </c>
      <c r="D29" s="12">
        <v>16800</v>
      </c>
      <c r="E29" s="13">
        <v>192.38</v>
      </c>
      <c r="F29" s="14">
        <v>7.3000000000000001E-3</v>
      </c>
      <c r="G29" s="14"/>
    </row>
    <row r="30" spans="1:7" x14ac:dyDescent="0.25">
      <c r="A30" s="11" t="s">
        <v>1178</v>
      </c>
      <c r="B30" s="29" t="s">
        <v>1179</v>
      </c>
      <c r="C30" s="29" t="s">
        <v>1135</v>
      </c>
      <c r="D30" s="12">
        <v>42000</v>
      </c>
      <c r="E30" s="13">
        <v>186.56</v>
      </c>
      <c r="F30" s="14">
        <v>7.1000000000000004E-3</v>
      </c>
      <c r="G30" s="14"/>
    </row>
    <row r="31" spans="1:7" x14ac:dyDescent="0.25">
      <c r="A31" s="11" t="s">
        <v>1445</v>
      </c>
      <c r="B31" s="29" t="s">
        <v>1446</v>
      </c>
      <c r="C31" s="29" t="s">
        <v>1406</v>
      </c>
      <c r="D31" s="12">
        <v>20655</v>
      </c>
      <c r="E31" s="13">
        <v>182.49</v>
      </c>
      <c r="F31" s="14">
        <v>6.8999999999999999E-3</v>
      </c>
      <c r="G31" s="14"/>
    </row>
    <row r="32" spans="1:7" x14ac:dyDescent="0.25">
      <c r="A32" s="11" t="s">
        <v>1120</v>
      </c>
      <c r="B32" s="29" t="s">
        <v>1121</v>
      </c>
      <c r="C32" s="29" t="s">
        <v>1122</v>
      </c>
      <c r="D32" s="12">
        <v>18216</v>
      </c>
      <c r="E32" s="13">
        <v>177.67</v>
      </c>
      <c r="F32" s="14">
        <v>6.7000000000000002E-3</v>
      </c>
      <c r="G32" s="14"/>
    </row>
    <row r="33" spans="1:7" x14ac:dyDescent="0.25">
      <c r="A33" s="11" t="s">
        <v>1740</v>
      </c>
      <c r="B33" s="29" t="s">
        <v>1741</v>
      </c>
      <c r="C33" s="29" t="s">
        <v>1110</v>
      </c>
      <c r="D33" s="12">
        <v>3244</v>
      </c>
      <c r="E33" s="13">
        <v>166.69</v>
      </c>
      <c r="F33" s="14">
        <v>6.3E-3</v>
      </c>
      <c r="G33" s="14"/>
    </row>
    <row r="34" spans="1:7" x14ac:dyDescent="0.25">
      <c r="A34" s="11" t="s">
        <v>1140</v>
      </c>
      <c r="B34" s="29" t="s">
        <v>1141</v>
      </c>
      <c r="C34" s="29" t="s">
        <v>1122</v>
      </c>
      <c r="D34" s="12">
        <v>3630</v>
      </c>
      <c r="E34" s="13">
        <v>163.38999999999999</v>
      </c>
      <c r="F34" s="14">
        <v>6.1999999999999998E-3</v>
      </c>
      <c r="G34" s="14"/>
    </row>
    <row r="35" spans="1:7" x14ac:dyDescent="0.25">
      <c r="A35" s="11" t="s">
        <v>1176</v>
      </c>
      <c r="B35" s="29" t="s">
        <v>1177</v>
      </c>
      <c r="C35" s="29" t="s">
        <v>1144</v>
      </c>
      <c r="D35" s="12">
        <v>90844</v>
      </c>
      <c r="E35" s="13">
        <v>157.93</v>
      </c>
      <c r="F35" s="14">
        <v>6.0000000000000001E-3</v>
      </c>
      <c r="G35" s="14"/>
    </row>
    <row r="36" spans="1:7" x14ac:dyDescent="0.25">
      <c r="A36" s="11" t="s">
        <v>1131</v>
      </c>
      <c r="B36" s="29" t="s">
        <v>1132</v>
      </c>
      <c r="C36" s="29" t="s">
        <v>1104</v>
      </c>
      <c r="D36" s="12">
        <v>78724</v>
      </c>
      <c r="E36" s="13">
        <v>145.63999999999999</v>
      </c>
      <c r="F36" s="14">
        <v>5.4999999999999997E-3</v>
      </c>
      <c r="G36" s="14"/>
    </row>
    <row r="37" spans="1:7" x14ac:dyDescent="0.25">
      <c r="A37" s="11" t="s">
        <v>1932</v>
      </c>
      <c r="B37" s="29" t="s">
        <v>1933</v>
      </c>
      <c r="C37" s="29" t="s">
        <v>1305</v>
      </c>
      <c r="D37" s="12">
        <v>16950</v>
      </c>
      <c r="E37" s="13">
        <v>142.79</v>
      </c>
      <c r="F37" s="14">
        <v>5.4000000000000003E-3</v>
      </c>
      <c r="G37" s="14"/>
    </row>
    <row r="38" spans="1:7" x14ac:dyDescent="0.25">
      <c r="A38" s="11" t="s">
        <v>1255</v>
      </c>
      <c r="B38" s="29" t="s">
        <v>1256</v>
      </c>
      <c r="C38" s="29" t="s">
        <v>1104</v>
      </c>
      <c r="D38" s="12">
        <v>10977</v>
      </c>
      <c r="E38" s="13">
        <v>141.22999999999999</v>
      </c>
      <c r="F38" s="14">
        <v>5.4000000000000003E-3</v>
      </c>
      <c r="G38" s="14"/>
    </row>
    <row r="39" spans="1:7" x14ac:dyDescent="0.25">
      <c r="A39" s="11" t="s">
        <v>1433</v>
      </c>
      <c r="B39" s="29" t="s">
        <v>1434</v>
      </c>
      <c r="C39" s="29" t="s">
        <v>1164</v>
      </c>
      <c r="D39" s="12">
        <v>9446</v>
      </c>
      <c r="E39" s="13">
        <v>124.59</v>
      </c>
      <c r="F39" s="14">
        <v>4.7000000000000002E-3</v>
      </c>
      <c r="G39" s="14"/>
    </row>
    <row r="40" spans="1:7" x14ac:dyDescent="0.25">
      <c r="A40" s="11" t="s">
        <v>1193</v>
      </c>
      <c r="B40" s="29" t="s">
        <v>1194</v>
      </c>
      <c r="C40" s="29" t="s">
        <v>1195</v>
      </c>
      <c r="D40" s="12">
        <v>17923</v>
      </c>
      <c r="E40" s="13">
        <v>122.79</v>
      </c>
      <c r="F40" s="14">
        <v>4.7000000000000002E-3</v>
      </c>
      <c r="G40" s="14"/>
    </row>
    <row r="41" spans="1:7" x14ac:dyDescent="0.25">
      <c r="A41" s="11" t="s">
        <v>1189</v>
      </c>
      <c r="B41" s="29" t="s">
        <v>1190</v>
      </c>
      <c r="C41" s="29" t="s">
        <v>1153</v>
      </c>
      <c r="D41" s="12">
        <v>1471</v>
      </c>
      <c r="E41" s="13">
        <v>115.77</v>
      </c>
      <c r="F41" s="14">
        <v>4.4000000000000003E-3</v>
      </c>
      <c r="G41" s="14"/>
    </row>
    <row r="42" spans="1:7" x14ac:dyDescent="0.25">
      <c r="A42" s="11" t="s">
        <v>1742</v>
      </c>
      <c r="B42" s="29" t="s">
        <v>1743</v>
      </c>
      <c r="C42" s="29" t="s">
        <v>1164</v>
      </c>
      <c r="D42" s="12">
        <v>8513</v>
      </c>
      <c r="E42" s="13">
        <v>110.91</v>
      </c>
      <c r="F42" s="14">
        <v>4.1999999999999997E-3</v>
      </c>
      <c r="G42" s="14"/>
    </row>
    <row r="43" spans="1:7" x14ac:dyDescent="0.25">
      <c r="A43" s="11" t="s">
        <v>1210</v>
      </c>
      <c r="B43" s="29" t="s">
        <v>1211</v>
      </c>
      <c r="C43" s="29" t="s">
        <v>1212</v>
      </c>
      <c r="D43" s="12">
        <v>2352</v>
      </c>
      <c r="E43" s="13">
        <v>109.53</v>
      </c>
      <c r="F43" s="14">
        <v>4.1999999999999997E-3</v>
      </c>
      <c r="G43" s="14"/>
    </row>
    <row r="44" spans="1:7" x14ac:dyDescent="0.25">
      <c r="A44" s="11" t="s">
        <v>1726</v>
      </c>
      <c r="B44" s="29" t="s">
        <v>1727</v>
      </c>
      <c r="C44" s="29" t="s">
        <v>1198</v>
      </c>
      <c r="D44" s="12">
        <v>37400</v>
      </c>
      <c r="E44" s="13">
        <v>102.84</v>
      </c>
      <c r="F44" s="14">
        <v>3.8999999999999998E-3</v>
      </c>
      <c r="G44" s="14"/>
    </row>
    <row r="45" spans="1:7" x14ac:dyDescent="0.25">
      <c r="A45" s="11" t="s">
        <v>1148</v>
      </c>
      <c r="B45" s="29" t="s">
        <v>1149</v>
      </c>
      <c r="C45" s="29" t="s">
        <v>1150</v>
      </c>
      <c r="D45" s="12">
        <v>24565</v>
      </c>
      <c r="E45" s="13">
        <v>99.71</v>
      </c>
      <c r="F45" s="14">
        <v>3.8E-3</v>
      </c>
      <c r="G45" s="14"/>
    </row>
    <row r="46" spans="1:7" x14ac:dyDescent="0.25">
      <c r="A46" s="11" t="s">
        <v>1418</v>
      </c>
      <c r="B46" s="29" t="s">
        <v>1419</v>
      </c>
      <c r="C46" s="29" t="s">
        <v>1340</v>
      </c>
      <c r="D46" s="12">
        <v>18110</v>
      </c>
      <c r="E46" s="13">
        <v>98.35</v>
      </c>
      <c r="F46" s="14">
        <v>3.7000000000000002E-3</v>
      </c>
      <c r="G46" s="14"/>
    </row>
    <row r="47" spans="1:7" x14ac:dyDescent="0.25">
      <c r="A47" s="11" t="s">
        <v>1213</v>
      </c>
      <c r="B47" s="29" t="s">
        <v>1214</v>
      </c>
      <c r="C47" s="29" t="s">
        <v>1164</v>
      </c>
      <c r="D47" s="12">
        <v>3558</v>
      </c>
      <c r="E47" s="13">
        <v>98.2</v>
      </c>
      <c r="F47" s="14">
        <v>3.7000000000000002E-3</v>
      </c>
      <c r="G47" s="14"/>
    </row>
    <row r="48" spans="1:7" x14ac:dyDescent="0.25">
      <c r="A48" s="11" t="s">
        <v>1736</v>
      </c>
      <c r="B48" s="29" t="s">
        <v>1737</v>
      </c>
      <c r="C48" s="29" t="s">
        <v>1276</v>
      </c>
      <c r="D48" s="12">
        <v>8572</v>
      </c>
      <c r="E48" s="13">
        <v>92.48</v>
      </c>
      <c r="F48" s="14">
        <v>3.5000000000000001E-3</v>
      </c>
      <c r="G48" s="14"/>
    </row>
    <row r="49" spans="1:7" x14ac:dyDescent="0.25">
      <c r="A49" s="11" t="s">
        <v>1443</v>
      </c>
      <c r="B49" s="29" t="s">
        <v>1444</v>
      </c>
      <c r="C49" s="29" t="s">
        <v>1107</v>
      </c>
      <c r="D49" s="12">
        <v>5903</v>
      </c>
      <c r="E49" s="13">
        <v>85.66</v>
      </c>
      <c r="F49" s="14">
        <v>3.2000000000000002E-3</v>
      </c>
      <c r="G49" s="14"/>
    </row>
    <row r="50" spans="1:7" x14ac:dyDescent="0.25">
      <c r="A50" s="11" t="s">
        <v>1460</v>
      </c>
      <c r="B50" s="29" t="s">
        <v>1461</v>
      </c>
      <c r="C50" s="29" t="s">
        <v>1209</v>
      </c>
      <c r="D50" s="12">
        <v>2036</v>
      </c>
      <c r="E50" s="13">
        <v>84</v>
      </c>
      <c r="F50" s="14">
        <v>3.2000000000000002E-3</v>
      </c>
      <c r="G50" s="14"/>
    </row>
    <row r="51" spans="1:7" x14ac:dyDescent="0.25">
      <c r="A51" s="11" t="s">
        <v>1703</v>
      </c>
      <c r="B51" s="29" t="s">
        <v>1704</v>
      </c>
      <c r="C51" s="29" t="s">
        <v>1175</v>
      </c>
      <c r="D51" s="12">
        <v>2581</v>
      </c>
      <c r="E51" s="13">
        <v>79.099999999999994</v>
      </c>
      <c r="F51" s="14">
        <v>3.0000000000000001E-3</v>
      </c>
      <c r="G51" s="14"/>
    </row>
    <row r="52" spans="1:7" x14ac:dyDescent="0.25">
      <c r="A52" s="11" t="s">
        <v>1277</v>
      </c>
      <c r="B52" s="29" t="s">
        <v>1278</v>
      </c>
      <c r="C52" s="29" t="s">
        <v>1107</v>
      </c>
      <c r="D52" s="12">
        <v>5400</v>
      </c>
      <c r="E52" s="13">
        <v>75.59</v>
      </c>
      <c r="F52" s="14">
        <v>2.8999999999999998E-3</v>
      </c>
      <c r="G52" s="14"/>
    </row>
    <row r="53" spans="1:7" x14ac:dyDescent="0.25">
      <c r="A53" s="11" t="s">
        <v>1390</v>
      </c>
      <c r="B53" s="29" t="s">
        <v>1391</v>
      </c>
      <c r="C53" s="29" t="s">
        <v>1195</v>
      </c>
      <c r="D53" s="12">
        <v>7596</v>
      </c>
      <c r="E53" s="13">
        <v>72.91</v>
      </c>
      <c r="F53" s="14">
        <v>2.8E-3</v>
      </c>
      <c r="G53" s="14"/>
    </row>
    <row r="54" spans="1:7" x14ac:dyDescent="0.25">
      <c r="A54" s="11" t="s">
        <v>1934</v>
      </c>
      <c r="B54" s="29" t="s">
        <v>1935</v>
      </c>
      <c r="C54" s="29" t="s">
        <v>1305</v>
      </c>
      <c r="D54" s="12">
        <v>663</v>
      </c>
      <c r="E54" s="13">
        <v>70.62</v>
      </c>
      <c r="F54" s="14">
        <v>2.7000000000000001E-3</v>
      </c>
      <c r="G54" s="14"/>
    </row>
    <row r="55" spans="1:7" x14ac:dyDescent="0.25">
      <c r="A55" s="11" t="s">
        <v>1136</v>
      </c>
      <c r="B55" s="29" t="s">
        <v>1137</v>
      </c>
      <c r="C55" s="29" t="s">
        <v>1107</v>
      </c>
      <c r="D55" s="12">
        <v>36538</v>
      </c>
      <c r="E55" s="13">
        <v>66.650000000000006</v>
      </c>
      <c r="F55" s="14">
        <v>2.5000000000000001E-3</v>
      </c>
      <c r="G55" s="14"/>
    </row>
    <row r="56" spans="1:7" x14ac:dyDescent="0.25">
      <c r="A56" s="11" t="s">
        <v>1795</v>
      </c>
      <c r="B56" s="29" t="s">
        <v>1796</v>
      </c>
      <c r="C56" s="29" t="s">
        <v>1305</v>
      </c>
      <c r="D56" s="12">
        <v>2317</v>
      </c>
      <c r="E56" s="13">
        <v>66.33</v>
      </c>
      <c r="F56" s="14">
        <v>2.5000000000000001E-3</v>
      </c>
      <c r="G56" s="14"/>
    </row>
    <row r="57" spans="1:7" x14ac:dyDescent="0.25">
      <c r="A57" s="11" t="s">
        <v>1381</v>
      </c>
      <c r="B57" s="29" t="s">
        <v>1382</v>
      </c>
      <c r="C57" s="29" t="s">
        <v>1383</v>
      </c>
      <c r="D57" s="12">
        <v>4133</v>
      </c>
      <c r="E57" s="13">
        <v>65.77</v>
      </c>
      <c r="F57" s="14">
        <v>2.5000000000000001E-3</v>
      </c>
      <c r="G57" s="14"/>
    </row>
    <row r="58" spans="1:7" x14ac:dyDescent="0.25">
      <c r="A58" s="11" t="s">
        <v>1458</v>
      </c>
      <c r="B58" s="29" t="s">
        <v>1459</v>
      </c>
      <c r="C58" s="29" t="s">
        <v>1212</v>
      </c>
      <c r="D58" s="12">
        <v>303</v>
      </c>
      <c r="E58" s="13">
        <v>65.67</v>
      </c>
      <c r="F58" s="14">
        <v>2.5000000000000001E-3</v>
      </c>
      <c r="G58" s="14"/>
    </row>
    <row r="59" spans="1:7" x14ac:dyDescent="0.25">
      <c r="A59" s="11" t="s">
        <v>1351</v>
      </c>
      <c r="B59" s="29" t="s">
        <v>1352</v>
      </c>
      <c r="C59" s="29" t="s">
        <v>1305</v>
      </c>
      <c r="D59" s="12">
        <v>353</v>
      </c>
      <c r="E59" s="13">
        <v>65.55</v>
      </c>
      <c r="F59" s="14">
        <v>2.5000000000000001E-3</v>
      </c>
      <c r="G59" s="14"/>
    </row>
    <row r="60" spans="1:7" x14ac:dyDescent="0.25">
      <c r="A60" s="11" t="s">
        <v>1228</v>
      </c>
      <c r="B60" s="29" t="s">
        <v>1229</v>
      </c>
      <c r="C60" s="29" t="s">
        <v>1188</v>
      </c>
      <c r="D60" s="12">
        <v>2052</v>
      </c>
      <c r="E60" s="13">
        <v>65.52</v>
      </c>
      <c r="F60" s="14">
        <v>2.5000000000000001E-3</v>
      </c>
      <c r="G60" s="14"/>
    </row>
    <row r="61" spans="1:7" x14ac:dyDescent="0.25">
      <c r="A61" s="11" t="s">
        <v>1334</v>
      </c>
      <c r="B61" s="29" t="s">
        <v>1335</v>
      </c>
      <c r="C61" s="29" t="s">
        <v>1122</v>
      </c>
      <c r="D61" s="12">
        <v>13022</v>
      </c>
      <c r="E61" s="13">
        <v>65.41</v>
      </c>
      <c r="F61" s="14">
        <v>2.5000000000000001E-3</v>
      </c>
      <c r="G61" s="14"/>
    </row>
    <row r="62" spans="1:7" x14ac:dyDescent="0.25">
      <c r="A62" s="11" t="s">
        <v>1456</v>
      </c>
      <c r="B62" s="29" t="s">
        <v>1457</v>
      </c>
      <c r="C62" s="29" t="s">
        <v>1195</v>
      </c>
      <c r="D62" s="12">
        <v>1801</v>
      </c>
      <c r="E62" s="13">
        <v>65.14</v>
      </c>
      <c r="F62" s="14">
        <v>2.5000000000000001E-3</v>
      </c>
      <c r="G62" s="14"/>
    </row>
    <row r="63" spans="1:7" x14ac:dyDescent="0.25">
      <c r="A63" s="11" t="s">
        <v>1720</v>
      </c>
      <c r="B63" s="29" t="s">
        <v>1721</v>
      </c>
      <c r="C63" s="29" t="s">
        <v>1246</v>
      </c>
      <c r="D63" s="12">
        <v>1729</v>
      </c>
      <c r="E63" s="13">
        <v>64.88</v>
      </c>
      <c r="F63" s="14">
        <v>2.5000000000000001E-3</v>
      </c>
      <c r="G63" s="14"/>
    </row>
    <row r="64" spans="1:7" x14ac:dyDescent="0.25">
      <c r="A64" s="11" t="s">
        <v>1690</v>
      </c>
      <c r="B64" s="29" t="s">
        <v>1691</v>
      </c>
      <c r="C64" s="29" t="s">
        <v>1209</v>
      </c>
      <c r="D64" s="12">
        <v>14756</v>
      </c>
      <c r="E64" s="13">
        <v>63.47</v>
      </c>
      <c r="F64" s="14">
        <v>2.3999999999999998E-3</v>
      </c>
      <c r="G64" s="14"/>
    </row>
    <row r="65" spans="1:7" x14ac:dyDescent="0.25">
      <c r="A65" s="11" t="s">
        <v>1290</v>
      </c>
      <c r="B65" s="29" t="s">
        <v>1291</v>
      </c>
      <c r="C65" s="29" t="s">
        <v>1292</v>
      </c>
      <c r="D65" s="12">
        <v>12215</v>
      </c>
      <c r="E65" s="13">
        <v>61.88</v>
      </c>
      <c r="F65" s="14">
        <v>2.3E-3</v>
      </c>
      <c r="G65" s="14"/>
    </row>
    <row r="66" spans="1:7" x14ac:dyDescent="0.25">
      <c r="A66" s="11" t="s">
        <v>1732</v>
      </c>
      <c r="B66" s="29" t="s">
        <v>1733</v>
      </c>
      <c r="C66" s="29" t="s">
        <v>1246</v>
      </c>
      <c r="D66" s="12">
        <v>5976</v>
      </c>
      <c r="E66" s="13">
        <v>58</v>
      </c>
      <c r="F66" s="14">
        <v>2.2000000000000001E-3</v>
      </c>
      <c r="G66" s="14"/>
    </row>
    <row r="67" spans="1:7" x14ac:dyDescent="0.25">
      <c r="A67" s="11" t="s">
        <v>1384</v>
      </c>
      <c r="B67" s="29" t="s">
        <v>1385</v>
      </c>
      <c r="C67" s="29" t="s">
        <v>1164</v>
      </c>
      <c r="D67" s="12">
        <v>1579</v>
      </c>
      <c r="E67" s="13">
        <v>57.98</v>
      </c>
      <c r="F67" s="14">
        <v>2.2000000000000001E-3</v>
      </c>
      <c r="G67" s="14"/>
    </row>
    <row r="68" spans="1:7" x14ac:dyDescent="0.25">
      <c r="A68" s="11" t="s">
        <v>1156</v>
      </c>
      <c r="B68" s="29" t="s">
        <v>1157</v>
      </c>
      <c r="C68" s="29" t="s">
        <v>1158</v>
      </c>
      <c r="D68" s="12">
        <v>54000</v>
      </c>
      <c r="E68" s="13">
        <v>57.67</v>
      </c>
      <c r="F68" s="14">
        <v>2.2000000000000001E-3</v>
      </c>
      <c r="G68" s="14"/>
    </row>
    <row r="69" spans="1:7" x14ac:dyDescent="0.25">
      <c r="A69" s="11" t="s">
        <v>1439</v>
      </c>
      <c r="B69" s="29" t="s">
        <v>1440</v>
      </c>
      <c r="C69" s="29" t="s">
        <v>1262</v>
      </c>
      <c r="D69" s="12">
        <v>3908</v>
      </c>
      <c r="E69" s="13">
        <v>56.87</v>
      </c>
      <c r="F69" s="14">
        <v>2.2000000000000001E-3</v>
      </c>
      <c r="G69" s="14"/>
    </row>
    <row r="70" spans="1:7" x14ac:dyDescent="0.25">
      <c r="A70" s="11" t="s">
        <v>1199</v>
      </c>
      <c r="B70" s="29" t="s">
        <v>1200</v>
      </c>
      <c r="C70" s="29" t="s">
        <v>1161</v>
      </c>
      <c r="D70" s="12">
        <v>50421</v>
      </c>
      <c r="E70" s="13">
        <v>53.35</v>
      </c>
      <c r="F70" s="14">
        <v>2E-3</v>
      </c>
      <c r="G70" s="14"/>
    </row>
    <row r="71" spans="1:7" x14ac:dyDescent="0.25">
      <c r="A71" s="11" t="s">
        <v>1730</v>
      </c>
      <c r="B71" s="29" t="s">
        <v>1731</v>
      </c>
      <c r="C71" s="29" t="s">
        <v>1246</v>
      </c>
      <c r="D71" s="12">
        <v>1554</v>
      </c>
      <c r="E71" s="13">
        <v>52.96</v>
      </c>
      <c r="F71" s="14">
        <v>2E-3</v>
      </c>
      <c r="G71" s="14"/>
    </row>
    <row r="72" spans="1:7" x14ac:dyDescent="0.25">
      <c r="A72" s="11" t="s">
        <v>1692</v>
      </c>
      <c r="B72" s="29" t="s">
        <v>1693</v>
      </c>
      <c r="C72" s="29" t="s">
        <v>1107</v>
      </c>
      <c r="D72" s="12">
        <v>4224</v>
      </c>
      <c r="E72" s="13">
        <v>52.13</v>
      </c>
      <c r="F72" s="14">
        <v>2E-3</v>
      </c>
      <c r="G72" s="14"/>
    </row>
    <row r="73" spans="1:7" x14ac:dyDescent="0.25">
      <c r="A73" s="11" t="s">
        <v>1297</v>
      </c>
      <c r="B73" s="29" t="s">
        <v>1298</v>
      </c>
      <c r="C73" s="29" t="s">
        <v>1107</v>
      </c>
      <c r="D73" s="12">
        <v>4898</v>
      </c>
      <c r="E73" s="13">
        <v>51.47</v>
      </c>
      <c r="F73" s="14">
        <v>2E-3</v>
      </c>
      <c r="G73" s="14"/>
    </row>
    <row r="74" spans="1:7" x14ac:dyDescent="0.25">
      <c r="A74" s="11" t="s">
        <v>1936</v>
      </c>
      <c r="B74" s="29" t="s">
        <v>1937</v>
      </c>
      <c r="C74" s="29" t="s">
        <v>1104</v>
      </c>
      <c r="D74" s="12">
        <v>6442</v>
      </c>
      <c r="E74" s="13">
        <v>50.05</v>
      </c>
      <c r="F74" s="14">
        <v>1.9E-3</v>
      </c>
      <c r="G74" s="14"/>
    </row>
    <row r="75" spans="1:7" x14ac:dyDescent="0.25">
      <c r="A75" s="11" t="s">
        <v>1797</v>
      </c>
      <c r="B75" s="29" t="s">
        <v>1798</v>
      </c>
      <c r="C75" s="29" t="s">
        <v>1110</v>
      </c>
      <c r="D75" s="12">
        <v>4651</v>
      </c>
      <c r="E75" s="13">
        <v>49.44</v>
      </c>
      <c r="F75" s="14">
        <v>1.9E-3</v>
      </c>
      <c r="G75" s="14"/>
    </row>
    <row r="76" spans="1:7" x14ac:dyDescent="0.25">
      <c r="A76" s="11" t="s">
        <v>1938</v>
      </c>
      <c r="B76" s="29" t="s">
        <v>1939</v>
      </c>
      <c r="C76" s="29" t="s">
        <v>1203</v>
      </c>
      <c r="D76" s="12">
        <v>4169</v>
      </c>
      <c r="E76" s="13">
        <v>49.28</v>
      </c>
      <c r="F76" s="14">
        <v>1.9E-3</v>
      </c>
      <c r="G76" s="14"/>
    </row>
    <row r="77" spans="1:7" x14ac:dyDescent="0.25">
      <c r="A77" s="11" t="s">
        <v>1694</v>
      </c>
      <c r="B77" s="29" t="s">
        <v>1695</v>
      </c>
      <c r="C77" s="29" t="s">
        <v>1144</v>
      </c>
      <c r="D77" s="12">
        <v>8897</v>
      </c>
      <c r="E77" s="13">
        <v>49.06</v>
      </c>
      <c r="F77" s="14">
        <v>1.9E-3</v>
      </c>
      <c r="G77" s="14"/>
    </row>
    <row r="78" spans="1:7" x14ac:dyDescent="0.25">
      <c r="A78" s="11" t="s">
        <v>1715</v>
      </c>
      <c r="B78" s="29" t="s">
        <v>1716</v>
      </c>
      <c r="C78" s="29" t="s">
        <v>1110</v>
      </c>
      <c r="D78" s="12">
        <v>649</v>
      </c>
      <c r="E78" s="13">
        <v>48.17</v>
      </c>
      <c r="F78" s="14">
        <v>1.8E-3</v>
      </c>
      <c r="G78" s="14"/>
    </row>
    <row r="79" spans="1:7" x14ac:dyDescent="0.25">
      <c r="A79" s="11" t="s">
        <v>1453</v>
      </c>
      <c r="B79" s="29" t="s">
        <v>1454</v>
      </c>
      <c r="C79" s="29" t="s">
        <v>1455</v>
      </c>
      <c r="D79" s="12">
        <v>18996</v>
      </c>
      <c r="E79" s="13">
        <v>45.83</v>
      </c>
      <c r="F79" s="14">
        <v>1.6999999999999999E-3</v>
      </c>
      <c r="G79" s="14"/>
    </row>
    <row r="80" spans="1:7" x14ac:dyDescent="0.25">
      <c r="A80" s="11" t="s">
        <v>1701</v>
      </c>
      <c r="B80" s="29" t="s">
        <v>1702</v>
      </c>
      <c r="C80" s="29" t="s">
        <v>1198</v>
      </c>
      <c r="D80" s="12">
        <v>7579</v>
      </c>
      <c r="E80" s="13">
        <v>42.64</v>
      </c>
      <c r="F80" s="14">
        <v>1.6000000000000001E-3</v>
      </c>
      <c r="G80" s="14"/>
    </row>
    <row r="81" spans="1:7" x14ac:dyDescent="0.25">
      <c r="A81" s="11" t="s">
        <v>1744</v>
      </c>
      <c r="B81" s="29" t="s">
        <v>1745</v>
      </c>
      <c r="C81" s="29" t="s">
        <v>1107</v>
      </c>
      <c r="D81" s="12">
        <v>8400</v>
      </c>
      <c r="E81" s="13">
        <v>39.58</v>
      </c>
      <c r="F81" s="14">
        <v>1.5E-3</v>
      </c>
      <c r="G81" s="14"/>
    </row>
    <row r="82" spans="1:7" x14ac:dyDescent="0.25">
      <c r="A82" s="11" t="s">
        <v>1940</v>
      </c>
      <c r="B82" s="29" t="s">
        <v>1941</v>
      </c>
      <c r="C82" s="29" t="s">
        <v>1276</v>
      </c>
      <c r="D82" s="12">
        <v>2899</v>
      </c>
      <c r="E82" s="13">
        <v>37.32</v>
      </c>
      <c r="F82" s="14">
        <v>1.4E-3</v>
      </c>
      <c r="G82" s="14"/>
    </row>
    <row r="83" spans="1:7" x14ac:dyDescent="0.25">
      <c r="A83" s="11" t="s">
        <v>1942</v>
      </c>
      <c r="B83" s="29" t="s">
        <v>1943</v>
      </c>
      <c r="C83" s="29" t="s">
        <v>1198</v>
      </c>
      <c r="D83" s="12">
        <v>12000</v>
      </c>
      <c r="E83" s="13">
        <v>36.659999999999997</v>
      </c>
      <c r="F83" s="14">
        <v>1.4E-3</v>
      </c>
      <c r="G83" s="14"/>
    </row>
    <row r="84" spans="1:7" x14ac:dyDescent="0.25">
      <c r="A84" s="11" t="s">
        <v>1191</v>
      </c>
      <c r="B84" s="29" t="s">
        <v>1192</v>
      </c>
      <c r="C84" s="29" t="s">
        <v>1104</v>
      </c>
      <c r="D84" s="12">
        <v>9961</v>
      </c>
      <c r="E84" s="13">
        <v>30.85</v>
      </c>
      <c r="F84" s="14">
        <v>1.1999999999999999E-3</v>
      </c>
      <c r="G84" s="14"/>
    </row>
    <row r="85" spans="1:7" x14ac:dyDescent="0.25">
      <c r="A85" s="11" t="s">
        <v>1707</v>
      </c>
      <c r="B85" s="29" t="s">
        <v>1708</v>
      </c>
      <c r="C85" s="29" t="s">
        <v>1104</v>
      </c>
      <c r="D85" s="12">
        <v>11155</v>
      </c>
      <c r="E85" s="13">
        <v>30.11</v>
      </c>
      <c r="F85" s="14">
        <v>1.1000000000000001E-3</v>
      </c>
      <c r="G85" s="14"/>
    </row>
    <row r="86" spans="1:7" x14ac:dyDescent="0.25">
      <c r="A86" s="11" t="s">
        <v>1388</v>
      </c>
      <c r="B86" s="29" t="s">
        <v>1389</v>
      </c>
      <c r="C86" s="29" t="s">
        <v>1122</v>
      </c>
      <c r="D86" s="12">
        <v>83</v>
      </c>
      <c r="E86" s="13">
        <v>18.04</v>
      </c>
      <c r="F86" s="14">
        <v>6.9999999999999999E-4</v>
      </c>
      <c r="G86" s="14"/>
    </row>
    <row r="87" spans="1:7" x14ac:dyDescent="0.25">
      <c r="A87" s="11" t="s">
        <v>1253</v>
      </c>
      <c r="B87" s="29" t="s">
        <v>1254</v>
      </c>
      <c r="C87" s="29" t="s">
        <v>1104</v>
      </c>
      <c r="D87" s="12">
        <v>5000</v>
      </c>
      <c r="E87" s="13">
        <v>6.26</v>
      </c>
      <c r="F87" s="14">
        <v>2.0000000000000001E-4</v>
      </c>
      <c r="G87" s="14"/>
    </row>
    <row r="88" spans="1:7" x14ac:dyDescent="0.25">
      <c r="A88" s="11" t="s">
        <v>1428</v>
      </c>
      <c r="B88" s="29" t="s">
        <v>1429</v>
      </c>
      <c r="C88" s="29" t="s">
        <v>1430</v>
      </c>
      <c r="D88" s="12">
        <v>129</v>
      </c>
      <c r="E88" s="13">
        <v>5.03</v>
      </c>
      <c r="F88" s="14">
        <v>2.0000000000000001E-4</v>
      </c>
      <c r="G88" s="14"/>
    </row>
    <row r="89" spans="1:7" x14ac:dyDescent="0.25">
      <c r="A89" s="11" t="s">
        <v>1750</v>
      </c>
      <c r="B89" s="29" t="s">
        <v>1751</v>
      </c>
      <c r="C89" s="29" t="s">
        <v>1107</v>
      </c>
      <c r="D89" s="12">
        <v>525</v>
      </c>
      <c r="E89" s="13">
        <v>4.8099999999999996</v>
      </c>
      <c r="F89" s="14">
        <v>2.0000000000000001E-4</v>
      </c>
      <c r="G89" s="14"/>
    </row>
    <row r="90" spans="1:7" x14ac:dyDescent="0.25">
      <c r="A90" s="15" t="s">
        <v>120</v>
      </c>
      <c r="B90" s="30"/>
      <c r="C90" s="30"/>
      <c r="D90" s="16"/>
      <c r="E90" s="36">
        <v>17651.98</v>
      </c>
      <c r="F90" s="37">
        <v>0.66920000000000002</v>
      </c>
      <c r="G90" s="19"/>
    </row>
    <row r="91" spans="1:7" x14ac:dyDescent="0.25">
      <c r="A91" s="15" t="s">
        <v>1466</v>
      </c>
      <c r="B91" s="29"/>
      <c r="C91" s="29"/>
      <c r="D91" s="12"/>
      <c r="E91" s="13"/>
      <c r="F91" s="14"/>
      <c r="G91" s="14"/>
    </row>
    <row r="92" spans="1:7" x14ac:dyDescent="0.25">
      <c r="A92" s="15" t="s">
        <v>120</v>
      </c>
      <c r="B92" s="29"/>
      <c r="C92" s="29"/>
      <c r="D92" s="12"/>
      <c r="E92" s="38" t="s">
        <v>112</v>
      </c>
      <c r="F92" s="39" t="s">
        <v>112</v>
      </c>
      <c r="G92" s="14"/>
    </row>
    <row r="93" spans="1:7" x14ac:dyDescent="0.25">
      <c r="A93" s="20" t="s">
        <v>150</v>
      </c>
      <c r="B93" s="31"/>
      <c r="C93" s="31"/>
      <c r="D93" s="21"/>
      <c r="E93" s="26">
        <v>17651.98</v>
      </c>
      <c r="F93" s="27">
        <v>0.66920000000000002</v>
      </c>
      <c r="G93" s="19"/>
    </row>
    <row r="94" spans="1:7" x14ac:dyDescent="0.25">
      <c r="A94" s="11"/>
      <c r="B94" s="29"/>
      <c r="C94" s="29"/>
      <c r="D94" s="12"/>
      <c r="E94" s="13"/>
      <c r="F94" s="14"/>
      <c r="G94" s="14"/>
    </row>
    <row r="95" spans="1:7" x14ac:dyDescent="0.25">
      <c r="A95" s="15" t="s">
        <v>1467</v>
      </c>
      <c r="B95" s="29"/>
      <c r="C95" s="29"/>
      <c r="D95" s="12"/>
      <c r="E95" s="13"/>
      <c r="F95" s="14"/>
      <c r="G95" s="14"/>
    </row>
    <row r="96" spans="1:7" x14ac:dyDescent="0.25">
      <c r="A96" s="15" t="s">
        <v>1468</v>
      </c>
      <c r="B96" s="29"/>
      <c r="C96" s="29"/>
      <c r="D96" s="12"/>
      <c r="E96" s="13"/>
      <c r="F96" s="14"/>
      <c r="G96" s="14"/>
    </row>
    <row r="97" spans="1:7" x14ac:dyDescent="0.25">
      <c r="A97" s="11" t="s">
        <v>1570</v>
      </c>
      <c r="B97" s="29"/>
      <c r="C97" s="29" t="s">
        <v>1104</v>
      </c>
      <c r="D97" s="12">
        <v>50000</v>
      </c>
      <c r="E97" s="13">
        <v>63.13</v>
      </c>
      <c r="F97" s="14">
        <v>2.392E-3</v>
      </c>
      <c r="G97" s="14"/>
    </row>
    <row r="98" spans="1:7" x14ac:dyDescent="0.25">
      <c r="A98" s="11" t="s">
        <v>1754</v>
      </c>
      <c r="B98" s="29"/>
      <c r="C98" s="29" t="s">
        <v>1107</v>
      </c>
      <c r="D98" s="12">
        <v>4800</v>
      </c>
      <c r="E98" s="13">
        <v>43.03</v>
      </c>
      <c r="F98" s="14">
        <v>1.6310000000000001E-3</v>
      </c>
      <c r="G98" s="14"/>
    </row>
    <row r="99" spans="1:7" x14ac:dyDescent="0.25">
      <c r="A99" s="11" t="s">
        <v>1486</v>
      </c>
      <c r="B99" s="29"/>
      <c r="C99" s="29" t="s">
        <v>1430</v>
      </c>
      <c r="D99" s="12">
        <v>1000</v>
      </c>
      <c r="E99" s="13">
        <v>39.24</v>
      </c>
      <c r="F99" s="14">
        <v>1.487E-3</v>
      </c>
      <c r="G99" s="14"/>
    </row>
    <row r="100" spans="1:7" x14ac:dyDescent="0.25">
      <c r="A100" s="11" t="s">
        <v>1560</v>
      </c>
      <c r="B100" s="29"/>
      <c r="C100" s="29" t="s">
        <v>1107</v>
      </c>
      <c r="D100" s="40">
        <v>-1800</v>
      </c>
      <c r="E100" s="22">
        <v>-25.03</v>
      </c>
      <c r="F100" s="23">
        <v>-9.4799999999999995E-4</v>
      </c>
      <c r="G100" s="14"/>
    </row>
    <row r="101" spans="1:7" x14ac:dyDescent="0.25">
      <c r="A101" s="11" t="s">
        <v>1479</v>
      </c>
      <c r="B101" s="29"/>
      <c r="C101" s="29" t="s">
        <v>1107</v>
      </c>
      <c r="D101" s="40">
        <v>-2000</v>
      </c>
      <c r="E101" s="22">
        <v>-29.26</v>
      </c>
      <c r="F101" s="23">
        <v>-1.108E-3</v>
      </c>
      <c r="G101" s="14"/>
    </row>
    <row r="102" spans="1:7" x14ac:dyDescent="0.25">
      <c r="A102" s="11" t="s">
        <v>1594</v>
      </c>
      <c r="B102" s="29"/>
      <c r="C102" s="29" t="s">
        <v>1161</v>
      </c>
      <c r="D102" s="40">
        <v>-27500</v>
      </c>
      <c r="E102" s="22">
        <v>-29.33</v>
      </c>
      <c r="F102" s="23">
        <v>-1.111E-3</v>
      </c>
      <c r="G102" s="14"/>
    </row>
    <row r="103" spans="1:7" x14ac:dyDescent="0.25">
      <c r="A103" s="11" t="s">
        <v>1491</v>
      </c>
      <c r="B103" s="29"/>
      <c r="C103" s="29" t="s">
        <v>1340</v>
      </c>
      <c r="D103" s="40">
        <v>-6000</v>
      </c>
      <c r="E103" s="22">
        <v>-32.840000000000003</v>
      </c>
      <c r="F103" s="23">
        <v>-1.2440000000000001E-3</v>
      </c>
      <c r="G103" s="14"/>
    </row>
    <row r="104" spans="1:7" x14ac:dyDescent="0.25">
      <c r="A104" s="11" t="s">
        <v>1597</v>
      </c>
      <c r="B104" s="29"/>
      <c r="C104" s="29" t="s">
        <v>1153</v>
      </c>
      <c r="D104" s="40">
        <v>-500</v>
      </c>
      <c r="E104" s="22">
        <v>-39.5</v>
      </c>
      <c r="F104" s="23">
        <v>-1.4970000000000001E-3</v>
      </c>
      <c r="G104" s="14"/>
    </row>
    <row r="105" spans="1:7" x14ac:dyDescent="0.25">
      <c r="A105" s="11" t="s">
        <v>1603</v>
      </c>
      <c r="B105" s="29"/>
      <c r="C105" s="29" t="s">
        <v>1144</v>
      </c>
      <c r="D105" s="40">
        <v>-28500</v>
      </c>
      <c r="E105" s="22">
        <v>-49.76</v>
      </c>
      <c r="F105" s="23">
        <v>-1.8860000000000001E-3</v>
      </c>
      <c r="G105" s="14"/>
    </row>
    <row r="106" spans="1:7" x14ac:dyDescent="0.25">
      <c r="A106" s="11" t="s">
        <v>1620</v>
      </c>
      <c r="B106" s="29"/>
      <c r="C106" s="29" t="s">
        <v>1104</v>
      </c>
      <c r="D106" s="40">
        <v>-29250</v>
      </c>
      <c r="E106" s="22">
        <v>-54.38</v>
      </c>
      <c r="F106" s="23">
        <v>-2.0609999999999999E-3</v>
      </c>
      <c r="G106" s="14"/>
    </row>
    <row r="107" spans="1:7" x14ac:dyDescent="0.25">
      <c r="A107" s="11" t="s">
        <v>1553</v>
      </c>
      <c r="B107" s="29"/>
      <c r="C107" s="29" t="s">
        <v>1292</v>
      </c>
      <c r="D107" s="40">
        <v>-11250</v>
      </c>
      <c r="E107" s="22">
        <v>-57.21</v>
      </c>
      <c r="F107" s="23">
        <v>-2.1679999999999998E-3</v>
      </c>
      <c r="G107" s="14"/>
    </row>
    <row r="108" spans="1:7" x14ac:dyDescent="0.25">
      <c r="A108" s="11" t="s">
        <v>1611</v>
      </c>
      <c r="B108" s="29"/>
      <c r="C108" s="29" t="s">
        <v>1158</v>
      </c>
      <c r="D108" s="40">
        <v>-54000</v>
      </c>
      <c r="E108" s="22">
        <v>-58.1</v>
      </c>
      <c r="F108" s="23">
        <v>-2.202E-3</v>
      </c>
      <c r="G108" s="14"/>
    </row>
    <row r="109" spans="1:7" x14ac:dyDescent="0.25">
      <c r="A109" s="11" t="s">
        <v>1753</v>
      </c>
      <c r="B109" s="29"/>
      <c r="C109" s="29" t="s">
        <v>1110</v>
      </c>
      <c r="D109" s="40">
        <v>-1225</v>
      </c>
      <c r="E109" s="22">
        <v>-63.2</v>
      </c>
      <c r="F109" s="23">
        <v>-2.395E-3</v>
      </c>
      <c r="G109" s="14"/>
    </row>
    <row r="110" spans="1:7" x14ac:dyDescent="0.25">
      <c r="A110" s="11" t="s">
        <v>1473</v>
      </c>
      <c r="B110" s="29"/>
      <c r="C110" s="29" t="s">
        <v>1195</v>
      </c>
      <c r="D110" s="40">
        <v>-1750</v>
      </c>
      <c r="E110" s="22">
        <v>-63.42</v>
      </c>
      <c r="F110" s="23">
        <v>-2.4039999999999999E-3</v>
      </c>
      <c r="G110" s="14"/>
    </row>
    <row r="111" spans="1:7" x14ac:dyDescent="0.25">
      <c r="A111" s="11" t="s">
        <v>1504</v>
      </c>
      <c r="B111" s="29"/>
      <c r="C111" s="29" t="s">
        <v>1195</v>
      </c>
      <c r="D111" s="40">
        <v>-7000</v>
      </c>
      <c r="E111" s="22">
        <v>-67.47</v>
      </c>
      <c r="F111" s="23">
        <v>-2.5569999999999998E-3</v>
      </c>
      <c r="G111" s="14"/>
    </row>
    <row r="112" spans="1:7" x14ac:dyDescent="0.25">
      <c r="A112" s="11" t="s">
        <v>1625</v>
      </c>
      <c r="B112" s="29"/>
      <c r="C112" s="29" t="s">
        <v>1122</v>
      </c>
      <c r="D112" s="40">
        <v>-7000</v>
      </c>
      <c r="E112" s="22">
        <v>-68.81</v>
      </c>
      <c r="F112" s="23">
        <v>-2.6080000000000001E-3</v>
      </c>
      <c r="G112" s="14"/>
    </row>
    <row r="113" spans="1:7" x14ac:dyDescent="0.25">
      <c r="A113" s="11" t="s">
        <v>1752</v>
      </c>
      <c r="B113" s="29"/>
      <c r="C113" s="29" t="s">
        <v>1164</v>
      </c>
      <c r="D113" s="40">
        <v>-5600</v>
      </c>
      <c r="E113" s="22">
        <v>-72.02</v>
      </c>
      <c r="F113" s="23">
        <v>-2.7290000000000001E-3</v>
      </c>
      <c r="G113" s="14"/>
    </row>
    <row r="114" spans="1:7" x14ac:dyDescent="0.25">
      <c r="A114" s="11" t="s">
        <v>1470</v>
      </c>
      <c r="B114" s="29"/>
      <c r="C114" s="29" t="s">
        <v>1164</v>
      </c>
      <c r="D114" s="40">
        <v>-800</v>
      </c>
      <c r="E114" s="22">
        <v>-74.989999999999995</v>
      </c>
      <c r="F114" s="23">
        <v>-2.8419999999999999E-3</v>
      </c>
      <c r="G114" s="14"/>
    </row>
    <row r="115" spans="1:7" x14ac:dyDescent="0.25">
      <c r="A115" s="11" t="s">
        <v>1614</v>
      </c>
      <c r="B115" s="29"/>
      <c r="C115" s="29" t="s">
        <v>1150</v>
      </c>
      <c r="D115" s="40">
        <v>-19600</v>
      </c>
      <c r="E115" s="22">
        <v>-80.22</v>
      </c>
      <c r="F115" s="23">
        <v>-3.0400000000000002E-3</v>
      </c>
      <c r="G115" s="14"/>
    </row>
    <row r="116" spans="1:7" x14ac:dyDescent="0.25">
      <c r="A116" s="11" t="s">
        <v>1617</v>
      </c>
      <c r="B116" s="29"/>
      <c r="C116" s="29" t="s">
        <v>1122</v>
      </c>
      <c r="D116" s="40">
        <v>-2125</v>
      </c>
      <c r="E116" s="22">
        <v>-96.44</v>
      </c>
      <c r="F116" s="23">
        <v>-3.6549999999999998E-3</v>
      </c>
      <c r="G116" s="14"/>
    </row>
    <row r="117" spans="1:7" x14ac:dyDescent="0.25">
      <c r="A117" s="11" t="s">
        <v>1585</v>
      </c>
      <c r="B117" s="29"/>
      <c r="C117" s="29" t="s">
        <v>1125</v>
      </c>
      <c r="D117" s="40">
        <v>-4200</v>
      </c>
      <c r="E117" s="22">
        <v>-112</v>
      </c>
      <c r="F117" s="23">
        <v>-4.2449999999999996E-3</v>
      </c>
      <c r="G117" s="14"/>
    </row>
    <row r="118" spans="1:7" x14ac:dyDescent="0.25">
      <c r="A118" s="11" t="s">
        <v>1596</v>
      </c>
      <c r="B118" s="29"/>
      <c r="C118" s="29" t="s">
        <v>1195</v>
      </c>
      <c r="D118" s="40">
        <v>-16900</v>
      </c>
      <c r="E118" s="22">
        <v>-116.64</v>
      </c>
      <c r="F118" s="23">
        <v>-4.4209999999999996E-3</v>
      </c>
      <c r="G118" s="14"/>
    </row>
    <row r="119" spans="1:7" x14ac:dyDescent="0.25">
      <c r="A119" s="11" t="s">
        <v>1484</v>
      </c>
      <c r="B119" s="29"/>
      <c r="C119" s="29" t="s">
        <v>1164</v>
      </c>
      <c r="D119" s="40">
        <v>-9100</v>
      </c>
      <c r="E119" s="22">
        <v>-120.38</v>
      </c>
      <c r="F119" s="23">
        <v>-4.5630000000000002E-3</v>
      </c>
      <c r="G119" s="14"/>
    </row>
    <row r="120" spans="1:7" x14ac:dyDescent="0.25">
      <c r="A120" s="11" t="s">
        <v>1615</v>
      </c>
      <c r="B120" s="29"/>
      <c r="C120" s="29" t="s">
        <v>1147</v>
      </c>
      <c r="D120" s="40">
        <v>-6000</v>
      </c>
      <c r="E120" s="22">
        <v>-133.35</v>
      </c>
      <c r="F120" s="23">
        <v>-5.0540000000000003E-3</v>
      </c>
      <c r="G120" s="14"/>
    </row>
    <row r="121" spans="1:7" x14ac:dyDescent="0.25">
      <c r="A121" s="11" t="s">
        <v>1501</v>
      </c>
      <c r="B121" s="29"/>
      <c r="C121" s="29" t="s">
        <v>1107</v>
      </c>
      <c r="D121" s="40">
        <v>-2250</v>
      </c>
      <c r="E121" s="22">
        <v>-157.91</v>
      </c>
      <c r="F121" s="23">
        <v>-5.9849999999999999E-3</v>
      </c>
      <c r="G121" s="14"/>
    </row>
    <row r="122" spans="1:7" x14ac:dyDescent="0.25">
      <c r="A122" s="11" t="s">
        <v>1478</v>
      </c>
      <c r="B122" s="29"/>
      <c r="C122" s="29" t="s">
        <v>1406</v>
      </c>
      <c r="D122" s="40">
        <v>-20625</v>
      </c>
      <c r="E122" s="22">
        <v>-182.96</v>
      </c>
      <c r="F122" s="23">
        <v>-6.9350000000000002E-3</v>
      </c>
      <c r="G122" s="14"/>
    </row>
    <row r="123" spans="1:7" x14ac:dyDescent="0.25">
      <c r="A123" s="11" t="s">
        <v>1602</v>
      </c>
      <c r="B123" s="29"/>
      <c r="C123" s="29" t="s">
        <v>1135</v>
      </c>
      <c r="D123" s="40">
        <v>-42000</v>
      </c>
      <c r="E123" s="22">
        <v>-187.68</v>
      </c>
      <c r="F123" s="23">
        <v>-7.1139999999999997E-3</v>
      </c>
      <c r="G123" s="14"/>
    </row>
    <row r="124" spans="1:7" x14ac:dyDescent="0.25">
      <c r="A124" s="11" t="s">
        <v>1628</v>
      </c>
      <c r="B124" s="29"/>
      <c r="C124" s="29" t="s">
        <v>1110</v>
      </c>
      <c r="D124" s="40">
        <v>-5775</v>
      </c>
      <c r="E124" s="22">
        <v>-190.77</v>
      </c>
      <c r="F124" s="23">
        <v>-7.2309999999999996E-3</v>
      </c>
      <c r="G124" s="14"/>
    </row>
    <row r="125" spans="1:7" x14ac:dyDescent="0.25">
      <c r="A125" s="11" t="s">
        <v>1573</v>
      </c>
      <c r="B125" s="29"/>
      <c r="C125" s="29" t="s">
        <v>1110</v>
      </c>
      <c r="D125" s="40">
        <v>-16800</v>
      </c>
      <c r="E125" s="22">
        <v>-193.23</v>
      </c>
      <c r="F125" s="23">
        <v>-7.3239999999999998E-3</v>
      </c>
      <c r="G125" s="14"/>
    </row>
    <row r="126" spans="1:7" x14ac:dyDescent="0.25">
      <c r="A126" s="11" t="s">
        <v>1624</v>
      </c>
      <c r="B126" s="29"/>
      <c r="C126" s="29" t="s">
        <v>1125</v>
      </c>
      <c r="D126" s="40">
        <v>-43200</v>
      </c>
      <c r="E126" s="22">
        <v>-193.88</v>
      </c>
      <c r="F126" s="23">
        <v>-7.3489999999999996E-3</v>
      </c>
      <c r="G126" s="14"/>
    </row>
    <row r="127" spans="1:7" x14ac:dyDescent="0.25">
      <c r="A127" s="11" t="s">
        <v>1618</v>
      </c>
      <c r="B127" s="29"/>
      <c r="C127" s="29" t="s">
        <v>1110</v>
      </c>
      <c r="D127" s="40">
        <v>-18400</v>
      </c>
      <c r="E127" s="22">
        <v>-241.11</v>
      </c>
      <c r="F127" s="23">
        <v>-9.1389999999999996E-3</v>
      </c>
      <c r="G127" s="14"/>
    </row>
    <row r="128" spans="1:7" x14ac:dyDescent="0.25">
      <c r="A128" s="11" t="s">
        <v>1547</v>
      </c>
      <c r="B128" s="29"/>
      <c r="C128" s="29" t="s">
        <v>1104</v>
      </c>
      <c r="D128" s="40">
        <v>-36000</v>
      </c>
      <c r="E128" s="22">
        <v>-332.03</v>
      </c>
      <c r="F128" s="23">
        <v>-1.2586E-2</v>
      </c>
      <c r="G128" s="14"/>
    </row>
    <row r="129" spans="1:7" x14ac:dyDescent="0.25">
      <c r="A129" s="11" t="s">
        <v>1578</v>
      </c>
      <c r="B129" s="29"/>
      <c r="C129" s="29" t="s">
        <v>1236</v>
      </c>
      <c r="D129" s="40">
        <v>-223300</v>
      </c>
      <c r="E129" s="22">
        <v>-347.23</v>
      </c>
      <c r="F129" s="23">
        <v>-1.3162E-2</v>
      </c>
      <c r="G129" s="14"/>
    </row>
    <row r="130" spans="1:7" x14ac:dyDescent="0.25">
      <c r="A130" s="11" t="s">
        <v>1525</v>
      </c>
      <c r="B130" s="29"/>
      <c r="C130" s="29" t="s">
        <v>1219</v>
      </c>
      <c r="D130" s="40">
        <v>-96000</v>
      </c>
      <c r="E130" s="22">
        <v>-373.44</v>
      </c>
      <c r="F130" s="23">
        <v>-1.4154999999999999E-2</v>
      </c>
      <c r="G130" s="14"/>
    </row>
    <row r="131" spans="1:7" x14ac:dyDescent="0.25">
      <c r="A131" s="11" t="s">
        <v>1623</v>
      </c>
      <c r="B131" s="29"/>
      <c r="C131" s="29" t="s">
        <v>1104</v>
      </c>
      <c r="D131" s="40">
        <v>-39200</v>
      </c>
      <c r="E131" s="22">
        <v>-374.73</v>
      </c>
      <c r="F131" s="23">
        <v>-1.4204E-2</v>
      </c>
      <c r="G131" s="14"/>
    </row>
    <row r="132" spans="1:7" x14ac:dyDescent="0.25">
      <c r="A132" s="11" t="s">
        <v>1523</v>
      </c>
      <c r="B132" s="29"/>
      <c r="C132" s="29" t="s">
        <v>1219</v>
      </c>
      <c r="D132" s="40">
        <v>-170800</v>
      </c>
      <c r="E132" s="22">
        <v>-417.26</v>
      </c>
      <c r="F132" s="23">
        <v>-1.5817000000000001E-2</v>
      </c>
      <c r="G132" s="14"/>
    </row>
    <row r="133" spans="1:7" x14ac:dyDescent="0.25">
      <c r="A133" s="11" t="s">
        <v>1632</v>
      </c>
      <c r="B133" s="29"/>
      <c r="C133" s="29" t="s">
        <v>1104</v>
      </c>
      <c r="D133" s="40">
        <v>-25850</v>
      </c>
      <c r="E133" s="22">
        <v>-419.67</v>
      </c>
      <c r="F133" s="23">
        <v>-1.5907999999999999E-2</v>
      </c>
      <c r="G133" s="14"/>
    </row>
    <row r="134" spans="1:7" x14ac:dyDescent="0.25">
      <c r="A134" s="11" t="s">
        <v>1756</v>
      </c>
      <c r="B134" s="29"/>
      <c r="C134" s="29" t="s">
        <v>1104</v>
      </c>
      <c r="D134" s="40">
        <v>-24000</v>
      </c>
      <c r="E134" s="22">
        <v>-474.79</v>
      </c>
      <c r="F134" s="23">
        <v>-1.7996999999999999E-2</v>
      </c>
      <c r="G134" s="14"/>
    </row>
    <row r="135" spans="1:7" x14ac:dyDescent="0.25">
      <c r="A135" s="11" t="s">
        <v>1629</v>
      </c>
      <c r="B135" s="29"/>
      <c r="C135" s="29" t="s">
        <v>1104</v>
      </c>
      <c r="D135" s="40">
        <v>-118500</v>
      </c>
      <c r="E135" s="22">
        <v>-692.04</v>
      </c>
      <c r="F135" s="23">
        <v>-2.6232999999999999E-2</v>
      </c>
      <c r="G135" s="14"/>
    </row>
    <row r="136" spans="1:7" x14ac:dyDescent="0.25">
      <c r="A136" s="11" t="s">
        <v>1944</v>
      </c>
      <c r="B136" s="29"/>
      <c r="C136" s="29" t="s">
        <v>1415</v>
      </c>
      <c r="D136" s="40">
        <v>-23400</v>
      </c>
      <c r="E136" s="22">
        <v>-720.17</v>
      </c>
      <c r="F136" s="23">
        <v>-2.7299E-2</v>
      </c>
      <c r="G136" s="14"/>
    </row>
    <row r="137" spans="1:7" x14ac:dyDescent="0.25">
      <c r="A137" s="11" t="s">
        <v>1524</v>
      </c>
      <c r="B137" s="29"/>
      <c r="C137" s="29" t="s">
        <v>1206</v>
      </c>
      <c r="D137" s="40">
        <v>-170000</v>
      </c>
      <c r="E137" s="22">
        <v>-1259.7</v>
      </c>
      <c r="F137" s="23">
        <v>-4.7751000000000002E-2</v>
      </c>
      <c r="G137" s="14"/>
    </row>
    <row r="138" spans="1:7" x14ac:dyDescent="0.25">
      <c r="A138" s="11" t="s">
        <v>1515</v>
      </c>
      <c r="B138" s="29"/>
      <c r="C138" s="29" t="s">
        <v>1153</v>
      </c>
      <c r="D138" s="40">
        <v>-307800</v>
      </c>
      <c r="E138" s="22">
        <v>-1314.61</v>
      </c>
      <c r="F138" s="23">
        <v>-4.9832000000000001E-2</v>
      </c>
      <c r="G138" s="14"/>
    </row>
    <row r="139" spans="1:7" x14ac:dyDescent="0.25">
      <c r="A139" s="11" t="s">
        <v>1622</v>
      </c>
      <c r="B139" s="29"/>
      <c r="C139" s="29" t="s">
        <v>1130</v>
      </c>
      <c r="D139" s="40">
        <v>-61500</v>
      </c>
      <c r="E139" s="22">
        <v>-1530.83</v>
      </c>
      <c r="F139" s="23">
        <v>-5.8028000000000003E-2</v>
      </c>
      <c r="G139" s="14"/>
    </row>
    <row r="140" spans="1:7" x14ac:dyDescent="0.25">
      <c r="A140" s="15" t="s">
        <v>120</v>
      </c>
      <c r="B140" s="30"/>
      <c r="C140" s="30"/>
      <c r="D140" s="16"/>
      <c r="E140" s="41">
        <v>-10902.99</v>
      </c>
      <c r="F140" s="42">
        <v>-0.41327700000000001</v>
      </c>
      <c r="G140" s="19"/>
    </row>
    <row r="141" spans="1:7" x14ac:dyDescent="0.25">
      <c r="A141" s="11"/>
      <c r="B141" s="29"/>
      <c r="C141" s="29"/>
      <c r="D141" s="12"/>
      <c r="E141" s="13"/>
      <c r="F141" s="14"/>
      <c r="G141" s="14"/>
    </row>
    <row r="142" spans="1:7" x14ac:dyDescent="0.25">
      <c r="A142" s="11"/>
      <c r="B142" s="29"/>
      <c r="C142" s="29"/>
      <c r="D142" s="12"/>
      <c r="E142" s="13"/>
      <c r="F142" s="14"/>
      <c r="G142" s="14"/>
    </row>
    <row r="143" spans="1:7" x14ac:dyDescent="0.25">
      <c r="A143" s="15" t="s">
        <v>1758</v>
      </c>
      <c r="B143" s="30"/>
      <c r="C143" s="30"/>
      <c r="D143" s="16"/>
      <c r="E143" s="45"/>
      <c r="F143" s="19"/>
      <c r="G143" s="19"/>
    </row>
    <row r="144" spans="1:7" x14ac:dyDescent="0.25">
      <c r="A144" s="11" t="s">
        <v>1759</v>
      </c>
      <c r="B144" s="29"/>
      <c r="C144" s="29" t="s">
        <v>1760</v>
      </c>
      <c r="D144" s="12">
        <v>8000</v>
      </c>
      <c r="E144" s="13">
        <v>34.200000000000003</v>
      </c>
      <c r="F144" s="14">
        <v>1.2999999999999999E-3</v>
      </c>
      <c r="G144" s="14"/>
    </row>
    <row r="145" spans="1:7" x14ac:dyDescent="0.25">
      <c r="A145" s="15" t="s">
        <v>120</v>
      </c>
      <c r="B145" s="30"/>
      <c r="C145" s="30"/>
      <c r="D145" s="16"/>
      <c r="E145" s="36">
        <v>34.200000000000003</v>
      </c>
      <c r="F145" s="37">
        <v>1.2999999999999999E-3</v>
      </c>
      <c r="G145" s="19"/>
    </row>
    <row r="146" spans="1:7" x14ac:dyDescent="0.25">
      <c r="A146" s="11"/>
      <c r="B146" s="29"/>
      <c r="C146" s="29"/>
      <c r="D146" s="12"/>
      <c r="E146" s="13"/>
      <c r="F146" s="14"/>
      <c r="G146" s="14"/>
    </row>
    <row r="147" spans="1:7" x14ac:dyDescent="0.25">
      <c r="A147" s="20" t="s">
        <v>150</v>
      </c>
      <c r="B147" s="31"/>
      <c r="C147" s="31"/>
      <c r="D147" s="21"/>
      <c r="E147" s="17">
        <v>34.200000000000003</v>
      </c>
      <c r="F147" s="18">
        <v>1.2999999999999999E-3</v>
      </c>
      <c r="G147" s="19"/>
    </row>
    <row r="148" spans="1:7" x14ac:dyDescent="0.25">
      <c r="A148" s="15" t="s">
        <v>200</v>
      </c>
      <c r="B148" s="29"/>
      <c r="C148" s="29"/>
      <c r="D148" s="12"/>
      <c r="E148" s="13"/>
      <c r="F148" s="14"/>
      <c r="G148" s="14"/>
    </row>
    <row r="149" spans="1:7" x14ac:dyDescent="0.25">
      <c r="A149" s="15" t="s">
        <v>201</v>
      </c>
      <c r="B149" s="29"/>
      <c r="C149" s="29"/>
      <c r="D149" s="12"/>
      <c r="E149" s="13"/>
      <c r="F149" s="14"/>
      <c r="G149" s="14"/>
    </row>
    <row r="150" spans="1:7" x14ac:dyDescent="0.25">
      <c r="A150" s="11" t="s">
        <v>719</v>
      </c>
      <c r="B150" s="29" t="s">
        <v>720</v>
      </c>
      <c r="C150" s="29" t="s">
        <v>207</v>
      </c>
      <c r="D150" s="12">
        <v>500000</v>
      </c>
      <c r="E150" s="13">
        <v>501.09</v>
      </c>
      <c r="F150" s="14">
        <v>1.9E-2</v>
      </c>
      <c r="G150" s="14">
        <v>7.2419999999999998E-2</v>
      </c>
    </row>
    <row r="151" spans="1:7" x14ac:dyDescent="0.25">
      <c r="A151" s="15" t="s">
        <v>120</v>
      </c>
      <c r="B151" s="30"/>
      <c r="C151" s="30"/>
      <c r="D151" s="16"/>
      <c r="E151" s="36">
        <v>501.09</v>
      </c>
      <c r="F151" s="37">
        <v>1.9E-2</v>
      </c>
      <c r="G151" s="19"/>
    </row>
    <row r="152" spans="1:7" x14ac:dyDescent="0.25">
      <c r="A152" s="11"/>
      <c r="B152" s="29"/>
      <c r="C152" s="29"/>
      <c r="D152" s="12"/>
      <c r="E152" s="13"/>
      <c r="F152" s="14"/>
      <c r="G152" s="14"/>
    </row>
    <row r="153" spans="1:7" x14ac:dyDescent="0.25">
      <c r="A153" s="15" t="s">
        <v>295</v>
      </c>
      <c r="B153" s="29"/>
      <c r="C153" s="29"/>
      <c r="D153" s="12"/>
      <c r="E153" s="13"/>
      <c r="F153" s="14"/>
      <c r="G153" s="14"/>
    </row>
    <row r="154" spans="1:7" x14ac:dyDescent="0.25">
      <c r="A154" s="11" t="s">
        <v>981</v>
      </c>
      <c r="B154" s="29" t="s">
        <v>982</v>
      </c>
      <c r="C154" s="29" t="s">
        <v>117</v>
      </c>
      <c r="D154" s="12">
        <v>4650000</v>
      </c>
      <c r="E154" s="13">
        <v>4501.0200000000004</v>
      </c>
      <c r="F154" s="14">
        <v>0.1706</v>
      </c>
      <c r="G154" s="14">
        <v>6.9961637709999996E-2</v>
      </c>
    </row>
    <row r="155" spans="1:7" x14ac:dyDescent="0.25">
      <c r="A155" s="15" t="s">
        <v>120</v>
      </c>
      <c r="B155" s="30"/>
      <c r="C155" s="30"/>
      <c r="D155" s="16"/>
      <c r="E155" s="36">
        <v>4501.0200000000004</v>
      </c>
      <c r="F155" s="37">
        <v>0.1706</v>
      </c>
      <c r="G155" s="19"/>
    </row>
    <row r="156" spans="1:7" x14ac:dyDescent="0.25">
      <c r="A156" s="11"/>
      <c r="B156" s="29"/>
      <c r="C156" s="29"/>
      <c r="D156" s="12"/>
      <c r="E156" s="13"/>
      <c r="F156" s="14"/>
      <c r="G156" s="14"/>
    </row>
    <row r="157" spans="1:7" x14ac:dyDescent="0.25">
      <c r="A157" s="15" t="s">
        <v>298</v>
      </c>
      <c r="B157" s="29"/>
      <c r="C157" s="29"/>
      <c r="D157" s="12"/>
      <c r="E157" s="13"/>
      <c r="F157" s="14"/>
      <c r="G157" s="14"/>
    </row>
    <row r="158" spans="1:7" x14ac:dyDescent="0.25">
      <c r="A158" s="15" t="s">
        <v>120</v>
      </c>
      <c r="B158" s="29"/>
      <c r="C158" s="29"/>
      <c r="D158" s="12"/>
      <c r="E158" s="38" t="s">
        <v>112</v>
      </c>
      <c r="F158" s="39" t="s">
        <v>112</v>
      </c>
      <c r="G158" s="14"/>
    </row>
    <row r="159" spans="1:7" x14ac:dyDescent="0.25">
      <c r="A159" s="11"/>
      <c r="B159" s="29"/>
      <c r="C159" s="29"/>
      <c r="D159" s="12"/>
      <c r="E159" s="13"/>
      <c r="F159" s="14"/>
      <c r="G159" s="14"/>
    </row>
    <row r="160" spans="1:7" x14ac:dyDescent="0.25">
      <c r="A160" s="15" t="s">
        <v>299</v>
      </c>
      <c r="B160" s="29"/>
      <c r="C160" s="29"/>
      <c r="D160" s="12"/>
      <c r="E160" s="13"/>
      <c r="F160" s="14"/>
      <c r="G160" s="14"/>
    </row>
    <row r="161" spans="1:7" x14ac:dyDescent="0.25">
      <c r="A161" s="15" t="s">
        <v>120</v>
      </c>
      <c r="B161" s="29"/>
      <c r="C161" s="29"/>
      <c r="D161" s="12"/>
      <c r="E161" s="38" t="s">
        <v>112</v>
      </c>
      <c r="F161" s="39" t="s">
        <v>112</v>
      </c>
      <c r="G161" s="14"/>
    </row>
    <row r="162" spans="1:7" x14ac:dyDescent="0.25">
      <c r="A162" s="11"/>
      <c r="B162" s="29"/>
      <c r="C162" s="29"/>
      <c r="D162" s="12"/>
      <c r="E162" s="13"/>
      <c r="F162" s="14"/>
      <c r="G162" s="14"/>
    </row>
    <row r="163" spans="1:7" x14ac:dyDescent="0.25">
      <c r="A163" s="20" t="s">
        <v>150</v>
      </c>
      <c r="B163" s="31"/>
      <c r="C163" s="31"/>
      <c r="D163" s="21"/>
      <c r="E163" s="17">
        <v>5002.1099999999997</v>
      </c>
      <c r="F163" s="18">
        <v>0.18959999999999999</v>
      </c>
      <c r="G163" s="19"/>
    </row>
    <row r="164" spans="1:7" x14ac:dyDescent="0.25">
      <c r="A164" s="11"/>
      <c r="B164" s="29"/>
      <c r="C164" s="29"/>
      <c r="D164" s="12"/>
      <c r="E164" s="13"/>
      <c r="F164" s="14"/>
      <c r="G164" s="14"/>
    </row>
    <row r="165" spans="1:7" x14ac:dyDescent="0.25">
      <c r="A165" s="11"/>
      <c r="B165" s="29"/>
      <c r="C165" s="29"/>
      <c r="D165" s="12"/>
      <c r="E165" s="13"/>
      <c r="F165" s="14"/>
      <c r="G165" s="14"/>
    </row>
    <row r="166" spans="1:7" x14ac:dyDescent="0.25">
      <c r="A166" s="15" t="s">
        <v>787</v>
      </c>
      <c r="B166" s="29"/>
      <c r="C166" s="29"/>
      <c r="D166" s="12"/>
      <c r="E166" s="13"/>
      <c r="F166" s="14"/>
      <c r="G166" s="14"/>
    </row>
    <row r="167" spans="1:7" x14ac:dyDescent="0.25">
      <c r="A167" s="11" t="s">
        <v>1945</v>
      </c>
      <c r="B167" s="29" t="s">
        <v>1946</v>
      </c>
      <c r="C167" s="29"/>
      <c r="D167" s="12">
        <v>47098.75</v>
      </c>
      <c r="E167" s="13">
        <v>1384.44</v>
      </c>
      <c r="F167" s="14">
        <v>5.2499999999999998E-2</v>
      </c>
      <c r="G167" s="14"/>
    </row>
    <row r="168" spans="1:7" x14ac:dyDescent="0.25">
      <c r="A168" s="11"/>
      <c r="B168" s="29"/>
      <c r="C168" s="29"/>
      <c r="D168" s="12"/>
      <c r="E168" s="13"/>
      <c r="F168" s="14"/>
      <c r="G168" s="14"/>
    </row>
    <row r="169" spans="1:7" x14ac:dyDescent="0.25">
      <c r="A169" s="20" t="s">
        <v>150</v>
      </c>
      <c r="B169" s="31"/>
      <c r="C169" s="31"/>
      <c r="D169" s="21"/>
      <c r="E169" s="17">
        <v>1384.44</v>
      </c>
      <c r="F169" s="18">
        <v>5.2499999999999998E-2</v>
      </c>
      <c r="G169" s="19"/>
    </row>
    <row r="170" spans="1:7" x14ac:dyDescent="0.25">
      <c r="A170" s="11"/>
      <c r="B170" s="29"/>
      <c r="C170" s="29"/>
      <c r="D170" s="12"/>
      <c r="E170" s="13"/>
      <c r="F170" s="14"/>
      <c r="G170" s="14"/>
    </row>
    <row r="171" spans="1:7" x14ac:dyDescent="0.25">
      <c r="A171" s="15" t="s">
        <v>151</v>
      </c>
      <c r="B171" s="29"/>
      <c r="C171" s="29"/>
      <c r="D171" s="12"/>
      <c r="E171" s="13"/>
      <c r="F171" s="14"/>
      <c r="G171" s="14"/>
    </row>
    <row r="172" spans="1:7" x14ac:dyDescent="0.25">
      <c r="A172" s="11" t="s">
        <v>152</v>
      </c>
      <c r="B172" s="29"/>
      <c r="C172" s="29"/>
      <c r="D172" s="12"/>
      <c r="E172" s="13">
        <v>853.85</v>
      </c>
      <c r="F172" s="14">
        <v>3.2399999999999998E-2</v>
      </c>
      <c r="G172" s="14">
        <v>6.2475999999999997E-2</v>
      </c>
    </row>
    <row r="173" spans="1:7" x14ac:dyDescent="0.25">
      <c r="A173" s="15" t="s">
        <v>120</v>
      </c>
      <c r="B173" s="30"/>
      <c r="C173" s="30"/>
      <c r="D173" s="16"/>
      <c r="E173" s="36">
        <v>853.85</v>
      </c>
      <c r="F173" s="37">
        <v>3.2399999999999998E-2</v>
      </c>
      <c r="G173" s="19"/>
    </row>
    <row r="174" spans="1:7" x14ac:dyDescent="0.25">
      <c r="A174" s="11"/>
      <c r="B174" s="29"/>
      <c r="C174" s="29"/>
      <c r="D174" s="12"/>
      <c r="E174" s="13"/>
      <c r="F174" s="14"/>
      <c r="G174" s="14"/>
    </row>
    <row r="175" spans="1:7" x14ac:dyDescent="0.25">
      <c r="A175" s="20" t="s">
        <v>150</v>
      </c>
      <c r="B175" s="31"/>
      <c r="C175" s="31"/>
      <c r="D175" s="21"/>
      <c r="E175" s="17">
        <v>853.85</v>
      </c>
      <c r="F175" s="18">
        <v>3.2399999999999998E-2</v>
      </c>
      <c r="G175" s="19"/>
    </row>
    <row r="176" spans="1:7" x14ac:dyDescent="0.25">
      <c r="A176" s="11" t="s">
        <v>153</v>
      </c>
      <c r="B176" s="29"/>
      <c r="C176" s="29"/>
      <c r="D176" s="12"/>
      <c r="E176" s="13">
        <v>71.876072300000004</v>
      </c>
      <c r="F176" s="14">
        <v>2.7239999999999999E-3</v>
      </c>
      <c r="G176" s="14"/>
    </row>
    <row r="177" spans="1:7" x14ac:dyDescent="0.25">
      <c r="A177" s="11" t="s">
        <v>154</v>
      </c>
      <c r="B177" s="29"/>
      <c r="C177" s="29"/>
      <c r="D177" s="12"/>
      <c r="E177" s="13">
        <v>1382.0539277</v>
      </c>
      <c r="F177" s="14">
        <v>5.2276000000000003E-2</v>
      </c>
      <c r="G177" s="14">
        <v>6.2475999999999997E-2</v>
      </c>
    </row>
    <row r="178" spans="1:7" x14ac:dyDescent="0.25">
      <c r="A178" s="24" t="s">
        <v>155</v>
      </c>
      <c r="B178" s="32"/>
      <c r="C178" s="32"/>
      <c r="D178" s="25"/>
      <c r="E178" s="26">
        <v>26380.51</v>
      </c>
      <c r="F178" s="27">
        <v>1</v>
      </c>
      <c r="G178" s="27"/>
    </row>
    <row r="180" spans="1:7" x14ac:dyDescent="0.25">
      <c r="A180" s="51" t="s">
        <v>1677</v>
      </c>
    </row>
    <row r="181" spans="1:7" x14ac:dyDescent="0.25">
      <c r="A181" s="51" t="s">
        <v>157</v>
      </c>
    </row>
    <row r="183" spans="1:7" x14ac:dyDescent="0.25">
      <c r="A183" s="51" t="s">
        <v>158</v>
      </c>
    </row>
    <row r="184" spans="1:7" x14ac:dyDescent="0.25">
      <c r="A184" s="46" t="s">
        <v>159</v>
      </c>
      <c r="B184" s="33" t="s">
        <v>112</v>
      </c>
    </row>
    <row r="185" spans="1:7" x14ac:dyDescent="0.25">
      <c r="A185" t="s">
        <v>160</v>
      </c>
    </row>
    <row r="186" spans="1:7" x14ac:dyDescent="0.25">
      <c r="A186" t="s">
        <v>161</v>
      </c>
      <c r="B186" t="s">
        <v>162</v>
      </c>
      <c r="C186" t="s">
        <v>162</v>
      </c>
    </row>
    <row r="187" spans="1:7" x14ac:dyDescent="0.25">
      <c r="B187" s="47">
        <v>45044</v>
      </c>
      <c r="C187" s="47">
        <v>45077</v>
      </c>
    </row>
    <row r="188" spans="1:7" x14ac:dyDescent="0.25">
      <c r="A188" t="s">
        <v>164</v>
      </c>
      <c r="B188">
        <v>20.718399999999999</v>
      </c>
      <c r="C188">
        <v>21.116299999999999</v>
      </c>
      <c r="E188" s="1"/>
    </row>
    <row r="189" spans="1:7" x14ac:dyDescent="0.25">
      <c r="A189" t="s">
        <v>166</v>
      </c>
      <c r="B189">
        <v>20.71</v>
      </c>
      <c r="C189">
        <v>21.107900000000001</v>
      </c>
      <c r="E189" s="1"/>
    </row>
    <row r="190" spans="1:7" x14ac:dyDescent="0.25">
      <c r="A190" t="s">
        <v>167</v>
      </c>
      <c r="B190">
        <v>15.0543</v>
      </c>
      <c r="C190">
        <v>15.3436</v>
      </c>
      <c r="E190" s="1"/>
    </row>
    <row r="191" spans="1:7" x14ac:dyDescent="0.25">
      <c r="A191" t="s">
        <v>623</v>
      </c>
      <c r="B191">
        <v>13.949</v>
      </c>
      <c r="C191">
        <v>14.1347</v>
      </c>
      <c r="E191" s="1"/>
    </row>
    <row r="192" spans="1:7" x14ac:dyDescent="0.25">
      <c r="A192" t="s">
        <v>175</v>
      </c>
      <c r="B192">
        <v>19.203600000000002</v>
      </c>
      <c r="C192">
        <v>19.547799999999999</v>
      </c>
      <c r="E192" s="1"/>
    </row>
    <row r="193" spans="1:5" x14ac:dyDescent="0.25">
      <c r="A193" t="s">
        <v>626</v>
      </c>
      <c r="B193">
        <v>19.191099999999999</v>
      </c>
      <c r="C193">
        <v>19.535499999999999</v>
      </c>
      <c r="E193" s="1"/>
    </row>
    <row r="194" spans="1:5" x14ac:dyDescent="0.25">
      <c r="A194" t="s">
        <v>627</v>
      </c>
      <c r="B194">
        <v>13.263500000000001</v>
      </c>
      <c r="C194">
        <v>13.5016</v>
      </c>
      <c r="E194" s="1"/>
    </row>
    <row r="195" spans="1:5" x14ac:dyDescent="0.25">
      <c r="A195" t="s">
        <v>628</v>
      </c>
      <c r="B195">
        <v>12.7912</v>
      </c>
      <c r="C195">
        <v>12.940200000000001</v>
      </c>
      <c r="E195" s="1"/>
    </row>
    <row r="196" spans="1:5" x14ac:dyDescent="0.25">
      <c r="E196" s="1"/>
    </row>
    <row r="197" spans="1:5" x14ac:dyDescent="0.25">
      <c r="A197" t="s">
        <v>630</v>
      </c>
    </row>
    <row r="199" spans="1:5" x14ac:dyDescent="0.25">
      <c r="A199" s="49" t="s">
        <v>631</v>
      </c>
      <c r="B199" s="49" t="s">
        <v>632</v>
      </c>
      <c r="C199" s="49" t="s">
        <v>633</v>
      </c>
      <c r="D199" s="49" t="s">
        <v>634</v>
      </c>
    </row>
    <row r="200" spans="1:5" x14ac:dyDescent="0.25">
      <c r="A200" s="49" t="s">
        <v>636</v>
      </c>
      <c r="B200" s="49"/>
      <c r="C200" s="49">
        <v>0.08</v>
      </c>
      <c r="D200" s="49">
        <v>0.08</v>
      </c>
    </row>
    <row r="201" spans="1:5" x14ac:dyDescent="0.25">
      <c r="A201" s="49" t="s">
        <v>639</v>
      </c>
      <c r="B201" s="49"/>
      <c r="C201" s="49">
        <v>0.08</v>
      </c>
      <c r="D201" s="49">
        <v>0.08</v>
      </c>
    </row>
    <row r="203" spans="1:5" x14ac:dyDescent="0.25">
      <c r="A203" t="s">
        <v>178</v>
      </c>
      <c r="B203" s="33" t="s">
        <v>112</v>
      </c>
    </row>
    <row r="204" spans="1:5" ht="29.1" customHeight="1" x14ac:dyDescent="0.25">
      <c r="A204" s="46" t="s">
        <v>179</v>
      </c>
      <c r="B204" s="33" t="s">
        <v>112</v>
      </c>
    </row>
    <row r="205" spans="1:5" ht="29.1" customHeight="1" x14ac:dyDescent="0.25">
      <c r="A205" s="46" t="s">
        <v>180</v>
      </c>
      <c r="B205" s="33" t="s">
        <v>112</v>
      </c>
    </row>
    <row r="206" spans="1:5" x14ac:dyDescent="0.25">
      <c r="A206" t="s">
        <v>1678</v>
      </c>
      <c r="B206" s="48">
        <v>4.1342829999999999</v>
      </c>
    </row>
    <row r="207" spans="1:5" ht="43.5" customHeight="1" x14ac:dyDescent="0.25">
      <c r="A207" s="46" t="s">
        <v>182</v>
      </c>
      <c r="B207" s="33">
        <v>179.59889999999999</v>
      </c>
    </row>
    <row r="208" spans="1:5" ht="29.1" customHeight="1" x14ac:dyDescent="0.25">
      <c r="A208" s="46" t="s">
        <v>183</v>
      </c>
      <c r="B208" s="33" t="s">
        <v>112</v>
      </c>
    </row>
    <row r="209" spans="1:4" ht="29.1" customHeight="1" x14ac:dyDescent="0.25">
      <c r="A209" s="46" t="s">
        <v>184</v>
      </c>
      <c r="B209" s="33" t="s">
        <v>112</v>
      </c>
    </row>
    <row r="210" spans="1:4" x14ac:dyDescent="0.25">
      <c r="A210" t="s">
        <v>185</v>
      </c>
      <c r="B210" s="33" t="s">
        <v>112</v>
      </c>
    </row>
    <row r="211" spans="1:4" x14ac:dyDescent="0.25">
      <c r="A211" t="s">
        <v>186</v>
      </c>
      <c r="B211" s="33" t="s">
        <v>112</v>
      </c>
    </row>
    <row r="213" spans="1:4" ht="69.95" customHeight="1" x14ac:dyDescent="0.25">
      <c r="A213" s="57" t="s">
        <v>196</v>
      </c>
      <c r="B213" s="57" t="s">
        <v>197</v>
      </c>
      <c r="C213" s="57" t="s">
        <v>5</v>
      </c>
      <c r="D213" s="57" t="s">
        <v>6</v>
      </c>
    </row>
    <row r="214" spans="1:4" ht="69.95" customHeight="1" x14ac:dyDescent="0.25">
      <c r="A214" s="57" t="s">
        <v>1947</v>
      </c>
      <c r="B214" s="57"/>
      <c r="C214" s="57" t="s">
        <v>62</v>
      </c>
      <c r="D214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9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1948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1949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461925</v>
      </c>
      <c r="E8" s="13">
        <v>4384.3599999999997</v>
      </c>
      <c r="F8" s="14">
        <v>8.1799999999999998E-2</v>
      </c>
      <c r="G8" s="14"/>
    </row>
    <row r="9" spans="1:8" x14ac:dyDescent="0.25">
      <c r="A9" s="11" t="s">
        <v>1102</v>
      </c>
      <c r="B9" s="29" t="s">
        <v>1103</v>
      </c>
      <c r="C9" s="29" t="s">
        <v>1104</v>
      </c>
      <c r="D9" s="12">
        <v>242721</v>
      </c>
      <c r="E9" s="13">
        <v>3909.87</v>
      </c>
      <c r="F9" s="14">
        <v>7.2900000000000006E-2</v>
      </c>
      <c r="G9" s="14"/>
    </row>
    <row r="10" spans="1:8" x14ac:dyDescent="0.25">
      <c r="A10" s="11" t="s">
        <v>1138</v>
      </c>
      <c r="B10" s="29" t="s">
        <v>1139</v>
      </c>
      <c r="C10" s="29" t="s">
        <v>1110</v>
      </c>
      <c r="D10" s="12">
        <v>265469</v>
      </c>
      <c r="E10" s="13">
        <v>3499.68</v>
      </c>
      <c r="F10" s="14">
        <v>6.5299999999999997E-2</v>
      </c>
      <c r="G10" s="14"/>
    </row>
    <row r="11" spans="1:8" x14ac:dyDescent="0.25">
      <c r="A11" s="11" t="s">
        <v>1128</v>
      </c>
      <c r="B11" s="29" t="s">
        <v>1129</v>
      </c>
      <c r="C11" s="29" t="s">
        <v>1130</v>
      </c>
      <c r="D11" s="12">
        <v>129833</v>
      </c>
      <c r="E11" s="13">
        <v>3206.75</v>
      </c>
      <c r="F11" s="14">
        <v>5.9799999999999999E-2</v>
      </c>
      <c r="G11" s="14"/>
    </row>
    <row r="12" spans="1:8" x14ac:dyDescent="0.25">
      <c r="A12" s="11" t="s">
        <v>1145</v>
      </c>
      <c r="B12" s="29" t="s">
        <v>1146</v>
      </c>
      <c r="C12" s="29" t="s">
        <v>1147</v>
      </c>
      <c r="D12" s="12">
        <v>124747</v>
      </c>
      <c r="E12" s="13">
        <v>2751.48</v>
      </c>
      <c r="F12" s="14">
        <v>5.1299999999999998E-2</v>
      </c>
      <c r="G12" s="14"/>
    </row>
    <row r="13" spans="1:8" x14ac:dyDescent="0.25">
      <c r="A13" s="11" t="s">
        <v>1306</v>
      </c>
      <c r="B13" s="29" t="s">
        <v>1307</v>
      </c>
      <c r="C13" s="29" t="s">
        <v>1104</v>
      </c>
      <c r="D13" s="12">
        <v>287896</v>
      </c>
      <c r="E13" s="13">
        <v>2633.82</v>
      </c>
      <c r="F13" s="14">
        <v>4.9099999999999998E-2</v>
      </c>
      <c r="G13" s="14"/>
    </row>
    <row r="14" spans="1:8" x14ac:dyDescent="0.25">
      <c r="A14" s="11" t="s">
        <v>1113</v>
      </c>
      <c r="B14" s="29" t="s">
        <v>1114</v>
      </c>
      <c r="C14" s="29" t="s">
        <v>1104</v>
      </c>
      <c r="D14" s="12">
        <v>428911</v>
      </c>
      <c r="E14" s="13">
        <v>2487.04</v>
      </c>
      <c r="F14" s="14">
        <v>4.6399999999999997E-2</v>
      </c>
      <c r="G14" s="14"/>
    </row>
    <row r="15" spans="1:8" x14ac:dyDescent="0.25">
      <c r="A15" s="11" t="s">
        <v>1123</v>
      </c>
      <c r="B15" s="29" t="s">
        <v>1124</v>
      </c>
      <c r="C15" s="29" t="s">
        <v>1125</v>
      </c>
      <c r="D15" s="12">
        <v>475102</v>
      </c>
      <c r="E15" s="13">
        <v>2116.58</v>
      </c>
      <c r="F15" s="14">
        <v>3.95E-2</v>
      </c>
      <c r="G15" s="14"/>
    </row>
    <row r="16" spans="1:8" x14ac:dyDescent="0.25">
      <c r="A16" s="11" t="s">
        <v>1460</v>
      </c>
      <c r="B16" s="29" t="s">
        <v>1461</v>
      </c>
      <c r="C16" s="29" t="s">
        <v>1209</v>
      </c>
      <c r="D16" s="12">
        <v>49424</v>
      </c>
      <c r="E16" s="13">
        <v>2039.18</v>
      </c>
      <c r="F16" s="14">
        <v>3.7999999999999999E-2</v>
      </c>
      <c r="G16" s="14"/>
    </row>
    <row r="17" spans="1:7" x14ac:dyDescent="0.25">
      <c r="A17" s="11" t="s">
        <v>1237</v>
      </c>
      <c r="B17" s="29" t="s">
        <v>1238</v>
      </c>
      <c r="C17" s="29" t="s">
        <v>1175</v>
      </c>
      <c r="D17" s="12">
        <v>115416</v>
      </c>
      <c r="E17" s="13">
        <v>2031.21</v>
      </c>
      <c r="F17" s="14">
        <v>3.7900000000000003E-2</v>
      </c>
      <c r="G17" s="14"/>
    </row>
    <row r="18" spans="1:7" x14ac:dyDescent="0.25">
      <c r="A18" s="11" t="s">
        <v>1220</v>
      </c>
      <c r="B18" s="29" t="s">
        <v>1221</v>
      </c>
      <c r="C18" s="29" t="s">
        <v>1125</v>
      </c>
      <c r="D18" s="12">
        <v>72986</v>
      </c>
      <c r="E18" s="13">
        <v>1946.94</v>
      </c>
      <c r="F18" s="14">
        <v>3.6299999999999999E-2</v>
      </c>
      <c r="G18" s="14"/>
    </row>
    <row r="19" spans="1:7" x14ac:dyDescent="0.25">
      <c r="A19" s="11" t="s">
        <v>1413</v>
      </c>
      <c r="B19" s="29" t="s">
        <v>1414</v>
      </c>
      <c r="C19" s="29" t="s">
        <v>1415</v>
      </c>
      <c r="D19" s="12">
        <v>1476648</v>
      </c>
      <c r="E19" s="13">
        <v>1656.06</v>
      </c>
      <c r="F19" s="14">
        <v>3.09E-2</v>
      </c>
      <c r="G19" s="14"/>
    </row>
    <row r="20" spans="1:7" x14ac:dyDescent="0.25">
      <c r="A20" s="11" t="s">
        <v>1189</v>
      </c>
      <c r="B20" s="29" t="s">
        <v>1190</v>
      </c>
      <c r="C20" s="29" t="s">
        <v>1153</v>
      </c>
      <c r="D20" s="12">
        <v>20742</v>
      </c>
      <c r="E20" s="13">
        <v>1632.41</v>
      </c>
      <c r="F20" s="14">
        <v>3.04E-2</v>
      </c>
      <c r="G20" s="14"/>
    </row>
    <row r="21" spans="1:7" x14ac:dyDescent="0.25">
      <c r="A21" s="11" t="s">
        <v>1740</v>
      </c>
      <c r="B21" s="29" t="s">
        <v>1741</v>
      </c>
      <c r="C21" s="29" t="s">
        <v>1110</v>
      </c>
      <c r="D21" s="12">
        <v>29719</v>
      </c>
      <c r="E21" s="13">
        <v>1527.08</v>
      </c>
      <c r="F21" s="14">
        <v>2.8500000000000001E-2</v>
      </c>
      <c r="G21" s="14"/>
    </row>
    <row r="22" spans="1:7" x14ac:dyDescent="0.25">
      <c r="A22" s="11" t="s">
        <v>1815</v>
      </c>
      <c r="B22" s="29" t="s">
        <v>1816</v>
      </c>
      <c r="C22" s="29" t="s">
        <v>1175</v>
      </c>
      <c r="D22" s="12">
        <v>74522</v>
      </c>
      <c r="E22" s="13">
        <v>1488.32</v>
      </c>
      <c r="F22" s="14">
        <v>2.7799999999999998E-2</v>
      </c>
      <c r="G22" s="14"/>
    </row>
    <row r="23" spans="1:7" x14ac:dyDescent="0.25">
      <c r="A23" s="11" t="s">
        <v>1120</v>
      </c>
      <c r="B23" s="29" t="s">
        <v>1121</v>
      </c>
      <c r="C23" s="29" t="s">
        <v>1122</v>
      </c>
      <c r="D23" s="12">
        <v>142429</v>
      </c>
      <c r="E23" s="13">
        <v>1389.18</v>
      </c>
      <c r="F23" s="14">
        <v>2.5899999999999999E-2</v>
      </c>
      <c r="G23" s="14"/>
    </row>
    <row r="24" spans="1:7" x14ac:dyDescent="0.25">
      <c r="A24" s="11" t="s">
        <v>1682</v>
      </c>
      <c r="B24" s="29" t="s">
        <v>1683</v>
      </c>
      <c r="C24" s="29" t="s">
        <v>1188</v>
      </c>
      <c r="D24" s="12">
        <v>108530</v>
      </c>
      <c r="E24" s="13">
        <v>1386.69</v>
      </c>
      <c r="F24" s="14">
        <v>2.5899999999999999E-2</v>
      </c>
      <c r="G24" s="14"/>
    </row>
    <row r="25" spans="1:7" x14ac:dyDescent="0.25">
      <c r="A25" s="11" t="s">
        <v>1253</v>
      </c>
      <c r="B25" s="29" t="s">
        <v>1254</v>
      </c>
      <c r="C25" s="29" t="s">
        <v>1104</v>
      </c>
      <c r="D25" s="12">
        <v>1099980</v>
      </c>
      <c r="E25" s="13">
        <v>1377.72</v>
      </c>
      <c r="F25" s="14">
        <v>2.5700000000000001E-2</v>
      </c>
      <c r="G25" s="14"/>
    </row>
    <row r="26" spans="1:7" x14ac:dyDescent="0.25">
      <c r="A26" s="11" t="s">
        <v>1416</v>
      </c>
      <c r="B26" s="29" t="s">
        <v>1417</v>
      </c>
      <c r="C26" s="29" t="s">
        <v>1276</v>
      </c>
      <c r="D26" s="12">
        <v>83307</v>
      </c>
      <c r="E26" s="13">
        <v>1299.96</v>
      </c>
      <c r="F26" s="14">
        <v>2.4199999999999999E-2</v>
      </c>
      <c r="G26" s="14"/>
    </row>
    <row r="27" spans="1:7" x14ac:dyDescent="0.25">
      <c r="A27" s="11" t="s">
        <v>1297</v>
      </c>
      <c r="B27" s="29" t="s">
        <v>1298</v>
      </c>
      <c r="C27" s="29" t="s">
        <v>1107</v>
      </c>
      <c r="D27" s="12">
        <v>116981</v>
      </c>
      <c r="E27" s="13">
        <v>1229.3499999999999</v>
      </c>
      <c r="F27" s="14">
        <v>2.29E-2</v>
      </c>
      <c r="G27" s="14"/>
    </row>
    <row r="28" spans="1:7" x14ac:dyDescent="0.25">
      <c r="A28" s="11" t="s">
        <v>1328</v>
      </c>
      <c r="B28" s="29" t="s">
        <v>1329</v>
      </c>
      <c r="C28" s="29" t="s">
        <v>1273</v>
      </c>
      <c r="D28" s="12">
        <v>166446</v>
      </c>
      <c r="E28" s="13">
        <v>1206.73</v>
      </c>
      <c r="F28" s="14">
        <v>2.2499999999999999E-2</v>
      </c>
      <c r="G28" s="14"/>
    </row>
    <row r="29" spans="1:7" x14ac:dyDescent="0.25">
      <c r="A29" s="11" t="s">
        <v>1449</v>
      </c>
      <c r="B29" s="29" t="s">
        <v>1450</v>
      </c>
      <c r="C29" s="29" t="s">
        <v>1259</v>
      </c>
      <c r="D29" s="12">
        <v>114019</v>
      </c>
      <c r="E29" s="13">
        <v>969.05</v>
      </c>
      <c r="F29" s="14">
        <v>1.8100000000000002E-2</v>
      </c>
      <c r="G29" s="14"/>
    </row>
    <row r="30" spans="1:7" x14ac:dyDescent="0.25">
      <c r="A30" s="11" t="s">
        <v>1303</v>
      </c>
      <c r="B30" s="29" t="s">
        <v>1304</v>
      </c>
      <c r="C30" s="29" t="s">
        <v>1305</v>
      </c>
      <c r="D30" s="12">
        <v>1215011</v>
      </c>
      <c r="E30" s="13">
        <v>960.47</v>
      </c>
      <c r="F30" s="14">
        <v>1.7899999999999999E-2</v>
      </c>
      <c r="G30" s="14"/>
    </row>
    <row r="31" spans="1:7" x14ac:dyDescent="0.25">
      <c r="A31" s="11" t="s">
        <v>1105</v>
      </c>
      <c r="B31" s="29" t="s">
        <v>1106</v>
      </c>
      <c r="C31" s="29" t="s">
        <v>1107</v>
      </c>
      <c r="D31" s="12">
        <v>35676</v>
      </c>
      <c r="E31" s="13">
        <v>941.99</v>
      </c>
      <c r="F31" s="14">
        <v>1.7600000000000001E-2</v>
      </c>
      <c r="G31" s="14"/>
    </row>
    <row r="32" spans="1:7" x14ac:dyDescent="0.25">
      <c r="A32" s="11" t="s">
        <v>1301</v>
      </c>
      <c r="B32" s="29" t="s">
        <v>1302</v>
      </c>
      <c r="C32" s="29" t="s">
        <v>1188</v>
      </c>
      <c r="D32" s="12">
        <v>29768</v>
      </c>
      <c r="E32" s="13">
        <v>840.43</v>
      </c>
      <c r="F32" s="14">
        <v>1.5699999999999999E-2</v>
      </c>
      <c r="G32" s="14"/>
    </row>
    <row r="33" spans="1:7" x14ac:dyDescent="0.25">
      <c r="A33" s="11" t="s">
        <v>1394</v>
      </c>
      <c r="B33" s="29" t="s">
        <v>1395</v>
      </c>
      <c r="C33" s="29" t="s">
        <v>1246</v>
      </c>
      <c r="D33" s="12">
        <v>17237</v>
      </c>
      <c r="E33" s="13">
        <v>804.12</v>
      </c>
      <c r="F33" s="14">
        <v>1.4999999999999999E-2</v>
      </c>
      <c r="G33" s="14"/>
    </row>
    <row r="34" spans="1:7" x14ac:dyDescent="0.25">
      <c r="A34" s="11" t="s">
        <v>1180</v>
      </c>
      <c r="B34" s="29" t="s">
        <v>1181</v>
      </c>
      <c r="C34" s="29" t="s">
        <v>1175</v>
      </c>
      <c r="D34" s="12">
        <v>42058</v>
      </c>
      <c r="E34" s="13">
        <v>766.02</v>
      </c>
      <c r="F34" s="14">
        <v>1.43E-2</v>
      </c>
      <c r="G34" s="14"/>
    </row>
    <row r="35" spans="1:7" x14ac:dyDescent="0.25">
      <c r="A35" s="11" t="s">
        <v>1162</v>
      </c>
      <c r="B35" s="29" t="s">
        <v>1163</v>
      </c>
      <c r="C35" s="29" t="s">
        <v>1164</v>
      </c>
      <c r="D35" s="12">
        <v>117788</v>
      </c>
      <c r="E35" s="13">
        <v>619.91999999999996</v>
      </c>
      <c r="F35" s="14">
        <v>1.1599999999999999E-2</v>
      </c>
      <c r="G35" s="14"/>
    </row>
    <row r="36" spans="1:7" x14ac:dyDescent="0.25">
      <c r="A36" s="11" t="s">
        <v>1433</v>
      </c>
      <c r="B36" s="29" t="s">
        <v>1434</v>
      </c>
      <c r="C36" s="29" t="s">
        <v>1164</v>
      </c>
      <c r="D36" s="12">
        <v>41599</v>
      </c>
      <c r="E36" s="13">
        <v>548.69000000000005</v>
      </c>
      <c r="F36" s="14">
        <v>1.0200000000000001E-2</v>
      </c>
      <c r="G36" s="14"/>
    </row>
    <row r="37" spans="1:7" x14ac:dyDescent="0.25">
      <c r="A37" s="11" t="s">
        <v>1196</v>
      </c>
      <c r="B37" s="29" t="s">
        <v>1197</v>
      </c>
      <c r="C37" s="29" t="s">
        <v>1198</v>
      </c>
      <c r="D37" s="12">
        <v>57755</v>
      </c>
      <c r="E37" s="13">
        <v>537.54999999999995</v>
      </c>
      <c r="F37" s="14">
        <v>0.01</v>
      </c>
      <c r="G37" s="14"/>
    </row>
    <row r="38" spans="1:7" x14ac:dyDescent="0.25">
      <c r="A38" s="11" t="s">
        <v>1940</v>
      </c>
      <c r="B38" s="29" t="s">
        <v>1941</v>
      </c>
      <c r="C38" s="29" t="s">
        <v>1276</v>
      </c>
      <c r="D38" s="12">
        <v>31826</v>
      </c>
      <c r="E38" s="13">
        <v>409.76</v>
      </c>
      <c r="F38" s="14">
        <v>7.6E-3</v>
      </c>
      <c r="G38" s="14"/>
    </row>
    <row r="39" spans="1:7" x14ac:dyDescent="0.25">
      <c r="A39" s="15" t="s">
        <v>120</v>
      </c>
      <c r="B39" s="30"/>
      <c r="C39" s="30"/>
      <c r="D39" s="16"/>
      <c r="E39" s="36">
        <v>52598.41</v>
      </c>
      <c r="F39" s="37">
        <v>0.98099999999999998</v>
      </c>
      <c r="G39" s="19"/>
    </row>
    <row r="40" spans="1:7" x14ac:dyDescent="0.25">
      <c r="A40" s="15" t="s">
        <v>1466</v>
      </c>
      <c r="B40" s="29"/>
      <c r="C40" s="29"/>
      <c r="D40" s="12"/>
      <c r="E40" s="13"/>
      <c r="F40" s="14"/>
      <c r="G40" s="14"/>
    </row>
    <row r="41" spans="1:7" x14ac:dyDescent="0.25">
      <c r="A41" s="15" t="s">
        <v>120</v>
      </c>
      <c r="B41" s="29"/>
      <c r="C41" s="29"/>
      <c r="D41" s="12"/>
      <c r="E41" s="38" t="s">
        <v>112</v>
      </c>
      <c r="F41" s="39" t="s">
        <v>112</v>
      </c>
      <c r="G41" s="14"/>
    </row>
    <row r="42" spans="1:7" x14ac:dyDescent="0.25">
      <c r="A42" s="20" t="s">
        <v>150</v>
      </c>
      <c r="B42" s="31"/>
      <c r="C42" s="31"/>
      <c r="D42" s="21"/>
      <c r="E42" s="26">
        <v>52598.41</v>
      </c>
      <c r="F42" s="27">
        <v>0.98099999999999998</v>
      </c>
      <c r="G42" s="19"/>
    </row>
    <row r="43" spans="1:7" x14ac:dyDescent="0.25">
      <c r="A43" s="11"/>
      <c r="B43" s="29"/>
      <c r="C43" s="29"/>
      <c r="D43" s="12"/>
      <c r="E43" s="13"/>
      <c r="F43" s="14"/>
      <c r="G43" s="14"/>
    </row>
    <row r="44" spans="1:7" x14ac:dyDescent="0.25">
      <c r="A44" s="11"/>
      <c r="B44" s="29"/>
      <c r="C44" s="29"/>
      <c r="D44" s="12"/>
      <c r="E44" s="13"/>
      <c r="F44" s="14"/>
      <c r="G44" s="14"/>
    </row>
    <row r="45" spans="1:7" x14ac:dyDescent="0.25">
      <c r="A45" s="15" t="s">
        <v>151</v>
      </c>
      <c r="B45" s="29"/>
      <c r="C45" s="29"/>
      <c r="D45" s="12"/>
      <c r="E45" s="13"/>
      <c r="F45" s="14"/>
      <c r="G45" s="14"/>
    </row>
    <row r="46" spans="1:7" x14ac:dyDescent="0.25">
      <c r="A46" s="11" t="s">
        <v>152</v>
      </c>
      <c r="B46" s="29"/>
      <c r="C46" s="29"/>
      <c r="D46" s="12"/>
      <c r="E46" s="13">
        <v>1050.82</v>
      </c>
      <c r="F46" s="14">
        <v>1.9599999999999999E-2</v>
      </c>
      <c r="G46" s="14">
        <v>6.2475999999999997E-2</v>
      </c>
    </row>
    <row r="47" spans="1:7" x14ac:dyDescent="0.25">
      <c r="A47" s="15" t="s">
        <v>120</v>
      </c>
      <c r="B47" s="30"/>
      <c r="C47" s="30"/>
      <c r="D47" s="16"/>
      <c r="E47" s="36">
        <v>1050.82</v>
      </c>
      <c r="F47" s="37">
        <v>1.9599999999999999E-2</v>
      </c>
      <c r="G47" s="19"/>
    </row>
    <row r="48" spans="1:7" x14ac:dyDescent="0.25">
      <c r="A48" s="11"/>
      <c r="B48" s="29"/>
      <c r="C48" s="29"/>
      <c r="D48" s="12"/>
      <c r="E48" s="13"/>
      <c r="F48" s="14"/>
      <c r="G48" s="14"/>
    </row>
    <row r="49" spans="1:7" x14ac:dyDescent="0.25">
      <c r="A49" s="20" t="s">
        <v>150</v>
      </c>
      <c r="B49" s="31"/>
      <c r="C49" s="31"/>
      <c r="D49" s="21"/>
      <c r="E49" s="17">
        <v>1050.82</v>
      </c>
      <c r="F49" s="18">
        <v>1.9599999999999999E-2</v>
      </c>
      <c r="G49" s="19"/>
    </row>
    <row r="50" spans="1:7" x14ac:dyDescent="0.25">
      <c r="A50" s="11" t="s">
        <v>153</v>
      </c>
      <c r="B50" s="29"/>
      <c r="C50" s="29"/>
      <c r="D50" s="12"/>
      <c r="E50" s="13">
        <v>0.1798659</v>
      </c>
      <c r="F50" s="14">
        <v>3.0000000000000001E-6</v>
      </c>
      <c r="G50" s="14"/>
    </row>
    <row r="51" spans="1:7" x14ac:dyDescent="0.25">
      <c r="A51" s="11" t="s">
        <v>154</v>
      </c>
      <c r="B51" s="29"/>
      <c r="C51" s="29"/>
      <c r="D51" s="12"/>
      <c r="E51" s="22">
        <v>-23.539865899999999</v>
      </c>
      <c r="F51" s="23">
        <v>-6.0300000000000002E-4</v>
      </c>
      <c r="G51" s="14">
        <v>6.2475999999999997E-2</v>
      </c>
    </row>
    <row r="52" spans="1:7" x14ac:dyDescent="0.25">
      <c r="A52" s="24" t="s">
        <v>155</v>
      </c>
      <c r="B52" s="32"/>
      <c r="C52" s="32"/>
      <c r="D52" s="25"/>
      <c r="E52" s="26">
        <v>53625.87</v>
      </c>
      <c r="F52" s="27">
        <v>1</v>
      </c>
      <c r="G52" s="27"/>
    </row>
    <row r="57" spans="1:7" x14ac:dyDescent="0.25">
      <c r="A57" s="51" t="s">
        <v>158</v>
      </c>
    </row>
    <row r="58" spans="1:7" x14ac:dyDescent="0.25">
      <c r="A58" s="46" t="s">
        <v>159</v>
      </c>
      <c r="B58" s="33" t="s">
        <v>112</v>
      </c>
    </row>
    <row r="59" spans="1:7" x14ac:dyDescent="0.25">
      <c r="A59" t="s">
        <v>160</v>
      </c>
    </row>
    <row r="60" spans="1:7" x14ac:dyDescent="0.25">
      <c r="A60" t="s">
        <v>161</v>
      </c>
      <c r="B60" t="s">
        <v>162</v>
      </c>
      <c r="C60" t="s">
        <v>162</v>
      </c>
    </row>
    <row r="61" spans="1:7" x14ac:dyDescent="0.25">
      <c r="B61" s="47">
        <v>45044</v>
      </c>
      <c r="C61" s="47">
        <v>45077</v>
      </c>
    </row>
    <row r="62" spans="1:7" x14ac:dyDescent="0.25">
      <c r="A62" t="s">
        <v>660</v>
      </c>
      <c r="B62">
        <v>10.627000000000001</v>
      </c>
      <c r="C62">
        <v>11.111000000000001</v>
      </c>
      <c r="E62" s="1"/>
    </row>
    <row r="63" spans="1:7" x14ac:dyDescent="0.25">
      <c r="A63" t="s">
        <v>167</v>
      </c>
      <c r="B63">
        <v>10.627000000000001</v>
      </c>
      <c r="C63">
        <v>11.111000000000001</v>
      </c>
      <c r="E63" s="1"/>
    </row>
    <row r="64" spans="1:7" x14ac:dyDescent="0.25">
      <c r="A64" t="s">
        <v>661</v>
      </c>
      <c r="B64">
        <v>10.487</v>
      </c>
      <c r="C64">
        <v>10.949</v>
      </c>
      <c r="E64" s="1"/>
    </row>
    <row r="65" spans="1:5" x14ac:dyDescent="0.25">
      <c r="A65" t="s">
        <v>627</v>
      </c>
      <c r="B65">
        <v>10.487</v>
      </c>
      <c r="C65">
        <v>10.948</v>
      </c>
      <c r="E65" s="1"/>
    </row>
    <row r="66" spans="1:5" x14ac:dyDescent="0.25">
      <c r="E66" s="1"/>
    </row>
    <row r="67" spans="1:5" x14ac:dyDescent="0.25">
      <c r="A67" t="s">
        <v>177</v>
      </c>
      <c r="B67" s="33" t="s">
        <v>112</v>
      </c>
    </row>
    <row r="68" spans="1:5" x14ac:dyDescent="0.25">
      <c r="A68" t="s">
        <v>178</v>
      </c>
      <c r="B68" s="33" t="s">
        <v>112</v>
      </c>
    </row>
    <row r="69" spans="1:5" ht="29.1" customHeight="1" x14ac:dyDescent="0.25">
      <c r="A69" s="46" t="s">
        <v>179</v>
      </c>
      <c r="B69" s="33" t="s">
        <v>112</v>
      </c>
    </row>
    <row r="70" spans="1:5" ht="29.1" customHeight="1" x14ac:dyDescent="0.25">
      <c r="A70" s="46" t="s">
        <v>180</v>
      </c>
      <c r="B70" s="33" t="s">
        <v>112</v>
      </c>
    </row>
    <row r="71" spans="1:5" x14ac:dyDescent="0.25">
      <c r="A71" t="s">
        <v>1678</v>
      </c>
      <c r="B71" s="48">
        <v>0.67995099999999997</v>
      </c>
    </row>
    <row r="72" spans="1:5" ht="43.5" customHeight="1" x14ac:dyDescent="0.25">
      <c r="A72" s="46" t="s">
        <v>182</v>
      </c>
      <c r="B72" s="33" t="s">
        <v>112</v>
      </c>
    </row>
    <row r="73" spans="1:5" ht="29.1" customHeight="1" x14ac:dyDescent="0.25">
      <c r="A73" s="46" t="s">
        <v>183</v>
      </c>
      <c r="B73" s="33" t="s">
        <v>112</v>
      </c>
    </row>
    <row r="74" spans="1:5" ht="29.1" customHeight="1" x14ac:dyDescent="0.25">
      <c r="A74" s="46" t="s">
        <v>184</v>
      </c>
      <c r="B74" s="33" t="s">
        <v>112</v>
      </c>
    </row>
    <row r="75" spans="1:5" x14ac:dyDescent="0.25">
      <c r="A75" t="s">
        <v>185</v>
      </c>
      <c r="B75" s="33" t="s">
        <v>112</v>
      </c>
    </row>
    <row r="76" spans="1:5" x14ac:dyDescent="0.25">
      <c r="A76" t="s">
        <v>186</v>
      </c>
      <c r="B76" s="33" t="s">
        <v>112</v>
      </c>
    </row>
    <row r="78" spans="1:5" ht="69.95" customHeight="1" x14ac:dyDescent="0.25">
      <c r="A78" s="57" t="s">
        <v>196</v>
      </c>
      <c r="B78" s="57" t="s">
        <v>197</v>
      </c>
      <c r="C78" s="57" t="s">
        <v>5</v>
      </c>
      <c r="D78" s="57" t="s">
        <v>6</v>
      </c>
    </row>
    <row r="79" spans="1:5" ht="69.95" customHeight="1" x14ac:dyDescent="0.25">
      <c r="A79" s="57" t="s">
        <v>1950</v>
      </c>
      <c r="B79" s="57"/>
      <c r="C79" s="57" t="s">
        <v>55</v>
      </c>
      <c r="D79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1951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1952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1123</v>
      </c>
      <c r="B8" s="29" t="s">
        <v>1124</v>
      </c>
      <c r="C8" s="29" t="s">
        <v>1125</v>
      </c>
      <c r="D8" s="12">
        <v>19983</v>
      </c>
      <c r="E8" s="13">
        <v>89.02</v>
      </c>
      <c r="F8" s="14">
        <v>6.1899999999999997E-2</v>
      </c>
      <c r="G8" s="14"/>
    </row>
    <row r="9" spans="1:8" x14ac:dyDescent="0.25">
      <c r="A9" s="11" t="s">
        <v>1458</v>
      </c>
      <c r="B9" s="29" t="s">
        <v>1459</v>
      </c>
      <c r="C9" s="29" t="s">
        <v>1212</v>
      </c>
      <c r="D9" s="12">
        <v>337</v>
      </c>
      <c r="E9" s="13">
        <v>73.040000000000006</v>
      </c>
      <c r="F9" s="14">
        <v>5.0799999999999998E-2</v>
      </c>
      <c r="G9" s="14"/>
    </row>
    <row r="10" spans="1:8" x14ac:dyDescent="0.25">
      <c r="A10" s="11" t="s">
        <v>1247</v>
      </c>
      <c r="B10" s="29" t="s">
        <v>1248</v>
      </c>
      <c r="C10" s="29" t="s">
        <v>1110</v>
      </c>
      <c r="D10" s="12">
        <v>6103</v>
      </c>
      <c r="E10" s="13">
        <v>69.89</v>
      </c>
      <c r="F10" s="14">
        <v>4.8599999999999997E-2</v>
      </c>
      <c r="G10" s="14"/>
    </row>
    <row r="11" spans="1:8" x14ac:dyDescent="0.25">
      <c r="A11" s="11" t="s">
        <v>1220</v>
      </c>
      <c r="B11" s="29" t="s">
        <v>1221</v>
      </c>
      <c r="C11" s="29" t="s">
        <v>1125</v>
      </c>
      <c r="D11" s="12">
        <v>2567</v>
      </c>
      <c r="E11" s="13">
        <v>68.48</v>
      </c>
      <c r="F11" s="14">
        <v>4.7600000000000003E-2</v>
      </c>
      <c r="G11" s="14"/>
    </row>
    <row r="12" spans="1:8" x14ac:dyDescent="0.25">
      <c r="A12" s="11" t="s">
        <v>1228</v>
      </c>
      <c r="B12" s="29" t="s">
        <v>1229</v>
      </c>
      <c r="C12" s="29" t="s">
        <v>1188</v>
      </c>
      <c r="D12" s="12">
        <v>2139</v>
      </c>
      <c r="E12" s="13">
        <v>68.3</v>
      </c>
      <c r="F12" s="14">
        <v>4.7500000000000001E-2</v>
      </c>
      <c r="G12" s="14"/>
    </row>
    <row r="13" spans="1:8" x14ac:dyDescent="0.25">
      <c r="A13" s="11" t="s">
        <v>1108</v>
      </c>
      <c r="B13" s="29" t="s">
        <v>1109</v>
      </c>
      <c r="C13" s="29" t="s">
        <v>1110</v>
      </c>
      <c r="D13" s="12">
        <v>2042</v>
      </c>
      <c r="E13" s="13">
        <v>67.17</v>
      </c>
      <c r="F13" s="14">
        <v>4.6699999999999998E-2</v>
      </c>
      <c r="G13" s="14"/>
    </row>
    <row r="14" spans="1:8" x14ac:dyDescent="0.25">
      <c r="A14" s="11" t="s">
        <v>1102</v>
      </c>
      <c r="B14" s="29" t="s">
        <v>1103</v>
      </c>
      <c r="C14" s="29" t="s">
        <v>1104</v>
      </c>
      <c r="D14" s="12">
        <v>4082</v>
      </c>
      <c r="E14" s="13">
        <v>65.75</v>
      </c>
      <c r="F14" s="14">
        <v>4.5699999999999998E-2</v>
      </c>
      <c r="G14" s="14"/>
    </row>
    <row r="15" spans="1:8" x14ac:dyDescent="0.25">
      <c r="A15" s="11" t="s">
        <v>1396</v>
      </c>
      <c r="B15" s="29" t="s">
        <v>1397</v>
      </c>
      <c r="C15" s="29" t="s">
        <v>1107</v>
      </c>
      <c r="D15" s="12">
        <v>860</v>
      </c>
      <c r="E15" s="13">
        <v>60.11</v>
      </c>
      <c r="F15" s="14">
        <v>4.1799999999999997E-2</v>
      </c>
      <c r="G15" s="14"/>
    </row>
    <row r="16" spans="1:8" x14ac:dyDescent="0.25">
      <c r="A16" s="11" t="s">
        <v>1462</v>
      </c>
      <c r="B16" s="29" t="s">
        <v>1463</v>
      </c>
      <c r="C16" s="29" t="s">
        <v>1164</v>
      </c>
      <c r="D16" s="12">
        <v>628</v>
      </c>
      <c r="E16" s="13">
        <v>58.83</v>
      </c>
      <c r="F16" s="14">
        <v>4.0899999999999999E-2</v>
      </c>
      <c r="G16" s="14"/>
    </row>
    <row r="17" spans="1:7" x14ac:dyDescent="0.25">
      <c r="A17" s="11" t="s">
        <v>1138</v>
      </c>
      <c r="B17" s="29" t="s">
        <v>1139</v>
      </c>
      <c r="C17" s="29" t="s">
        <v>1110</v>
      </c>
      <c r="D17" s="12">
        <v>4395</v>
      </c>
      <c r="E17" s="13">
        <v>57.94</v>
      </c>
      <c r="F17" s="14">
        <v>4.0300000000000002E-2</v>
      </c>
      <c r="G17" s="14"/>
    </row>
    <row r="18" spans="1:7" x14ac:dyDescent="0.25">
      <c r="A18" s="11" t="s">
        <v>1453</v>
      </c>
      <c r="B18" s="29" t="s">
        <v>1454</v>
      </c>
      <c r="C18" s="29" t="s">
        <v>1455</v>
      </c>
      <c r="D18" s="12">
        <v>23197</v>
      </c>
      <c r="E18" s="13">
        <v>55.96</v>
      </c>
      <c r="F18" s="14">
        <v>3.8899999999999997E-2</v>
      </c>
      <c r="G18" s="14"/>
    </row>
    <row r="19" spans="1:7" x14ac:dyDescent="0.25">
      <c r="A19" s="11" t="s">
        <v>1318</v>
      </c>
      <c r="B19" s="29" t="s">
        <v>1319</v>
      </c>
      <c r="C19" s="29" t="s">
        <v>1110</v>
      </c>
      <c r="D19" s="12">
        <v>4599</v>
      </c>
      <c r="E19" s="13">
        <v>51.3</v>
      </c>
      <c r="F19" s="14">
        <v>3.5700000000000003E-2</v>
      </c>
      <c r="G19" s="14"/>
    </row>
    <row r="20" spans="1:7" x14ac:dyDescent="0.25">
      <c r="A20" s="11" t="s">
        <v>1799</v>
      </c>
      <c r="B20" s="29" t="s">
        <v>1800</v>
      </c>
      <c r="C20" s="29" t="s">
        <v>1164</v>
      </c>
      <c r="D20" s="12">
        <v>1079</v>
      </c>
      <c r="E20" s="13">
        <v>49.28</v>
      </c>
      <c r="F20" s="14">
        <v>3.4299999999999997E-2</v>
      </c>
      <c r="G20" s="14"/>
    </row>
    <row r="21" spans="1:7" x14ac:dyDescent="0.25">
      <c r="A21" s="11" t="s">
        <v>1249</v>
      </c>
      <c r="B21" s="29" t="s">
        <v>1250</v>
      </c>
      <c r="C21" s="29" t="s">
        <v>1110</v>
      </c>
      <c r="D21" s="12">
        <v>951</v>
      </c>
      <c r="E21" s="13">
        <v>47.53</v>
      </c>
      <c r="F21" s="14">
        <v>3.3000000000000002E-2</v>
      </c>
      <c r="G21" s="14"/>
    </row>
    <row r="22" spans="1:7" x14ac:dyDescent="0.25">
      <c r="A22" s="11" t="s">
        <v>1210</v>
      </c>
      <c r="B22" s="29" t="s">
        <v>1211</v>
      </c>
      <c r="C22" s="29" t="s">
        <v>1212</v>
      </c>
      <c r="D22" s="12">
        <v>948</v>
      </c>
      <c r="E22" s="13">
        <v>44.15</v>
      </c>
      <c r="F22" s="14">
        <v>3.0700000000000002E-2</v>
      </c>
      <c r="G22" s="14"/>
    </row>
    <row r="23" spans="1:7" x14ac:dyDescent="0.25">
      <c r="A23" s="11" t="s">
        <v>1953</v>
      </c>
      <c r="B23" s="29" t="s">
        <v>1954</v>
      </c>
      <c r="C23" s="29" t="s">
        <v>1122</v>
      </c>
      <c r="D23" s="12">
        <v>1264</v>
      </c>
      <c r="E23" s="13">
        <v>43.53</v>
      </c>
      <c r="F23" s="14">
        <v>3.0300000000000001E-2</v>
      </c>
      <c r="G23" s="14"/>
    </row>
    <row r="24" spans="1:7" x14ac:dyDescent="0.25">
      <c r="A24" s="11" t="s">
        <v>1426</v>
      </c>
      <c r="B24" s="29" t="s">
        <v>1427</v>
      </c>
      <c r="C24" s="29" t="s">
        <v>1110</v>
      </c>
      <c r="D24" s="12">
        <v>10522</v>
      </c>
      <c r="E24" s="13">
        <v>42.47</v>
      </c>
      <c r="F24" s="14">
        <v>2.9499999999999998E-2</v>
      </c>
      <c r="G24" s="14"/>
    </row>
    <row r="25" spans="1:7" x14ac:dyDescent="0.25">
      <c r="A25" s="11" t="s">
        <v>1381</v>
      </c>
      <c r="B25" s="29" t="s">
        <v>1382</v>
      </c>
      <c r="C25" s="29" t="s">
        <v>1383</v>
      </c>
      <c r="D25" s="12">
        <v>2595</v>
      </c>
      <c r="E25" s="13">
        <v>41.3</v>
      </c>
      <c r="F25" s="14">
        <v>2.87E-2</v>
      </c>
      <c r="G25" s="14"/>
    </row>
    <row r="26" spans="1:7" x14ac:dyDescent="0.25">
      <c r="A26" s="11" t="s">
        <v>1384</v>
      </c>
      <c r="B26" s="29" t="s">
        <v>1385</v>
      </c>
      <c r="C26" s="29" t="s">
        <v>1164</v>
      </c>
      <c r="D26" s="12">
        <v>1123</v>
      </c>
      <c r="E26" s="13">
        <v>41.24</v>
      </c>
      <c r="F26" s="14">
        <v>2.87E-2</v>
      </c>
      <c r="G26" s="14"/>
    </row>
    <row r="27" spans="1:7" x14ac:dyDescent="0.25">
      <c r="A27" s="11" t="s">
        <v>1418</v>
      </c>
      <c r="B27" s="29" t="s">
        <v>1419</v>
      </c>
      <c r="C27" s="29" t="s">
        <v>1340</v>
      </c>
      <c r="D27" s="12">
        <v>7136</v>
      </c>
      <c r="E27" s="13">
        <v>38.75</v>
      </c>
      <c r="F27" s="14">
        <v>2.69E-2</v>
      </c>
      <c r="G27" s="14"/>
    </row>
    <row r="28" spans="1:7" x14ac:dyDescent="0.25">
      <c r="A28" s="11" t="s">
        <v>1373</v>
      </c>
      <c r="B28" s="29" t="s">
        <v>1374</v>
      </c>
      <c r="C28" s="29" t="s">
        <v>1246</v>
      </c>
      <c r="D28" s="12">
        <v>1423</v>
      </c>
      <c r="E28" s="13">
        <v>37.11</v>
      </c>
      <c r="F28" s="14">
        <v>2.58E-2</v>
      </c>
      <c r="G28" s="14"/>
    </row>
    <row r="29" spans="1:7" x14ac:dyDescent="0.25">
      <c r="A29" s="11" t="s">
        <v>1320</v>
      </c>
      <c r="B29" s="29" t="s">
        <v>1321</v>
      </c>
      <c r="C29" s="29" t="s">
        <v>1188</v>
      </c>
      <c r="D29" s="12">
        <v>2794</v>
      </c>
      <c r="E29" s="13">
        <v>36.54</v>
      </c>
      <c r="F29" s="14">
        <v>2.5399999999999999E-2</v>
      </c>
      <c r="G29" s="14"/>
    </row>
    <row r="30" spans="1:7" x14ac:dyDescent="0.25">
      <c r="A30" s="11" t="s">
        <v>1688</v>
      </c>
      <c r="B30" s="29" t="s">
        <v>1689</v>
      </c>
      <c r="C30" s="29" t="s">
        <v>1383</v>
      </c>
      <c r="D30" s="12">
        <v>3348</v>
      </c>
      <c r="E30" s="13">
        <v>35.43</v>
      </c>
      <c r="F30" s="14">
        <v>2.46E-2</v>
      </c>
      <c r="G30" s="14"/>
    </row>
    <row r="31" spans="1:7" x14ac:dyDescent="0.25">
      <c r="A31" s="11" t="s">
        <v>1793</v>
      </c>
      <c r="B31" s="29" t="s">
        <v>1794</v>
      </c>
      <c r="C31" s="29" t="s">
        <v>1415</v>
      </c>
      <c r="D31" s="12">
        <v>1111</v>
      </c>
      <c r="E31" s="13">
        <v>34.630000000000003</v>
      </c>
      <c r="F31" s="14">
        <v>2.41E-2</v>
      </c>
      <c r="G31" s="14"/>
    </row>
    <row r="32" spans="1:7" x14ac:dyDescent="0.25">
      <c r="A32" s="11" t="s">
        <v>1213</v>
      </c>
      <c r="B32" s="29" t="s">
        <v>1214</v>
      </c>
      <c r="C32" s="29" t="s">
        <v>1164</v>
      </c>
      <c r="D32" s="12">
        <v>1238</v>
      </c>
      <c r="E32" s="13">
        <v>34.17</v>
      </c>
      <c r="F32" s="14">
        <v>2.3699999999999999E-2</v>
      </c>
      <c r="G32" s="14"/>
    </row>
    <row r="33" spans="1:7" x14ac:dyDescent="0.25">
      <c r="A33" s="11" t="s">
        <v>1402</v>
      </c>
      <c r="B33" s="29" t="s">
        <v>1403</v>
      </c>
      <c r="C33" s="29" t="s">
        <v>1383</v>
      </c>
      <c r="D33" s="12">
        <v>5954</v>
      </c>
      <c r="E33" s="13">
        <v>33.07</v>
      </c>
      <c r="F33" s="14">
        <v>2.3E-2</v>
      </c>
      <c r="G33" s="14"/>
    </row>
    <row r="34" spans="1:7" x14ac:dyDescent="0.25">
      <c r="A34" s="11" t="s">
        <v>1955</v>
      </c>
      <c r="B34" s="29" t="s">
        <v>1956</v>
      </c>
      <c r="C34" s="29" t="s">
        <v>1188</v>
      </c>
      <c r="D34" s="12">
        <v>3493</v>
      </c>
      <c r="E34" s="13">
        <v>22.72</v>
      </c>
      <c r="F34" s="14">
        <v>1.5800000000000002E-2</v>
      </c>
      <c r="G34" s="14"/>
    </row>
    <row r="35" spans="1:7" x14ac:dyDescent="0.25">
      <c r="A35" s="11" t="s">
        <v>1957</v>
      </c>
      <c r="B35" s="29" t="s">
        <v>1958</v>
      </c>
      <c r="C35" s="29" t="s">
        <v>1262</v>
      </c>
      <c r="D35" s="12">
        <v>1128</v>
      </c>
      <c r="E35" s="13">
        <v>22.14</v>
      </c>
      <c r="F35" s="14">
        <v>1.54E-2</v>
      </c>
      <c r="G35" s="14"/>
    </row>
    <row r="36" spans="1:7" x14ac:dyDescent="0.25">
      <c r="A36" s="11" t="s">
        <v>1351</v>
      </c>
      <c r="B36" s="29" t="s">
        <v>1352</v>
      </c>
      <c r="C36" s="29" t="s">
        <v>1305</v>
      </c>
      <c r="D36" s="12">
        <v>119</v>
      </c>
      <c r="E36" s="13">
        <v>22.1</v>
      </c>
      <c r="F36" s="14">
        <v>1.54E-2</v>
      </c>
      <c r="G36" s="14"/>
    </row>
    <row r="37" spans="1:7" x14ac:dyDescent="0.25">
      <c r="A37" s="11" t="s">
        <v>1184</v>
      </c>
      <c r="B37" s="29" t="s">
        <v>1185</v>
      </c>
      <c r="C37" s="29" t="s">
        <v>1107</v>
      </c>
      <c r="D37" s="12">
        <v>1698</v>
      </c>
      <c r="E37" s="13">
        <v>18.940000000000001</v>
      </c>
      <c r="F37" s="14">
        <v>1.32E-2</v>
      </c>
      <c r="G37" s="14"/>
    </row>
    <row r="38" spans="1:7" x14ac:dyDescent="0.25">
      <c r="A38" s="15" t="s">
        <v>120</v>
      </c>
      <c r="B38" s="30"/>
      <c r="C38" s="30"/>
      <c r="D38" s="16"/>
      <c r="E38" s="36">
        <v>1430.89</v>
      </c>
      <c r="F38" s="37">
        <v>0.99490000000000001</v>
      </c>
      <c r="G38" s="19"/>
    </row>
    <row r="39" spans="1:7" x14ac:dyDescent="0.25">
      <c r="A39" s="15" t="s">
        <v>1466</v>
      </c>
      <c r="B39" s="29"/>
      <c r="C39" s="29"/>
      <c r="D39" s="12"/>
      <c r="E39" s="13"/>
      <c r="F39" s="14"/>
      <c r="G39" s="14"/>
    </row>
    <row r="40" spans="1:7" x14ac:dyDescent="0.25">
      <c r="A40" s="15" t="s">
        <v>120</v>
      </c>
      <c r="B40" s="29"/>
      <c r="C40" s="29"/>
      <c r="D40" s="12"/>
      <c r="E40" s="38" t="s">
        <v>112</v>
      </c>
      <c r="F40" s="39" t="s">
        <v>112</v>
      </c>
      <c r="G40" s="14"/>
    </row>
    <row r="41" spans="1:7" x14ac:dyDescent="0.25">
      <c r="A41" s="20" t="s">
        <v>150</v>
      </c>
      <c r="B41" s="31"/>
      <c r="C41" s="31"/>
      <c r="D41" s="21"/>
      <c r="E41" s="26">
        <v>1430.89</v>
      </c>
      <c r="F41" s="27">
        <v>0.99490000000000001</v>
      </c>
      <c r="G41" s="19"/>
    </row>
    <row r="42" spans="1:7" x14ac:dyDescent="0.25">
      <c r="A42" s="11"/>
      <c r="B42" s="29"/>
      <c r="C42" s="29"/>
      <c r="D42" s="12"/>
      <c r="E42" s="13"/>
      <c r="F42" s="14"/>
      <c r="G42" s="14"/>
    </row>
    <row r="43" spans="1:7" x14ac:dyDescent="0.25">
      <c r="A43" s="11"/>
      <c r="B43" s="29"/>
      <c r="C43" s="29"/>
      <c r="D43" s="12"/>
      <c r="E43" s="13"/>
      <c r="F43" s="14"/>
      <c r="G43" s="14"/>
    </row>
    <row r="44" spans="1:7" x14ac:dyDescent="0.25">
      <c r="A44" s="15" t="s">
        <v>151</v>
      </c>
      <c r="B44" s="29"/>
      <c r="C44" s="29"/>
      <c r="D44" s="12"/>
      <c r="E44" s="13"/>
      <c r="F44" s="14"/>
      <c r="G44" s="14"/>
    </row>
    <row r="45" spans="1:7" x14ac:dyDescent="0.25">
      <c r="A45" s="11" t="s">
        <v>152</v>
      </c>
      <c r="B45" s="29"/>
      <c r="C45" s="29"/>
      <c r="D45" s="12"/>
      <c r="E45" s="13">
        <v>7</v>
      </c>
      <c r="F45" s="14">
        <v>4.8999999999999998E-3</v>
      </c>
      <c r="G45" s="14">
        <v>6.2475999999999997E-2</v>
      </c>
    </row>
    <row r="46" spans="1:7" x14ac:dyDescent="0.25">
      <c r="A46" s="15" t="s">
        <v>120</v>
      </c>
      <c r="B46" s="30"/>
      <c r="C46" s="30"/>
      <c r="D46" s="16"/>
      <c r="E46" s="36">
        <v>7</v>
      </c>
      <c r="F46" s="37">
        <v>4.8999999999999998E-3</v>
      </c>
      <c r="G46" s="19"/>
    </row>
    <row r="47" spans="1:7" x14ac:dyDescent="0.25">
      <c r="A47" s="11"/>
      <c r="B47" s="29"/>
      <c r="C47" s="29"/>
      <c r="D47" s="12"/>
      <c r="E47" s="13"/>
      <c r="F47" s="14"/>
      <c r="G47" s="14"/>
    </row>
    <row r="48" spans="1:7" x14ac:dyDescent="0.25">
      <c r="A48" s="20" t="s">
        <v>150</v>
      </c>
      <c r="B48" s="31"/>
      <c r="C48" s="31"/>
      <c r="D48" s="21"/>
      <c r="E48" s="17">
        <v>7</v>
      </c>
      <c r="F48" s="18">
        <v>4.8999999999999998E-3</v>
      </c>
      <c r="G48" s="19"/>
    </row>
    <row r="49" spans="1:7" x14ac:dyDescent="0.25">
      <c r="A49" s="11" t="s">
        <v>153</v>
      </c>
      <c r="B49" s="29"/>
      <c r="C49" s="29"/>
      <c r="D49" s="12"/>
      <c r="E49" s="13">
        <v>1.1980000000000001E-3</v>
      </c>
      <c r="F49" s="14">
        <v>0</v>
      </c>
      <c r="G49" s="14"/>
    </row>
    <row r="50" spans="1:7" x14ac:dyDescent="0.25">
      <c r="A50" s="11" t="s">
        <v>154</v>
      </c>
      <c r="B50" s="29"/>
      <c r="C50" s="29"/>
      <c r="D50" s="12"/>
      <c r="E50" s="13">
        <v>0.74880199999999997</v>
      </c>
      <c r="F50" s="14">
        <v>2.0000000000000001E-4</v>
      </c>
      <c r="G50" s="14">
        <v>6.2475999999999997E-2</v>
      </c>
    </row>
    <row r="51" spans="1:7" x14ac:dyDescent="0.25">
      <c r="A51" s="24" t="s">
        <v>155</v>
      </c>
      <c r="B51" s="32"/>
      <c r="C51" s="32"/>
      <c r="D51" s="25"/>
      <c r="E51" s="26">
        <v>1438.64</v>
      </c>
      <c r="F51" s="27">
        <v>1</v>
      </c>
      <c r="G51" s="27"/>
    </row>
    <row r="56" spans="1:7" x14ac:dyDescent="0.25">
      <c r="A56" s="51" t="s">
        <v>158</v>
      </c>
    </row>
    <row r="57" spans="1:7" x14ac:dyDescent="0.25">
      <c r="A57" s="46" t="s">
        <v>159</v>
      </c>
      <c r="B57" s="33" t="s">
        <v>112</v>
      </c>
    </row>
    <row r="58" spans="1:7" x14ac:dyDescent="0.25">
      <c r="A58" t="s">
        <v>160</v>
      </c>
    </row>
    <row r="59" spans="1:7" x14ac:dyDescent="0.25">
      <c r="A59" t="s">
        <v>161</v>
      </c>
      <c r="B59" t="s">
        <v>162</v>
      </c>
      <c r="C59" t="s">
        <v>162</v>
      </c>
    </row>
    <row r="60" spans="1:7" x14ac:dyDescent="0.25">
      <c r="B60" s="47">
        <v>45044</v>
      </c>
      <c r="C60" s="47">
        <v>45077</v>
      </c>
    </row>
    <row r="61" spans="1:7" x14ac:dyDescent="0.25">
      <c r="A61" t="s">
        <v>166</v>
      </c>
      <c r="B61">
        <v>9.9862000000000002</v>
      </c>
      <c r="C61">
        <v>10.583</v>
      </c>
      <c r="E61" s="1"/>
    </row>
    <row r="62" spans="1:7" x14ac:dyDescent="0.25">
      <c r="A62" t="s">
        <v>167</v>
      </c>
      <c r="B62">
        <v>9.8465000000000007</v>
      </c>
      <c r="C62">
        <v>10.434900000000001</v>
      </c>
      <c r="E62" s="1"/>
    </row>
    <row r="63" spans="1:7" x14ac:dyDescent="0.25">
      <c r="A63" t="s">
        <v>626</v>
      </c>
      <c r="B63">
        <v>9.8863000000000003</v>
      </c>
      <c r="C63">
        <v>10.4718</v>
      </c>
      <c r="E63" s="1"/>
    </row>
    <row r="64" spans="1:7" x14ac:dyDescent="0.25">
      <c r="A64" t="s">
        <v>627</v>
      </c>
      <c r="B64">
        <v>9.8858999999999995</v>
      </c>
      <c r="C64">
        <v>10.471399999999999</v>
      </c>
      <c r="E64" s="1"/>
    </row>
    <row r="65" spans="1:5" x14ac:dyDescent="0.25">
      <c r="E65" s="1"/>
    </row>
    <row r="66" spans="1:5" x14ac:dyDescent="0.25">
      <c r="A66" t="s">
        <v>177</v>
      </c>
      <c r="B66" s="33" t="s">
        <v>112</v>
      </c>
    </row>
    <row r="67" spans="1:5" x14ac:dyDescent="0.25">
      <c r="A67" t="s">
        <v>178</v>
      </c>
      <c r="B67" s="33" t="s">
        <v>112</v>
      </c>
    </row>
    <row r="68" spans="1:5" ht="29.1" customHeight="1" x14ac:dyDescent="0.25">
      <c r="A68" s="46" t="s">
        <v>179</v>
      </c>
      <c r="B68" s="33" t="s">
        <v>112</v>
      </c>
    </row>
    <row r="69" spans="1:5" ht="29.1" customHeight="1" x14ac:dyDescent="0.25">
      <c r="A69" s="46" t="s">
        <v>180</v>
      </c>
      <c r="B69" s="33" t="s">
        <v>112</v>
      </c>
    </row>
    <row r="70" spans="1:5" x14ac:dyDescent="0.25">
      <c r="A70" t="s">
        <v>1678</v>
      </c>
      <c r="B70" s="48">
        <v>0.34487499999999999</v>
      </c>
    </row>
    <row r="71" spans="1:5" ht="43.5" customHeight="1" x14ac:dyDescent="0.25">
      <c r="A71" s="46" t="s">
        <v>182</v>
      </c>
      <c r="B71" s="33" t="s">
        <v>112</v>
      </c>
    </row>
    <row r="72" spans="1:5" ht="29.1" customHeight="1" x14ac:dyDescent="0.25">
      <c r="A72" s="46" t="s">
        <v>183</v>
      </c>
      <c r="B72" s="33" t="s">
        <v>112</v>
      </c>
    </row>
    <row r="73" spans="1:5" ht="29.1" customHeight="1" x14ac:dyDescent="0.25">
      <c r="A73" s="46" t="s">
        <v>184</v>
      </c>
      <c r="B73" s="33" t="s">
        <v>112</v>
      </c>
    </row>
    <row r="74" spans="1:5" x14ac:dyDescent="0.25">
      <c r="A74" t="s">
        <v>185</v>
      </c>
      <c r="B74" s="33" t="s">
        <v>112</v>
      </c>
    </row>
    <row r="75" spans="1:5" x14ac:dyDescent="0.25">
      <c r="A75" t="s">
        <v>186</v>
      </c>
      <c r="B75" s="33" t="s">
        <v>112</v>
      </c>
    </row>
    <row r="77" spans="1:5" ht="69.95" customHeight="1" x14ac:dyDescent="0.25">
      <c r="A77" s="57" t="s">
        <v>196</v>
      </c>
      <c r="B77" s="57" t="s">
        <v>197</v>
      </c>
      <c r="C77" s="57" t="s">
        <v>5</v>
      </c>
      <c r="D77" s="57" t="s">
        <v>6</v>
      </c>
    </row>
    <row r="78" spans="1:5" ht="69.95" customHeight="1" x14ac:dyDescent="0.25">
      <c r="A78" s="57" t="s">
        <v>1959</v>
      </c>
      <c r="B78" s="57"/>
      <c r="C78" s="57" t="s">
        <v>65</v>
      </c>
      <c r="D7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5" activePane="bottomLeft" state="frozen"/>
      <selection pane="bottomLeft" activeCell="B10" sqref="B1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1960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1961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1128</v>
      </c>
      <c r="B8" s="29" t="s">
        <v>1129</v>
      </c>
      <c r="C8" s="29" t="s">
        <v>1130</v>
      </c>
      <c r="D8" s="12">
        <v>6394</v>
      </c>
      <c r="E8" s="13">
        <v>157.93</v>
      </c>
      <c r="F8" s="14">
        <v>0.1023</v>
      </c>
      <c r="G8" s="14"/>
    </row>
    <row r="9" spans="1:8" x14ac:dyDescent="0.25">
      <c r="A9" s="11" t="s">
        <v>1102</v>
      </c>
      <c r="B9" s="29" t="s">
        <v>1103</v>
      </c>
      <c r="C9" s="29" t="s">
        <v>1104</v>
      </c>
      <c r="D9" s="12">
        <v>8331</v>
      </c>
      <c r="E9" s="13">
        <v>134.19999999999999</v>
      </c>
      <c r="F9" s="14">
        <v>8.6900000000000005E-2</v>
      </c>
      <c r="G9" s="14"/>
    </row>
    <row r="10" spans="1:8" x14ac:dyDescent="0.25">
      <c r="A10" s="11" t="s">
        <v>1126</v>
      </c>
      <c r="B10" s="29" t="s">
        <v>1127</v>
      </c>
      <c r="C10" s="29" t="s">
        <v>1104</v>
      </c>
      <c r="D10" s="12">
        <v>13196</v>
      </c>
      <c r="E10" s="13">
        <v>125.25</v>
      </c>
      <c r="F10" s="14">
        <v>8.1100000000000005E-2</v>
      </c>
      <c r="G10" s="14"/>
    </row>
    <row r="11" spans="1:8" x14ac:dyDescent="0.25">
      <c r="A11" s="11" t="s">
        <v>1105</v>
      </c>
      <c r="B11" s="29" t="s">
        <v>1106</v>
      </c>
      <c r="C11" s="29" t="s">
        <v>1107</v>
      </c>
      <c r="D11" s="12">
        <v>3424</v>
      </c>
      <c r="E11" s="13">
        <v>90.41</v>
      </c>
      <c r="F11" s="14">
        <v>5.8500000000000003E-2</v>
      </c>
      <c r="G11" s="14"/>
    </row>
    <row r="12" spans="1:8" x14ac:dyDescent="0.25">
      <c r="A12" s="11" t="s">
        <v>1138</v>
      </c>
      <c r="B12" s="29" t="s">
        <v>1139</v>
      </c>
      <c r="C12" s="29" t="s">
        <v>1110</v>
      </c>
      <c r="D12" s="12">
        <v>6743</v>
      </c>
      <c r="E12" s="13">
        <v>88.89</v>
      </c>
      <c r="F12" s="14">
        <v>5.7599999999999998E-2</v>
      </c>
      <c r="G12" s="14"/>
    </row>
    <row r="13" spans="1:8" x14ac:dyDescent="0.25">
      <c r="A13" s="11" t="s">
        <v>1123</v>
      </c>
      <c r="B13" s="29" t="s">
        <v>1124</v>
      </c>
      <c r="C13" s="29" t="s">
        <v>1125</v>
      </c>
      <c r="D13" s="12">
        <v>16668</v>
      </c>
      <c r="E13" s="13">
        <v>74.260000000000005</v>
      </c>
      <c r="F13" s="14">
        <v>4.8099999999999997E-2</v>
      </c>
      <c r="G13" s="14"/>
    </row>
    <row r="14" spans="1:8" x14ac:dyDescent="0.25">
      <c r="A14" s="11" t="s">
        <v>1108</v>
      </c>
      <c r="B14" s="29" t="s">
        <v>1109</v>
      </c>
      <c r="C14" s="29" t="s">
        <v>1110</v>
      </c>
      <c r="D14" s="12">
        <v>1936</v>
      </c>
      <c r="E14" s="13">
        <v>63.68</v>
      </c>
      <c r="F14" s="14">
        <v>4.1200000000000001E-2</v>
      </c>
      <c r="G14" s="14"/>
    </row>
    <row r="15" spans="1:8" x14ac:dyDescent="0.25">
      <c r="A15" s="11" t="s">
        <v>1684</v>
      </c>
      <c r="B15" s="29" t="s">
        <v>1685</v>
      </c>
      <c r="C15" s="29" t="s">
        <v>1104</v>
      </c>
      <c r="D15" s="12">
        <v>2778</v>
      </c>
      <c r="E15" s="13">
        <v>55.96</v>
      </c>
      <c r="F15" s="14">
        <v>3.6200000000000003E-2</v>
      </c>
      <c r="G15" s="14"/>
    </row>
    <row r="16" spans="1:8" x14ac:dyDescent="0.25">
      <c r="A16" s="11" t="s">
        <v>1145</v>
      </c>
      <c r="B16" s="29" t="s">
        <v>1146</v>
      </c>
      <c r="C16" s="29" t="s">
        <v>1147</v>
      </c>
      <c r="D16" s="12">
        <v>2284</v>
      </c>
      <c r="E16" s="13">
        <v>50.38</v>
      </c>
      <c r="F16" s="14">
        <v>3.2599999999999997E-2</v>
      </c>
      <c r="G16" s="14"/>
    </row>
    <row r="17" spans="1:7" x14ac:dyDescent="0.25">
      <c r="A17" s="11" t="s">
        <v>1306</v>
      </c>
      <c r="B17" s="29" t="s">
        <v>1307</v>
      </c>
      <c r="C17" s="29" t="s">
        <v>1104</v>
      </c>
      <c r="D17" s="12">
        <v>5175</v>
      </c>
      <c r="E17" s="13">
        <v>47.34</v>
      </c>
      <c r="F17" s="14">
        <v>3.0700000000000002E-2</v>
      </c>
      <c r="G17" s="14"/>
    </row>
    <row r="18" spans="1:7" x14ac:dyDescent="0.25">
      <c r="A18" s="11" t="s">
        <v>1220</v>
      </c>
      <c r="B18" s="29" t="s">
        <v>1221</v>
      </c>
      <c r="C18" s="29" t="s">
        <v>1125</v>
      </c>
      <c r="D18" s="12">
        <v>1688</v>
      </c>
      <c r="E18" s="13">
        <v>45.03</v>
      </c>
      <c r="F18" s="14">
        <v>2.92E-2</v>
      </c>
      <c r="G18" s="14"/>
    </row>
    <row r="19" spans="1:7" x14ac:dyDescent="0.25">
      <c r="A19" s="11" t="s">
        <v>1113</v>
      </c>
      <c r="B19" s="29" t="s">
        <v>1114</v>
      </c>
      <c r="C19" s="29" t="s">
        <v>1104</v>
      </c>
      <c r="D19" s="12">
        <v>7253</v>
      </c>
      <c r="E19" s="13">
        <v>42.06</v>
      </c>
      <c r="F19" s="14">
        <v>2.7199999999999998E-2</v>
      </c>
      <c r="G19" s="14"/>
    </row>
    <row r="20" spans="1:7" x14ac:dyDescent="0.25">
      <c r="A20" s="11" t="s">
        <v>1449</v>
      </c>
      <c r="B20" s="29" t="s">
        <v>1450</v>
      </c>
      <c r="C20" s="29" t="s">
        <v>1259</v>
      </c>
      <c r="D20" s="12">
        <v>4636</v>
      </c>
      <c r="E20" s="13">
        <v>39.4</v>
      </c>
      <c r="F20" s="14">
        <v>2.5499999999999998E-2</v>
      </c>
      <c r="G20" s="14"/>
    </row>
    <row r="21" spans="1:7" x14ac:dyDescent="0.25">
      <c r="A21" s="11" t="s">
        <v>1396</v>
      </c>
      <c r="B21" s="29" t="s">
        <v>1397</v>
      </c>
      <c r="C21" s="29" t="s">
        <v>1107</v>
      </c>
      <c r="D21" s="12">
        <v>503</v>
      </c>
      <c r="E21" s="13">
        <v>35.159999999999997</v>
      </c>
      <c r="F21" s="14">
        <v>2.2800000000000001E-2</v>
      </c>
      <c r="G21" s="14"/>
    </row>
    <row r="22" spans="1:7" x14ac:dyDescent="0.25">
      <c r="A22" s="11" t="s">
        <v>1228</v>
      </c>
      <c r="B22" s="29" t="s">
        <v>1229</v>
      </c>
      <c r="C22" s="29" t="s">
        <v>1188</v>
      </c>
      <c r="D22" s="12">
        <v>852</v>
      </c>
      <c r="E22" s="13">
        <v>27.2</v>
      </c>
      <c r="F22" s="14">
        <v>1.7600000000000001E-2</v>
      </c>
      <c r="G22" s="14"/>
    </row>
    <row r="23" spans="1:7" x14ac:dyDescent="0.25">
      <c r="A23" s="11" t="s">
        <v>1462</v>
      </c>
      <c r="B23" s="29" t="s">
        <v>1463</v>
      </c>
      <c r="C23" s="29" t="s">
        <v>1164</v>
      </c>
      <c r="D23" s="12">
        <v>251</v>
      </c>
      <c r="E23" s="13">
        <v>23.51</v>
      </c>
      <c r="F23" s="14">
        <v>1.52E-2</v>
      </c>
      <c r="G23" s="14"/>
    </row>
    <row r="24" spans="1:7" x14ac:dyDescent="0.25">
      <c r="A24" s="11" t="s">
        <v>1247</v>
      </c>
      <c r="B24" s="29" t="s">
        <v>1248</v>
      </c>
      <c r="C24" s="29" t="s">
        <v>1110</v>
      </c>
      <c r="D24" s="12">
        <v>2000</v>
      </c>
      <c r="E24" s="13">
        <v>22.9</v>
      </c>
      <c r="F24" s="14">
        <v>1.4800000000000001E-2</v>
      </c>
      <c r="G24" s="14"/>
    </row>
    <row r="25" spans="1:7" x14ac:dyDescent="0.25">
      <c r="A25" s="11" t="s">
        <v>1433</v>
      </c>
      <c r="B25" s="29" t="s">
        <v>1434</v>
      </c>
      <c r="C25" s="29" t="s">
        <v>1164</v>
      </c>
      <c r="D25" s="12">
        <v>1692</v>
      </c>
      <c r="E25" s="13">
        <v>22.32</v>
      </c>
      <c r="F25" s="14">
        <v>1.4500000000000001E-2</v>
      </c>
      <c r="G25" s="14"/>
    </row>
    <row r="26" spans="1:7" x14ac:dyDescent="0.25">
      <c r="A26" s="11" t="s">
        <v>1301</v>
      </c>
      <c r="B26" s="29" t="s">
        <v>1302</v>
      </c>
      <c r="C26" s="29" t="s">
        <v>1188</v>
      </c>
      <c r="D26" s="12">
        <v>789</v>
      </c>
      <c r="E26" s="13">
        <v>22.28</v>
      </c>
      <c r="F26" s="14">
        <v>1.44E-2</v>
      </c>
      <c r="G26" s="14"/>
    </row>
    <row r="27" spans="1:7" x14ac:dyDescent="0.25">
      <c r="A27" s="11" t="s">
        <v>1120</v>
      </c>
      <c r="B27" s="29" t="s">
        <v>1121</v>
      </c>
      <c r="C27" s="29" t="s">
        <v>1122</v>
      </c>
      <c r="D27" s="12">
        <v>2041</v>
      </c>
      <c r="E27" s="13">
        <v>19.91</v>
      </c>
      <c r="F27" s="14">
        <v>1.29E-2</v>
      </c>
      <c r="G27" s="14"/>
    </row>
    <row r="28" spans="1:7" x14ac:dyDescent="0.25">
      <c r="A28" s="11" t="s">
        <v>1162</v>
      </c>
      <c r="B28" s="29" t="s">
        <v>1163</v>
      </c>
      <c r="C28" s="29" t="s">
        <v>1164</v>
      </c>
      <c r="D28" s="12">
        <v>3327</v>
      </c>
      <c r="E28" s="13">
        <v>17.510000000000002</v>
      </c>
      <c r="F28" s="14">
        <v>1.1299999999999999E-2</v>
      </c>
      <c r="G28" s="14"/>
    </row>
    <row r="29" spans="1:7" x14ac:dyDescent="0.25">
      <c r="A29" s="11" t="s">
        <v>1189</v>
      </c>
      <c r="B29" s="29" t="s">
        <v>1190</v>
      </c>
      <c r="C29" s="29" t="s">
        <v>1153</v>
      </c>
      <c r="D29" s="12">
        <v>218</v>
      </c>
      <c r="E29" s="13">
        <v>17.16</v>
      </c>
      <c r="F29" s="14">
        <v>1.11E-2</v>
      </c>
      <c r="G29" s="14"/>
    </row>
    <row r="30" spans="1:7" x14ac:dyDescent="0.25">
      <c r="A30" s="11" t="s">
        <v>1199</v>
      </c>
      <c r="B30" s="29" t="s">
        <v>1200</v>
      </c>
      <c r="C30" s="29" t="s">
        <v>1161</v>
      </c>
      <c r="D30" s="12">
        <v>15246</v>
      </c>
      <c r="E30" s="13">
        <v>16.13</v>
      </c>
      <c r="F30" s="14">
        <v>1.04E-2</v>
      </c>
      <c r="G30" s="14"/>
    </row>
    <row r="31" spans="1:7" x14ac:dyDescent="0.25">
      <c r="A31" s="11" t="s">
        <v>1255</v>
      </c>
      <c r="B31" s="29" t="s">
        <v>1256</v>
      </c>
      <c r="C31" s="29" t="s">
        <v>1104</v>
      </c>
      <c r="D31" s="12">
        <v>1232</v>
      </c>
      <c r="E31" s="13">
        <v>15.85</v>
      </c>
      <c r="F31" s="14">
        <v>1.03E-2</v>
      </c>
      <c r="G31" s="14"/>
    </row>
    <row r="32" spans="1:7" x14ac:dyDescent="0.25">
      <c r="A32" s="11" t="s">
        <v>1176</v>
      </c>
      <c r="B32" s="29" t="s">
        <v>1177</v>
      </c>
      <c r="C32" s="29" t="s">
        <v>1144</v>
      </c>
      <c r="D32" s="12">
        <v>8980</v>
      </c>
      <c r="E32" s="13">
        <v>15.61</v>
      </c>
      <c r="F32" s="14">
        <v>1.01E-2</v>
      </c>
      <c r="G32" s="14"/>
    </row>
    <row r="33" spans="1:7" x14ac:dyDescent="0.25">
      <c r="A33" s="11" t="s">
        <v>1142</v>
      </c>
      <c r="B33" s="29" t="s">
        <v>1143</v>
      </c>
      <c r="C33" s="29" t="s">
        <v>1144</v>
      </c>
      <c r="D33" s="12">
        <v>6460</v>
      </c>
      <c r="E33" s="13">
        <v>15.11</v>
      </c>
      <c r="F33" s="14">
        <v>9.7999999999999997E-3</v>
      </c>
      <c r="G33" s="14"/>
    </row>
    <row r="34" spans="1:7" x14ac:dyDescent="0.25">
      <c r="A34" s="11" t="s">
        <v>1443</v>
      </c>
      <c r="B34" s="29" t="s">
        <v>1444</v>
      </c>
      <c r="C34" s="29" t="s">
        <v>1107</v>
      </c>
      <c r="D34" s="12">
        <v>1024</v>
      </c>
      <c r="E34" s="13">
        <v>14.86</v>
      </c>
      <c r="F34" s="14">
        <v>9.5999999999999992E-3</v>
      </c>
      <c r="G34" s="14"/>
    </row>
    <row r="35" spans="1:7" x14ac:dyDescent="0.25">
      <c r="A35" s="11" t="s">
        <v>1458</v>
      </c>
      <c r="B35" s="29" t="s">
        <v>1459</v>
      </c>
      <c r="C35" s="29" t="s">
        <v>1212</v>
      </c>
      <c r="D35" s="12">
        <v>67</v>
      </c>
      <c r="E35" s="13">
        <v>14.52</v>
      </c>
      <c r="F35" s="14">
        <v>9.4000000000000004E-3</v>
      </c>
      <c r="G35" s="14"/>
    </row>
    <row r="36" spans="1:7" x14ac:dyDescent="0.25">
      <c r="A36" s="11" t="s">
        <v>1318</v>
      </c>
      <c r="B36" s="29" t="s">
        <v>1319</v>
      </c>
      <c r="C36" s="29" t="s">
        <v>1110</v>
      </c>
      <c r="D36" s="12">
        <v>1178</v>
      </c>
      <c r="E36" s="13">
        <v>13.14</v>
      </c>
      <c r="F36" s="14">
        <v>8.5000000000000006E-3</v>
      </c>
      <c r="G36" s="14"/>
    </row>
    <row r="37" spans="1:7" x14ac:dyDescent="0.25">
      <c r="A37" s="11" t="s">
        <v>1117</v>
      </c>
      <c r="B37" s="29" t="s">
        <v>1118</v>
      </c>
      <c r="C37" s="29" t="s">
        <v>1119</v>
      </c>
      <c r="D37" s="12">
        <v>517</v>
      </c>
      <c r="E37" s="13">
        <v>12.89</v>
      </c>
      <c r="F37" s="14">
        <v>8.3000000000000001E-3</v>
      </c>
      <c r="G37" s="14"/>
    </row>
    <row r="38" spans="1:7" x14ac:dyDescent="0.25">
      <c r="A38" s="11" t="s">
        <v>1171</v>
      </c>
      <c r="B38" s="29" t="s">
        <v>1172</v>
      </c>
      <c r="C38" s="29" t="s">
        <v>1161</v>
      </c>
      <c r="D38" s="12">
        <v>1782</v>
      </c>
      <c r="E38" s="13">
        <v>12.41</v>
      </c>
      <c r="F38" s="14">
        <v>8.0000000000000002E-3</v>
      </c>
      <c r="G38" s="14"/>
    </row>
    <row r="39" spans="1:7" x14ac:dyDescent="0.25">
      <c r="A39" s="11" t="s">
        <v>1151</v>
      </c>
      <c r="B39" s="29" t="s">
        <v>1152</v>
      </c>
      <c r="C39" s="29" t="s">
        <v>1153</v>
      </c>
      <c r="D39" s="12">
        <v>697</v>
      </c>
      <c r="E39" s="13">
        <v>11.98</v>
      </c>
      <c r="F39" s="14">
        <v>7.7999999999999996E-3</v>
      </c>
      <c r="G39" s="14"/>
    </row>
    <row r="40" spans="1:7" x14ac:dyDescent="0.25">
      <c r="A40" s="11" t="s">
        <v>1234</v>
      </c>
      <c r="B40" s="29" t="s">
        <v>1235</v>
      </c>
      <c r="C40" s="29" t="s">
        <v>1236</v>
      </c>
      <c r="D40" s="12">
        <v>7371</v>
      </c>
      <c r="E40" s="13">
        <v>11.42</v>
      </c>
      <c r="F40" s="14">
        <v>7.4000000000000003E-3</v>
      </c>
      <c r="G40" s="14"/>
    </row>
    <row r="41" spans="1:7" x14ac:dyDescent="0.25">
      <c r="A41" s="11" t="s">
        <v>1426</v>
      </c>
      <c r="B41" s="29" t="s">
        <v>1427</v>
      </c>
      <c r="C41" s="29" t="s">
        <v>1110</v>
      </c>
      <c r="D41" s="12">
        <v>2801</v>
      </c>
      <c r="E41" s="13">
        <v>11.31</v>
      </c>
      <c r="F41" s="14">
        <v>7.3000000000000001E-3</v>
      </c>
      <c r="G41" s="14"/>
    </row>
    <row r="42" spans="1:7" x14ac:dyDescent="0.25">
      <c r="A42" s="11" t="s">
        <v>1148</v>
      </c>
      <c r="B42" s="29" t="s">
        <v>1149</v>
      </c>
      <c r="C42" s="29" t="s">
        <v>1150</v>
      </c>
      <c r="D42" s="12">
        <v>2761</v>
      </c>
      <c r="E42" s="13">
        <v>11.21</v>
      </c>
      <c r="F42" s="14">
        <v>7.3000000000000001E-3</v>
      </c>
      <c r="G42" s="14"/>
    </row>
    <row r="43" spans="1:7" x14ac:dyDescent="0.25">
      <c r="A43" s="11" t="s">
        <v>1355</v>
      </c>
      <c r="B43" s="29" t="s">
        <v>1356</v>
      </c>
      <c r="C43" s="29" t="s">
        <v>1203</v>
      </c>
      <c r="D43" s="12">
        <v>1869</v>
      </c>
      <c r="E43" s="13">
        <v>11.07</v>
      </c>
      <c r="F43" s="14">
        <v>7.1999999999999998E-3</v>
      </c>
      <c r="G43" s="14"/>
    </row>
    <row r="44" spans="1:7" x14ac:dyDescent="0.25">
      <c r="A44" s="11" t="s">
        <v>1349</v>
      </c>
      <c r="B44" s="29" t="s">
        <v>1350</v>
      </c>
      <c r="C44" s="29" t="s">
        <v>1206</v>
      </c>
      <c r="D44" s="12">
        <v>1429</v>
      </c>
      <c r="E44" s="13">
        <v>10.56</v>
      </c>
      <c r="F44" s="14">
        <v>6.7999999999999996E-3</v>
      </c>
      <c r="G44" s="14"/>
    </row>
    <row r="45" spans="1:7" x14ac:dyDescent="0.25">
      <c r="A45" s="11" t="s">
        <v>1431</v>
      </c>
      <c r="B45" s="29" t="s">
        <v>1432</v>
      </c>
      <c r="C45" s="29" t="s">
        <v>1203</v>
      </c>
      <c r="D45" s="12">
        <v>851</v>
      </c>
      <c r="E45" s="13">
        <v>10.51</v>
      </c>
      <c r="F45" s="14">
        <v>6.7999999999999996E-3</v>
      </c>
      <c r="G45" s="14"/>
    </row>
    <row r="46" spans="1:7" x14ac:dyDescent="0.25">
      <c r="A46" s="11" t="s">
        <v>1210</v>
      </c>
      <c r="B46" s="29" t="s">
        <v>1211</v>
      </c>
      <c r="C46" s="29" t="s">
        <v>1212</v>
      </c>
      <c r="D46" s="12">
        <v>223</v>
      </c>
      <c r="E46" s="13">
        <v>10.39</v>
      </c>
      <c r="F46" s="14">
        <v>6.7000000000000002E-3</v>
      </c>
      <c r="G46" s="14"/>
    </row>
    <row r="47" spans="1:7" x14ac:dyDescent="0.25">
      <c r="A47" s="11" t="s">
        <v>1140</v>
      </c>
      <c r="B47" s="29" t="s">
        <v>1141</v>
      </c>
      <c r="C47" s="29" t="s">
        <v>1122</v>
      </c>
      <c r="D47" s="12">
        <v>230</v>
      </c>
      <c r="E47" s="13">
        <v>10.35</v>
      </c>
      <c r="F47" s="14">
        <v>6.7000000000000002E-3</v>
      </c>
      <c r="G47" s="14"/>
    </row>
    <row r="48" spans="1:7" x14ac:dyDescent="0.25">
      <c r="A48" s="11" t="s">
        <v>1799</v>
      </c>
      <c r="B48" s="29" t="s">
        <v>1800</v>
      </c>
      <c r="C48" s="29" t="s">
        <v>1164</v>
      </c>
      <c r="D48" s="12">
        <v>214</v>
      </c>
      <c r="E48" s="13">
        <v>9.77</v>
      </c>
      <c r="F48" s="14">
        <v>6.3E-3</v>
      </c>
      <c r="G48" s="14"/>
    </row>
    <row r="49" spans="1:7" x14ac:dyDescent="0.25">
      <c r="A49" s="11" t="s">
        <v>1453</v>
      </c>
      <c r="B49" s="29" t="s">
        <v>1454</v>
      </c>
      <c r="C49" s="29" t="s">
        <v>1455</v>
      </c>
      <c r="D49" s="12">
        <v>3960</v>
      </c>
      <c r="E49" s="13">
        <v>9.5500000000000007</v>
      </c>
      <c r="F49" s="14">
        <v>6.1999999999999998E-3</v>
      </c>
      <c r="G49" s="14"/>
    </row>
    <row r="50" spans="1:7" x14ac:dyDescent="0.25">
      <c r="A50" s="11" t="s">
        <v>1384</v>
      </c>
      <c r="B50" s="29" t="s">
        <v>1385</v>
      </c>
      <c r="C50" s="29" t="s">
        <v>1164</v>
      </c>
      <c r="D50" s="12">
        <v>258</v>
      </c>
      <c r="E50" s="13">
        <v>9.4700000000000006</v>
      </c>
      <c r="F50" s="14">
        <v>6.1000000000000004E-3</v>
      </c>
      <c r="G50" s="14"/>
    </row>
    <row r="51" spans="1:7" x14ac:dyDescent="0.25">
      <c r="A51" s="11" t="s">
        <v>1371</v>
      </c>
      <c r="B51" s="29" t="s">
        <v>1372</v>
      </c>
      <c r="C51" s="29" t="s">
        <v>1122</v>
      </c>
      <c r="D51" s="12">
        <v>992</v>
      </c>
      <c r="E51" s="13">
        <v>9.4499999999999993</v>
      </c>
      <c r="F51" s="14">
        <v>6.1000000000000004E-3</v>
      </c>
      <c r="G51" s="14"/>
    </row>
    <row r="52" spans="1:7" x14ac:dyDescent="0.25">
      <c r="A52" s="11" t="s">
        <v>1338</v>
      </c>
      <c r="B52" s="29" t="s">
        <v>1339</v>
      </c>
      <c r="C52" s="29" t="s">
        <v>1340</v>
      </c>
      <c r="D52" s="12">
        <v>1124</v>
      </c>
      <c r="E52" s="13">
        <v>8.98</v>
      </c>
      <c r="F52" s="14">
        <v>5.7999999999999996E-3</v>
      </c>
      <c r="G52" s="14"/>
    </row>
    <row r="53" spans="1:7" x14ac:dyDescent="0.25">
      <c r="A53" s="11" t="s">
        <v>1357</v>
      </c>
      <c r="B53" s="29" t="s">
        <v>1358</v>
      </c>
      <c r="C53" s="29" t="s">
        <v>1273</v>
      </c>
      <c r="D53" s="12">
        <v>190</v>
      </c>
      <c r="E53" s="13">
        <v>8.7799999999999994</v>
      </c>
      <c r="F53" s="14">
        <v>5.7000000000000002E-3</v>
      </c>
      <c r="G53" s="14"/>
    </row>
    <row r="54" spans="1:7" x14ac:dyDescent="0.25">
      <c r="A54" s="11" t="s">
        <v>1953</v>
      </c>
      <c r="B54" s="29" t="s">
        <v>1954</v>
      </c>
      <c r="C54" s="29" t="s">
        <v>1122</v>
      </c>
      <c r="D54" s="12">
        <v>241</v>
      </c>
      <c r="E54" s="13">
        <v>8.3000000000000007</v>
      </c>
      <c r="F54" s="14">
        <v>5.4000000000000003E-3</v>
      </c>
      <c r="G54" s="14"/>
    </row>
    <row r="55" spans="1:7" x14ac:dyDescent="0.25">
      <c r="A55" s="11" t="s">
        <v>1213</v>
      </c>
      <c r="B55" s="29" t="s">
        <v>1214</v>
      </c>
      <c r="C55" s="29" t="s">
        <v>1164</v>
      </c>
      <c r="D55" s="12">
        <v>246</v>
      </c>
      <c r="E55" s="13">
        <v>6.79</v>
      </c>
      <c r="F55" s="14">
        <v>4.4000000000000003E-3</v>
      </c>
      <c r="G55" s="14"/>
    </row>
    <row r="56" spans="1:7" x14ac:dyDescent="0.25">
      <c r="A56" s="11" t="s">
        <v>1193</v>
      </c>
      <c r="B56" s="29" t="s">
        <v>1194</v>
      </c>
      <c r="C56" s="29" t="s">
        <v>1195</v>
      </c>
      <c r="D56" s="12">
        <v>979</v>
      </c>
      <c r="E56" s="13">
        <v>6.71</v>
      </c>
      <c r="F56" s="14">
        <v>4.3E-3</v>
      </c>
      <c r="G56" s="14"/>
    </row>
    <row r="57" spans="1:7" x14ac:dyDescent="0.25">
      <c r="A57" s="11" t="s">
        <v>1361</v>
      </c>
      <c r="B57" s="29" t="s">
        <v>1362</v>
      </c>
      <c r="C57" s="29" t="s">
        <v>1130</v>
      </c>
      <c r="D57" s="12">
        <v>1804</v>
      </c>
      <c r="E57" s="13">
        <v>6.56</v>
      </c>
      <c r="F57" s="14">
        <v>4.1999999999999997E-3</v>
      </c>
      <c r="G57" s="14"/>
    </row>
    <row r="58" spans="1:7" x14ac:dyDescent="0.25">
      <c r="A58" s="15" t="s">
        <v>120</v>
      </c>
      <c r="B58" s="30"/>
      <c r="C58" s="30"/>
      <c r="D58" s="16"/>
      <c r="E58" s="36">
        <v>1536.42</v>
      </c>
      <c r="F58" s="37">
        <v>0.99460000000000004</v>
      </c>
      <c r="G58" s="19"/>
    </row>
    <row r="59" spans="1:7" x14ac:dyDescent="0.25">
      <c r="A59" s="15" t="s">
        <v>1466</v>
      </c>
      <c r="B59" s="29"/>
      <c r="C59" s="29"/>
      <c r="D59" s="12"/>
      <c r="E59" s="13"/>
      <c r="F59" s="14"/>
      <c r="G59" s="14"/>
    </row>
    <row r="60" spans="1:7" x14ac:dyDescent="0.25">
      <c r="A60" s="15" t="s">
        <v>120</v>
      </c>
      <c r="B60" s="29"/>
      <c r="C60" s="29"/>
      <c r="D60" s="12"/>
      <c r="E60" s="38" t="s">
        <v>112</v>
      </c>
      <c r="F60" s="39" t="s">
        <v>112</v>
      </c>
      <c r="G60" s="14"/>
    </row>
    <row r="61" spans="1:7" x14ac:dyDescent="0.25">
      <c r="A61" s="20" t="s">
        <v>150</v>
      </c>
      <c r="B61" s="31"/>
      <c r="C61" s="31"/>
      <c r="D61" s="21"/>
      <c r="E61" s="26">
        <v>1536.42</v>
      </c>
      <c r="F61" s="27">
        <v>0.99460000000000004</v>
      </c>
      <c r="G61" s="19"/>
    </row>
    <row r="62" spans="1:7" x14ac:dyDescent="0.25">
      <c r="A62" s="11"/>
      <c r="B62" s="29"/>
      <c r="C62" s="29"/>
      <c r="D62" s="12"/>
      <c r="E62" s="13"/>
      <c r="F62" s="14"/>
      <c r="G62" s="14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15" t="s">
        <v>151</v>
      </c>
      <c r="B64" s="29"/>
      <c r="C64" s="29"/>
      <c r="D64" s="12"/>
      <c r="E64" s="13"/>
      <c r="F64" s="14"/>
      <c r="G64" s="14"/>
    </row>
    <row r="65" spans="1:7" x14ac:dyDescent="0.25">
      <c r="A65" s="11" t="s">
        <v>152</v>
      </c>
      <c r="B65" s="29"/>
      <c r="C65" s="29"/>
      <c r="D65" s="12"/>
      <c r="E65" s="13">
        <v>4</v>
      </c>
      <c r="F65" s="14">
        <v>2.5999999999999999E-3</v>
      </c>
      <c r="G65" s="14">
        <v>6.2475999999999997E-2</v>
      </c>
    </row>
    <row r="66" spans="1:7" x14ac:dyDescent="0.25">
      <c r="A66" s="15" t="s">
        <v>120</v>
      </c>
      <c r="B66" s="30"/>
      <c r="C66" s="30"/>
      <c r="D66" s="16"/>
      <c r="E66" s="36">
        <v>4</v>
      </c>
      <c r="F66" s="37">
        <v>2.5999999999999999E-3</v>
      </c>
      <c r="G66" s="19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4</v>
      </c>
      <c r="F68" s="18">
        <v>2.5999999999999999E-3</v>
      </c>
      <c r="G68" s="19"/>
    </row>
    <row r="69" spans="1:7" x14ac:dyDescent="0.25">
      <c r="A69" s="11" t="s">
        <v>153</v>
      </c>
      <c r="B69" s="29"/>
      <c r="C69" s="29"/>
      <c r="D69" s="12"/>
      <c r="E69" s="13">
        <v>6.8460000000000005E-4</v>
      </c>
      <c r="F69" s="14">
        <v>0</v>
      </c>
      <c r="G69" s="14"/>
    </row>
    <row r="70" spans="1:7" x14ac:dyDescent="0.25">
      <c r="A70" s="11" t="s">
        <v>154</v>
      </c>
      <c r="B70" s="29"/>
      <c r="C70" s="29"/>
      <c r="D70" s="12"/>
      <c r="E70" s="13">
        <v>3.8793153999999999</v>
      </c>
      <c r="F70" s="14">
        <v>2.8E-3</v>
      </c>
      <c r="G70" s="14">
        <v>6.2475999999999997E-2</v>
      </c>
    </row>
    <row r="71" spans="1:7" x14ac:dyDescent="0.25">
      <c r="A71" s="24" t="s">
        <v>155</v>
      </c>
      <c r="B71" s="32"/>
      <c r="C71" s="32"/>
      <c r="D71" s="25"/>
      <c r="E71" s="26">
        <v>1544.3</v>
      </c>
      <c r="F71" s="27">
        <v>1</v>
      </c>
      <c r="G71" s="27"/>
    </row>
    <row r="76" spans="1:7" x14ac:dyDescent="0.25">
      <c r="A76" s="51" t="s">
        <v>158</v>
      </c>
    </row>
    <row r="77" spans="1:7" x14ac:dyDescent="0.25">
      <c r="A77" s="46" t="s">
        <v>159</v>
      </c>
      <c r="B77" s="33" t="s">
        <v>112</v>
      </c>
    </row>
    <row r="78" spans="1:7" x14ac:dyDescent="0.25">
      <c r="A78" t="s">
        <v>160</v>
      </c>
    </row>
    <row r="79" spans="1:7" x14ac:dyDescent="0.25">
      <c r="A79" t="s">
        <v>161</v>
      </c>
      <c r="B79" t="s">
        <v>162</v>
      </c>
      <c r="C79" t="s">
        <v>162</v>
      </c>
    </row>
    <row r="80" spans="1:7" x14ac:dyDescent="0.25">
      <c r="B80" s="47">
        <v>45044</v>
      </c>
      <c r="C80" s="47">
        <v>45077</v>
      </c>
    </row>
    <row r="81" spans="1:5" x14ac:dyDescent="0.25">
      <c r="A81" t="s">
        <v>166</v>
      </c>
      <c r="B81">
        <v>10.3528</v>
      </c>
      <c r="C81">
        <v>10.646800000000001</v>
      </c>
      <c r="E81" s="1"/>
    </row>
    <row r="82" spans="1:5" x14ac:dyDescent="0.25">
      <c r="A82" t="s">
        <v>167</v>
      </c>
      <c r="B82">
        <v>10.2094</v>
      </c>
      <c r="C82">
        <v>10.4994</v>
      </c>
      <c r="E82" s="1"/>
    </row>
    <row r="83" spans="1:5" x14ac:dyDescent="0.25">
      <c r="A83" t="s">
        <v>626</v>
      </c>
      <c r="B83">
        <v>10.1335</v>
      </c>
      <c r="C83">
        <v>10.420299999999999</v>
      </c>
      <c r="E83" s="1"/>
    </row>
    <row r="84" spans="1:5" x14ac:dyDescent="0.25">
      <c r="A84" t="s">
        <v>627</v>
      </c>
      <c r="B84">
        <v>10.1332</v>
      </c>
      <c r="C84">
        <v>10.4201</v>
      </c>
      <c r="E84" s="1"/>
    </row>
    <row r="85" spans="1:5" x14ac:dyDescent="0.25">
      <c r="E85" s="1"/>
    </row>
    <row r="86" spans="1:5" x14ac:dyDescent="0.25">
      <c r="A86" t="s">
        <v>177</v>
      </c>
      <c r="B86" s="33" t="s">
        <v>112</v>
      </c>
    </row>
    <row r="87" spans="1:5" x14ac:dyDescent="0.25">
      <c r="A87" t="s">
        <v>178</v>
      </c>
      <c r="B87" s="33" t="s">
        <v>112</v>
      </c>
    </row>
    <row r="88" spans="1:5" ht="29.1" customHeight="1" x14ac:dyDescent="0.25">
      <c r="A88" s="46" t="s">
        <v>179</v>
      </c>
      <c r="B88" s="33" t="s">
        <v>112</v>
      </c>
    </row>
    <row r="89" spans="1:5" ht="29.1" customHeight="1" x14ac:dyDescent="0.25">
      <c r="A89" s="46" t="s">
        <v>180</v>
      </c>
      <c r="B89" s="33" t="s">
        <v>112</v>
      </c>
    </row>
    <row r="90" spans="1:5" x14ac:dyDescent="0.25">
      <c r="A90" t="s">
        <v>1678</v>
      </c>
      <c r="B90" s="48">
        <v>0.21447099999999999</v>
      </c>
    </row>
    <row r="91" spans="1:5" ht="43.5" customHeight="1" x14ac:dyDescent="0.25">
      <c r="A91" s="46" t="s">
        <v>182</v>
      </c>
      <c r="B91" s="33" t="s">
        <v>112</v>
      </c>
    </row>
    <row r="92" spans="1:5" ht="29.1" customHeight="1" x14ac:dyDescent="0.25">
      <c r="A92" s="46" t="s">
        <v>183</v>
      </c>
      <c r="B92" s="33" t="s">
        <v>112</v>
      </c>
    </row>
    <row r="93" spans="1:5" ht="29.1" customHeight="1" x14ac:dyDescent="0.25">
      <c r="A93" s="46" t="s">
        <v>184</v>
      </c>
      <c r="B93" s="48">
        <v>173.9984259</v>
      </c>
    </row>
    <row r="94" spans="1:5" x14ac:dyDescent="0.25">
      <c r="A94" t="s">
        <v>185</v>
      </c>
      <c r="B94" s="33" t="s">
        <v>112</v>
      </c>
    </row>
    <row r="95" spans="1:5" x14ac:dyDescent="0.25">
      <c r="A95" t="s">
        <v>186</v>
      </c>
      <c r="B95" s="33" t="s">
        <v>112</v>
      </c>
    </row>
    <row r="97" spans="1:4" ht="69.95" customHeight="1" x14ac:dyDescent="0.25">
      <c r="A97" s="57" t="s">
        <v>196</v>
      </c>
      <c r="B97" s="57" t="s">
        <v>197</v>
      </c>
      <c r="C97" s="57" t="s">
        <v>5</v>
      </c>
      <c r="D97" s="57" t="s">
        <v>6</v>
      </c>
    </row>
    <row r="98" spans="1:4" ht="69.95" customHeight="1" x14ac:dyDescent="0.25">
      <c r="A98" s="57" t="s">
        <v>1962</v>
      </c>
      <c r="B98" s="57"/>
      <c r="C98" s="57" t="s">
        <v>67</v>
      </c>
      <c r="D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1963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1964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1128</v>
      </c>
      <c r="B8" s="29" t="s">
        <v>1129</v>
      </c>
      <c r="C8" s="29" t="s">
        <v>1130</v>
      </c>
      <c r="D8" s="12">
        <v>8692</v>
      </c>
      <c r="E8" s="13">
        <v>214.68</v>
      </c>
      <c r="F8" s="14">
        <v>4.3099999999999999E-2</v>
      </c>
      <c r="G8" s="14"/>
    </row>
    <row r="9" spans="1:8" x14ac:dyDescent="0.25">
      <c r="A9" s="11" t="s">
        <v>1102</v>
      </c>
      <c r="B9" s="29" t="s">
        <v>1103</v>
      </c>
      <c r="C9" s="29" t="s">
        <v>1104</v>
      </c>
      <c r="D9" s="12">
        <v>11326</v>
      </c>
      <c r="E9" s="13">
        <v>182.44</v>
      </c>
      <c r="F9" s="14">
        <v>3.6600000000000001E-2</v>
      </c>
      <c r="G9" s="14"/>
    </row>
    <row r="10" spans="1:8" x14ac:dyDescent="0.25">
      <c r="A10" s="11" t="s">
        <v>1126</v>
      </c>
      <c r="B10" s="29" t="s">
        <v>1127</v>
      </c>
      <c r="C10" s="29" t="s">
        <v>1104</v>
      </c>
      <c r="D10" s="12">
        <v>17940</v>
      </c>
      <c r="E10" s="13">
        <v>170.28</v>
      </c>
      <c r="F10" s="14">
        <v>3.4200000000000001E-2</v>
      </c>
      <c r="G10" s="14"/>
    </row>
    <row r="11" spans="1:8" x14ac:dyDescent="0.25">
      <c r="A11" s="11" t="s">
        <v>1105</v>
      </c>
      <c r="B11" s="29" t="s">
        <v>1106</v>
      </c>
      <c r="C11" s="29" t="s">
        <v>1107</v>
      </c>
      <c r="D11" s="12">
        <v>4655</v>
      </c>
      <c r="E11" s="13">
        <v>122.91</v>
      </c>
      <c r="F11" s="14">
        <v>2.47E-2</v>
      </c>
      <c r="G11" s="14"/>
    </row>
    <row r="12" spans="1:8" x14ac:dyDescent="0.25">
      <c r="A12" s="11" t="s">
        <v>1138</v>
      </c>
      <c r="B12" s="29" t="s">
        <v>1139</v>
      </c>
      <c r="C12" s="29" t="s">
        <v>1110</v>
      </c>
      <c r="D12" s="12">
        <v>9167</v>
      </c>
      <c r="E12" s="13">
        <v>120.85</v>
      </c>
      <c r="F12" s="14">
        <v>2.4299999999999999E-2</v>
      </c>
      <c r="G12" s="14"/>
    </row>
    <row r="13" spans="1:8" x14ac:dyDescent="0.25">
      <c r="A13" s="11" t="s">
        <v>1123</v>
      </c>
      <c r="B13" s="29" t="s">
        <v>1124</v>
      </c>
      <c r="C13" s="29" t="s">
        <v>1125</v>
      </c>
      <c r="D13" s="12">
        <v>22659</v>
      </c>
      <c r="E13" s="13">
        <v>100.95</v>
      </c>
      <c r="F13" s="14">
        <v>2.0299999999999999E-2</v>
      </c>
      <c r="G13" s="14"/>
    </row>
    <row r="14" spans="1:8" x14ac:dyDescent="0.25">
      <c r="A14" s="11" t="s">
        <v>1108</v>
      </c>
      <c r="B14" s="29" t="s">
        <v>1109</v>
      </c>
      <c r="C14" s="29" t="s">
        <v>1110</v>
      </c>
      <c r="D14" s="12">
        <v>2633</v>
      </c>
      <c r="E14" s="13">
        <v>86.61</v>
      </c>
      <c r="F14" s="14">
        <v>1.7399999999999999E-2</v>
      </c>
      <c r="G14" s="14"/>
    </row>
    <row r="15" spans="1:8" x14ac:dyDescent="0.25">
      <c r="A15" s="11" t="s">
        <v>1684</v>
      </c>
      <c r="B15" s="29" t="s">
        <v>1685</v>
      </c>
      <c r="C15" s="29" t="s">
        <v>1104</v>
      </c>
      <c r="D15" s="12">
        <v>3777</v>
      </c>
      <c r="E15" s="13">
        <v>76.08</v>
      </c>
      <c r="F15" s="14">
        <v>1.5299999999999999E-2</v>
      </c>
      <c r="G15" s="14"/>
    </row>
    <row r="16" spans="1:8" x14ac:dyDescent="0.25">
      <c r="A16" s="11" t="s">
        <v>1145</v>
      </c>
      <c r="B16" s="29" t="s">
        <v>1146</v>
      </c>
      <c r="C16" s="29" t="s">
        <v>1147</v>
      </c>
      <c r="D16" s="12">
        <v>3106</v>
      </c>
      <c r="E16" s="13">
        <v>68.510000000000005</v>
      </c>
      <c r="F16" s="14">
        <v>1.38E-2</v>
      </c>
      <c r="G16" s="14"/>
    </row>
    <row r="17" spans="1:7" x14ac:dyDescent="0.25">
      <c r="A17" s="11" t="s">
        <v>1306</v>
      </c>
      <c r="B17" s="29" t="s">
        <v>1307</v>
      </c>
      <c r="C17" s="29" t="s">
        <v>1104</v>
      </c>
      <c r="D17" s="12">
        <v>7036</v>
      </c>
      <c r="E17" s="13">
        <v>64.37</v>
      </c>
      <c r="F17" s="14">
        <v>1.29E-2</v>
      </c>
      <c r="G17" s="14"/>
    </row>
    <row r="18" spans="1:7" x14ac:dyDescent="0.25">
      <c r="A18" s="11" t="s">
        <v>1220</v>
      </c>
      <c r="B18" s="29" t="s">
        <v>1221</v>
      </c>
      <c r="C18" s="29" t="s">
        <v>1125</v>
      </c>
      <c r="D18" s="12">
        <v>2294</v>
      </c>
      <c r="E18" s="13">
        <v>61.19</v>
      </c>
      <c r="F18" s="14">
        <v>1.23E-2</v>
      </c>
      <c r="G18" s="14"/>
    </row>
    <row r="19" spans="1:7" x14ac:dyDescent="0.25">
      <c r="A19" s="11" t="s">
        <v>1113</v>
      </c>
      <c r="B19" s="29" t="s">
        <v>1114</v>
      </c>
      <c r="C19" s="29" t="s">
        <v>1104</v>
      </c>
      <c r="D19" s="12">
        <v>9861</v>
      </c>
      <c r="E19" s="13">
        <v>57.18</v>
      </c>
      <c r="F19" s="14">
        <v>1.15E-2</v>
      </c>
      <c r="G19" s="14"/>
    </row>
    <row r="20" spans="1:7" x14ac:dyDescent="0.25">
      <c r="A20" s="11" t="s">
        <v>1696</v>
      </c>
      <c r="B20" s="29" t="s">
        <v>1697</v>
      </c>
      <c r="C20" s="29" t="s">
        <v>1273</v>
      </c>
      <c r="D20" s="12">
        <v>9895</v>
      </c>
      <c r="E20" s="13">
        <v>54.37</v>
      </c>
      <c r="F20" s="14">
        <v>1.09E-2</v>
      </c>
      <c r="G20" s="14"/>
    </row>
    <row r="21" spans="1:7" x14ac:dyDescent="0.25">
      <c r="A21" s="11" t="s">
        <v>1449</v>
      </c>
      <c r="B21" s="29" t="s">
        <v>1450</v>
      </c>
      <c r="C21" s="29" t="s">
        <v>1259</v>
      </c>
      <c r="D21" s="12">
        <v>6303</v>
      </c>
      <c r="E21" s="13">
        <v>53.57</v>
      </c>
      <c r="F21" s="14">
        <v>1.0800000000000001E-2</v>
      </c>
      <c r="G21" s="14"/>
    </row>
    <row r="22" spans="1:7" x14ac:dyDescent="0.25">
      <c r="A22" s="11" t="s">
        <v>1277</v>
      </c>
      <c r="B22" s="29" t="s">
        <v>1278</v>
      </c>
      <c r="C22" s="29" t="s">
        <v>1107</v>
      </c>
      <c r="D22" s="12">
        <v>3716</v>
      </c>
      <c r="E22" s="13">
        <v>52.01</v>
      </c>
      <c r="F22" s="14">
        <v>1.04E-2</v>
      </c>
      <c r="G22" s="14"/>
    </row>
    <row r="23" spans="1:7" x14ac:dyDescent="0.25">
      <c r="A23" s="11" t="s">
        <v>1936</v>
      </c>
      <c r="B23" s="29" t="s">
        <v>1937</v>
      </c>
      <c r="C23" s="29" t="s">
        <v>1104</v>
      </c>
      <c r="D23" s="12">
        <v>6437</v>
      </c>
      <c r="E23" s="13">
        <v>50.01</v>
      </c>
      <c r="F23" s="14">
        <v>0.01</v>
      </c>
      <c r="G23" s="14"/>
    </row>
    <row r="24" spans="1:7" x14ac:dyDescent="0.25">
      <c r="A24" s="11" t="s">
        <v>1396</v>
      </c>
      <c r="B24" s="29" t="s">
        <v>1397</v>
      </c>
      <c r="C24" s="29" t="s">
        <v>1107</v>
      </c>
      <c r="D24" s="12">
        <v>684</v>
      </c>
      <c r="E24" s="13">
        <v>47.81</v>
      </c>
      <c r="F24" s="14">
        <v>9.5999999999999992E-3</v>
      </c>
      <c r="G24" s="14"/>
    </row>
    <row r="25" spans="1:7" x14ac:dyDescent="0.25">
      <c r="A25" s="11" t="s">
        <v>1416</v>
      </c>
      <c r="B25" s="29" t="s">
        <v>1417</v>
      </c>
      <c r="C25" s="29" t="s">
        <v>1276</v>
      </c>
      <c r="D25" s="12">
        <v>2956</v>
      </c>
      <c r="E25" s="13">
        <v>46.13</v>
      </c>
      <c r="F25" s="14">
        <v>9.2999999999999992E-3</v>
      </c>
      <c r="G25" s="14"/>
    </row>
    <row r="26" spans="1:7" x14ac:dyDescent="0.25">
      <c r="A26" s="11" t="s">
        <v>1347</v>
      </c>
      <c r="B26" s="29" t="s">
        <v>1348</v>
      </c>
      <c r="C26" s="29" t="s">
        <v>1219</v>
      </c>
      <c r="D26" s="12">
        <v>11810</v>
      </c>
      <c r="E26" s="13">
        <v>46.02</v>
      </c>
      <c r="F26" s="14">
        <v>9.1999999999999998E-3</v>
      </c>
      <c r="G26" s="14"/>
    </row>
    <row r="27" spans="1:7" x14ac:dyDescent="0.25">
      <c r="A27" s="11" t="s">
        <v>1742</v>
      </c>
      <c r="B27" s="29" t="s">
        <v>1743</v>
      </c>
      <c r="C27" s="29" t="s">
        <v>1164</v>
      </c>
      <c r="D27" s="12">
        <v>3122</v>
      </c>
      <c r="E27" s="13">
        <v>40.67</v>
      </c>
      <c r="F27" s="14">
        <v>8.2000000000000007E-3</v>
      </c>
      <c r="G27" s="14"/>
    </row>
    <row r="28" spans="1:7" x14ac:dyDescent="0.25">
      <c r="A28" s="11" t="s">
        <v>1795</v>
      </c>
      <c r="B28" s="29" t="s">
        <v>1796</v>
      </c>
      <c r="C28" s="29" t="s">
        <v>1305</v>
      </c>
      <c r="D28" s="12">
        <v>1399</v>
      </c>
      <c r="E28" s="13">
        <v>40.049999999999997</v>
      </c>
      <c r="F28" s="14">
        <v>8.0000000000000002E-3</v>
      </c>
      <c r="G28" s="14"/>
    </row>
    <row r="29" spans="1:7" x14ac:dyDescent="0.25">
      <c r="A29" s="11" t="s">
        <v>1228</v>
      </c>
      <c r="B29" s="29" t="s">
        <v>1229</v>
      </c>
      <c r="C29" s="29" t="s">
        <v>1188</v>
      </c>
      <c r="D29" s="12">
        <v>1158</v>
      </c>
      <c r="E29" s="13">
        <v>36.97</v>
      </c>
      <c r="F29" s="14">
        <v>7.4000000000000003E-3</v>
      </c>
      <c r="G29" s="14"/>
    </row>
    <row r="30" spans="1:7" x14ac:dyDescent="0.25">
      <c r="A30" s="11" t="s">
        <v>1253</v>
      </c>
      <c r="B30" s="29" t="s">
        <v>1254</v>
      </c>
      <c r="C30" s="29" t="s">
        <v>1104</v>
      </c>
      <c r="D30" s="12">
        <v>28392</v>
      </c>
      <c r="E30" s="13">
        <v>35.56</v>
      </c>
      <c r="F30" s="14">
        <v>7.1000000000000004E-3</v>
      </c>
      <c r="G30" s="14"/>
    </row>
    <row r="31" spans="1:7" x14ac:dyDescent="0.25">
      <c r="A31" s="11" t="s">
        <v>1740</v>
      </c>
      <c r="B31" s="29" t="s">
        <v>1741</v>
      </c>
      <c r="C31" s="29" t="s">
        <v>1110</v>
      </c>
      <c r="D31" s="12">
        <v>676</v>
      </c>
      <c r="E31" s="13">
        <v>34.74</v>
      </c>
      <c r="F31" s="14">
        <v>7.0000000000000001E-3</v>
      </c>
      <c r="G31" s="14"/>
    </row>
    <row r="32" spans="1:7" x14ac:dyDescent="0.25">
      <c r="A32" s="11" t="s">
        <v>1715</v>
      </c>
      <c r="B32" s="29" t="s">
        <v>1716</v>
      </c>
      <c r="C32" s="29" t="s">
        <v>1110</v>
      </c>
      <c r="D32" s="12">
        <v>468</v>
      </c>
      <c r="E32" s="13">
        <v>34.729999999999997</v>
      </c>
      <c r="F32" s="14">
        <v>7.0000000000000001E-3</v>
      </c>
      <c r="G32" s="14"/>
    </row>
    <row r="33" spans="1:7" x14ac:dyDescent="0.25">
      <c r="A33" s="11" t="s">
        <v>1965</v>
      </c>
      <c r="B33" s="29" t="s">
        <v>1966</v>
      </c>
      <c r="C33" s="29" t="s">
        <v>1209</v>
      </c>
      <c r="D33" s="12">
        <v>8601</v>
      </c>
      <c r="E33" s="13">
        <v>33.79</v>
      </c>
      <c r="F33" s="14">
        <v>6.7999999999999996E-3</v>
      </c>
      <c r="G33" s="14"/>
    </row>
    <row r="34" spans="1:7" x14ac:dyDescent="0.25">
      <c r="A34" s="11" t="s">
        <v>1237</v>
      </c>
      <c r="B34" s="29" t="s">
        <v>1238</v>
      </c>
      <c r="C34" s="29" t="s">
        <v>1175</v>
      </c>
      <c r="D34" s="12">
        <v>1822</v>
      </c>
      <c r="E34" s="13">
        <v>32.07</v>
      </c>
      <c r="F34" s="14">
        <v>6.4000000000000003E-3</v>
      </c>
      <c r="G34" s="14"/>
    </row>
    <row r="35" spans="1:7" x14ac:dyDescent="0.25">
      <c r="A35" s="11" t="s">
        <v>1462</v>
      </c>
      <c r="B35" s="29" t="s">
        <v>1463</v>
      </c>
      <c r="C35" s="29" t="s">
        <v>1164</v>
      </c>
      <c r="D35" s="12">
        <v>342</v>
      </c>
      <c r="E35" s="13">
        <v>32.04</v>
      </c>
      <c r="F35" s="14">
        <v>6.4000000000000003E-3</v>
      </c>
      <c r="G35" s="14"/>
    </row>
    <row r="36" spans="1:7" x14ac:dyDescent="0.25">
      <c r="A36" s="11" t="s">
        <v>1247</v>
      </c>
      <c r="B36" s="29" t="s">
        <v>1248</v>
      </c>
      <c r="C36" s="29" t="s">
        <v>1110</v>
      </c>
      <c r="D36" s="12">
        <v>2719</v>
      </c>
      <c r="E36" s="13">
        <v>31.14</v>
      </c>
      <c r="F36" s="14">
        <v>6.3E-3</v>
      </c>
      <c r="G36" s="14"/>
    </row>
    <row r="37" spans="1:7" x14ac:dyDescent="0.25">
      <c r="A37" s="11" t="s">
        <v>1433</v>
      </c>
      <c r="B37" s="29" t="s">
        <v>1434</v>
      </c>
      <c r="C37" s="29" t="s">
        <v>1164</v>
      </c>
      <c r="D37" s="12">
        <v>2301</v>
      </c>
      <c r="E37" s="13">
        <v>30.35</v>
      </c>
      <c r="F37" s="14">
        <v>6.1000000000000004E-3</v>
      </c>
      <c r="G37" s="14"/>
    </row>
    <row r="38" spans="1:7" x14ac:dyDescent="0.25">
      <c r="A38" s="11" t="s">
        <v>1301</v>
      </c>
      <c r="B38" s="29" t="s">
        <v>1302</v>
      </c>
      <c r="C38" s="29" t="s">
        <v>1188</v>
      </c>
      <c r="D38" s="12">
        <v>1072</v>
      </c>
      <c r="E38" s="13">
        <v>30.27</v>
      </c>
      <c r="F38" s="14">
        <v>6.1000000000000004E-3</v>
      </c>
      <c r="G38" s="14"/>
    </row>
    <row r="39" spans="1:7" x14ac:dyDescent="0.25">
      <c r="A39" s="11" t="s">
        <v>1967</v>
      </c>
      <c r="B39" s="29" t="s">
        <v>1968</v>
      </c>
      <c r="C39" s="29" t="s">
        <v>1104</v>
      </c>
      <c r="D39" s="12">
        <v>41713</v>
      </c>
      <c r="E39" s="13">
        <v>29.89</v>
      </c>
      <c r="F39" s="14">
        <v>6.0000000000000001E-3</v>
      </c>
      <c r="G39" s="14"/>
    </row>
    <row r="40" spans="1:7" x14ac:dyDescent="0.25">
      <c r="A40" s="11" t="s">
        <v>1180</v>
      </c>
      <c r="B40" s="29" t="s">
        <v>1181</v>
      </c>
      <c r="C40" s="29" t="s">
        <v>1175</v>
      </c>
      <c r="D40" s="12">
        <v>1585</v>
      </c>
      <c r="E40" s="13">
        <v>28.87</v>
      </c>
      <c r="F40" s="14">
        <v>5.7999999999999996E-3</v>
      </c>
      <c r="G40" s="14"/>
    </row>
    <row r="41" spans="1:7" x14ac:dyDescent="0.25">
      <c r="A41" s="11" t="s">
        <v>1136</v>
      </c>
      <c r="B41" s="29" t="s">
        <v>1137</v>
      </c>
      <c r="C41" s="29" t="s">
        <v>1107</v>
      </c>
      <c r="D41" s="12">
        <v>15578</v>
      </c>
      <c r="E41" s="13">
        <v>28.41</v>
      </c>
      <c r="F41" s="14">
        <v>5.7000000000000002E-3</v>
      </c>
      <c r="G41" s="14"/>
    </row>
    <row r="42" spans="1:7" x14ac:dyDescent="0.25">
      <c r="A42" s="11" t="s">
        <v>1285</v>
      </c>
      <c r="B42" s="29" t="s">
        <v>1286</v>
      </c>
      <c r="C42" s="29" t="s">
        <v>1287</v>
      </c>
      <c r="D42" s="12">
        <v>19294</v>
      </c>
      <c r="E42" s="13">
        <v>28.23</v>
      </c>
      <c r="F42" s="14">
        <v>5.7000000000000002E-3</v>
      </c>
      <c r="G42" s="14"/>
    </row>
    <row r="43" spans="1:7" x14ac:dyDescent="0.25">
      <c r="A43" s="11" t="s">
        <v>1969</v>
      </c>
      <c r="B43" s="29" t="s">
        <v>1970</v>
      </c>
      <c r="C43" s="29" t="s">
        <v>1104</v>
      </c>
      <c r="D43" s="12">
        <v>169669</v>
      </c>
      <c r="E43" s="13">
        <v>27.49</v>
      </c>
      <c r="F43" s="14">
        <v>5.4999999999999997E-3</v>
      </c>
      <c r="G43" s="14"/>
    </row>
    <row r="44" spans="1:7" x14ac:dyDescent="0.25">
      <c r="A44" s="11" t="s">
        <v>1182</v>
      </c>
      <c r="B44" s="29" t="s">
        <v>1183</v>
      </c>
      <c r="C44" s="29" t="s">
        <v>1175</v>
      </c>
      <c r="D44" s="12">
        <v>3434</v>
      </c>
      <c r="E44" s="13">
        <v>27.17</v>
      </c>
      <c r="F44" s="14">
        <v>5.4999999999999997E-3</v>
      </c>
      <c r="G44" s="14"/>
    </row>
    <row r="45" spans="1:7" x14ac:dyDescent="0.25">
      <c r="A45" s="11" t="s">
        <v>1120</v>
      </c>
      <c r="B45" s="29" t="s">
        <v>1121</v>
      </c>
      <c r="C45" s="29" t="s">
        <v>1122</v>
      </c>
      <c r="D45" s="12">
        <v>2774</v>
      </c>
      <c r="E45" s="13">
        <v>27.06</v>
      </c>
      <c r="F45" s="14">
        <v>5.4000000000000003E-3</v>
      </c>
      <c r="G45" s="14"/>
    </row>
    <row r="46" spans="1:7" x14ac:dyDescent="0.25">
      <c r="A46" s="11" t="s">
        <v>1222</v>
      </c>
      <c r="B46" s="29" t="s">
        <v>1223</v>
      </c>
      <c r="C46" s="29" t="s">
        <v>1104</v>
      </c>
      <c r="D46" s="12">
        <v>9937</v>
      </c>
      <c r="E46" s="13">
        <v>26.63</v>
      </c>
      <c r="F46" s="14">
        <v>5.3E-3</v>
      </c>
      <c r="G46" s="14"/>
    </row>
    <row r="47" spans="1:7" x14ac:dyDescent="0.25">
      <c r="A47" s="11" t="s">
        <v>1336</v>
      </c>
      <c r="B47" s="29" t="s">
        <v>1337</v>
      </c>
      <c r="C47" s="29" t="s">
        <v>1305</v>
      </c>
      <c r="D47" s="12">
        <v>27</v>
      </c>
      <c r="E47" s="13">
        <v>26.25</v>
      </c>
      <c r="F47" s="14">
        <v>5.3E-3</v>
      </c>
      <c r="G47" s="14"/>
    </row>
    <row r="48" spans="1:7" x14ac:dyDescent="0.25">
      <c r="A48" s="11" t="s">
        <v>1822</v>
      </c>
      <c r="B48" s="29" t="s">
        <v>1823</v>
      </c>
      <c r="C48" s="29" t="s">
        <v>1175</v>
      </c>
      <c r="D48" s="12">
        <v>2306</v>
      </c>
      <c r="E48" s="13">
        <v>26.18</v>
      </c>
      <c r="F48" s="14">
        <v>5.3E-3</v>
      </c>
      <c r="G48" s="14"/>
    </row>
    <row r="49" spans="1:7" x14ac:dyDescent="0.25">
      <c r="A49" s="11" t="s">
        <v>1224</v>
      </c>
      <c r="B49" s="29" t="s">
        <v>1225</v>
      </c>
      <c r="C49" s="29" t="s">
        <v>1122</v>
      </c>
      <c r="D49" s="12">
        <v>3234</v>
      </c>
      <c r="E49" s="13">
        <v>26.02</v>
      </c>
      <c r="F49" s="14">
        <v>5.1999999999999998E-3</v>
      </c>
      <c r="G49" s="14"/>
    </row>
    <row r="50" spans="1:7" x14ac:dyDescent="0.25">
      <c r="A50" s="11" t="s">
        <v>1971</v>
      </c>
      <c r="B50" s="29" t="s">
        <v>1972</v>
      </c>
      <c r="C50" s="29" t="s">
        <v>1144</v>
      </c>
      <c r="D50" s="12">
        <v>10345</v>
      </c>
      <c r="E50" s="13">
        <v>25.83</v>
      </c>
      <c r="F50" s="14">
        <v>5.1999999999999998E-3</v>
      </c>
      <c r="G50" s="14"/>
    </row>
    <row r="51" spans="1:7" x14ac:dyDescent="0.25">
      <c r="A51" s="11" t="s">
        <v>1159</v>
      </c>
      <c r="B51" s="29" t="s">
        <v>1160</v>
      </c>
      <c r="C51" s="29" t="s">
        <v>1161</v>
      </c>
      <c r="D51" s="12">
        <v>4925</v>
      </c>
      <c r="E51" s="13">
        <v>25.47</v>
      </c>
      <c r="F51" s="14">
        <v>5.1000000000000004E-3</v>
      </c>
      <c r="G51" s="14"/>
    </row>
    <row r="52" spans="1:7" x14ac:dyDescent="0.25">
      <c r="A52" s="11" t="s">
        <v>1186</v>
      </c>
      <c r="B52" s="29" t="s">
        <v>1187</v>
      </c>
      <c r="C52" s="29" t="s">
        <v>1188</v>
      </c>
      <c r="D52" s="12">
        <v>3062</v>
      </c>
      <c r="E52" s="13">
        <v>25.15</v>
      </c>
      <c r="F52" s="14">
        <v>5.1000000000000004E-3</v>
      </c>
      <c r="G52" s="14"/>
    </row>
    <row r="53" spans="1:7" x14ac:dyDescent="0.25">
      <c r="A53" s="11" t="s">
        <v>1386</v>
      </c>
      <c r="B53" s="29" t="s">
        <v>1387</v>
      </c>
      <c r="C53" s="29" t="s">
        <v>1122</v>
      </c>
      <c r="D53" s="12">
        <v>3772</v>
      </c>
      <c r="E53" s="13">
        <v>24.84</v>
      </c>
      <c r="F53" s="14">
        <v>5.0000000000000001E-3</v>
      </c>
      <c r="G53" s="14"/>
    </row>
    <row r="54" spans="1:7" x14ac:dyDescent="0.25">
      <c r="A54" s="11" t="s">
        <v>1832</v>
      </c>
      <c r="B54" s="29" t="s">
        <v>1833</v>
      </c>
      <c r="C54" s="29" t="s">
        <v>1219</v>
      </c>
      <c r="D54" s="12">
        <v>5132</v>
      </c>
      <c r="E54" s="13">
        <v>24.8</v>
      </c>
      <c r="F54" s="14">
        <v>5.0000000000000001E-3</v>
      </c>
      <c r="G54" s="14"/>
    </row>
    <row r="55" spans="1:7" x14ac:dyDescent="0.25">
      <c r="A55" s="11" t="s">
        <v>1239</v>
      </c>
      <c r="B55" s="29" t="s">
        <v>1240</v>
      </c>
      <c r="C55" s="29" t="s">
        <v>1241</v>
      </c>
      <c r="D55" s="12">
        <v>3677</v>
      </c>
      <c r="E55" s="13">
        <v>24.67</v>
      </c>
      <c r="F55" s="14">
        <v>5.0000000000000001E-3</v>
      </c>
      <c r="G55" s="14"/>
    </row>
    <row r="56" spans="1:7" x14ac:dyDescent="0.25">
      <c r="A56" s="11" t="s">
        <v>1420</v>
      </c>
      <c r="B56" s="29" t="s">
        <v>1421</v>
      </c>
      <c r="C56" s="29" t="s">
        <v>1305</v>
      </c>
      <c r="D56" s="12">
        <v>1063</v>
      </c>
      <c r="E56" s="13">
        <v>24.17</v>
      </c>
      <c r="F56" s="14">
        <v>4.8999999999999998E-3</v>
      </c>
      <c r="G56" s="14"/>
    </row>
    <row r="57" spans="1:7" x14ac:dyDescent="0.25">
      <c r="A57" s="11" t="s">
        <v>1133</v>
      </c>
      <c r="B57" s="29" t="s">
        <v>1134</v>
      </c>
      <c r="C57" s="29" t="s">
        <v>1135</v>
      </c>
      <c r="D57" s="12">
        <v>12366</v>
      </c>
      <c r="E57" s="13">
        <v>24.12</v>
      </c>
      <c r="F57" s="14">
        <v>4.7999999999999996E-3</v>
      </c>
      <c r="G57" s="14"/>
    </row>
    <row r="58" spans="1:7" x14ac:dyDescent="0.25">
      <c r="A58" s="11" t="s">
        <v>1973</v>
      </c>
      <c r="B58" s="29" t="s">
        <v>1974</v>
      </c>
      <c r="C58" s="29" t="s">
        <v>1175</v>
      </c>
      <c r="D58" s="12">
        <v>869</v>
      </c>
      <c r="E58" s="13">
        <v>24.01</v>
      </c>
      <c r="F58" s="14">
        <v>4.7999999999999996E-3</v>
      </c>
      <c r="G58" s="14"/>
    </row>
    <row r="59" spans="1:7" x14ac:dyDescent="0.25">
      <c r="A59" s="11" t="s">
        <v>1162</v>
      </c>
      <c r="B59" s="29" t="s">
        <v>1163</v>
      </c>
      <c r="C59" s="29" t="s">
        <v>1164</v>
      </c>
      <c r="D59" s="12">
        <v>4523</v>
      </c>
      <c r="E59" s="13">
        <v>23.8</v>
      </c>
      <c r="F59" s="14">
        <v>4.7999999999999996E-3</v>
      </c>
      <c r="G59" s="14"/>
    </row>
    <row r="60" spans="1:7" x14ac:dyDescent="0.25">
      <c r="A60" s="11" t="s">
        <v>1154</v>
      </c>
      <c r="B60" s="29" t="s">
        <v>1155</v>
      </c>
      <c r="C60" s="29" t="s">
        <v>1107</v>
      </c>
      <c r="D60" s="12">
        <v>16597</v>
      </c>
      <c r="E60" s="13">
        <v>23.49</v>
      </c>
      <c r="F60" s="14">
        <v>4.7000000000000002E-3</v>
      </c>
      <c r="G60" s="14"/>
    </row>
    <row r="61" spans="1:7" x14ac:dyDescent="0.25">
      <c r="A61" s="11" t="s">
        <v>1314</v>
      </c>
      <c r="B61" s="29" t="s">
        <v>1315</v>
      </c>
      <c r="C61" s="29" t="s">
        <v>1188</v>
      </c>
      <c r="D61" s="12">
        <v>8529</v>
      </c>
      <c r="E61" s="13">
        <v>23.44</v>
      </c>
      <c r="F61" s="14">
        <v>4.7000000000000002E-3</v>
      </c>
      <c r="G61" s="14"/>
    </row>
    <row r="62" spans="1:7" x14ac:dyDescent="0.25">
      <c r="A62" s="11" t="s">
        <v>1189</v>
      </c>
      <c r="B62" s="29" t="s">
        <v>1190</v>
      </c>
      <c r="C62" s="29" t="s">
        <v>1153</v>
      </c>
      <c r="D62" s="12">
        <v>297</v>
      </c>
      <c r="E62" s="13">
        <v>23.37</v>
      </c>
      <c r="F62" s="14">
        <v>4.7000000000000002E-3</v>
      </c>
      <c r="G62" s="14"/>
    </row>
    <row r="63" spans="1:7" x14ac:dyDescent="0.25">
      <c r="A63" s="11" t="s">
        <v>1975</v>
      </c>
      <c r="B63" s="29" t="s">
        <v>1976</v>
      </c>
      <c r="C63" s="29" t="s">
        <v>1107</v>
      </c>
      <c r="D63" s="12">
        <v>909</v>
      </c>
      <c r="E63" s="13">
        <v>23.13</v>
      </c>
      <c r="F63" s="14">
        <v>4.5999999999999999E-3</v>
      </c>
      <c r="G63" s="14"/>
    </row>
    <row r="64" spans="1:7" x14ac:dyDescent="0.25">
      <c r="A64" s="11" t="s">
        <v>1977</v>
      </c>
      <c r="B64" s="29" t="s">
        <v>1978</v>
      </c>
      <c r="C64" s="29" t="s">
        <v>1292</v>
      </c>
      <c r="D64" s="12">
        <v>10058</v>
      </c>
      <c r="E64" s="13">
        <v>22.72</v>
      </c>
      <c r="F64" s="14">
        <v>4.5999999999999999E-3</v>
      </c>
      <c r="G64" s="14"/>
    </row>
    <row r="65" spans="1:7" x14ac:dyDescent="0.25">
      <c r="A65" s="11" t="s">
        <v>1375</v>
      </c>
      <c r="B65" s="29" t="s">
        <v>1376</v>
      </c>
      <c r="C65" s="29" t="s">
        <v>1107</v>
      </c>
      <c r="D65" s="12">
        <v>7953</v>
      </c>
      <c r="E65" s="13">
        <v>22.61</v>
      </c>
      <c r="F65" s="14">
        <v>4.4999999999999997E-3</v>
      </c>
      <c r="G65" s="14"/>
    </row>
    <row r="66" spans="1:7" x14ac:dyDescent="0.25">
      <c r="A66" s="11" t="s">
        <v>1437</v>
      </c>
      <c r="B66" s="29" t="s">
        <v>1438</v>
      </c>
      <c r="C66" s="29" t="s">
        <v>1292</v>
      </c>
      <c r="D66" s="12">
        <v>4694</v>
      </c>
      <c r="E66" s="13">
        <v>22.56</v>
      </c>
      <c r="F66" s="14">
        <v>4.4999999999999997E-3</v>
      </c>
      <c r="G66" s="14"/>
    </row>
    <row r="67" spans="1:7" x14ac:dyDescent="0.25">
      <c r="A67" s="11" t="s">
        <v>1215</v>
      </c>
      <c r="B67" s="29" t="s">
        <v>1216</v>
      </c>
      <c r="C67" s="29" t="s">
        <v>1153</v>
      </c>
      <c r="D67" s="12">
        <v>1056</v>
      </c>
      <c r="E67" s="13">
        <v>22.49</v>
      </c>
      <c r="F67" s="14">
        <v>4.4999999999999997E-3</v>
      </c>
      <c r="G67" s="14"/>
    </row>
    <row r="68" spans="1:7" x14ac:dyDescent="0.25">
      <c r="A68" s="11" t="s">
        <v>1308</v>
      </c>
      <c r="B68" s="29" t="s">
        <v>1309</v>
      </c>
      <c r="C68" s="29" t="s">
        <v>1130</v>
      </c>
      <c r="D68" s="12">
        <v>8560</v>
      </c>
      <c r="E68" s="13">
        <v>22.33</v>
      </c>
      <c r="F68" s="14">
        <v>4.4999999999999997E-3</v>
      </c>
      <c r="G68" s="14"/>
    </row>
    <row r="69" spans="1:7" x14ac:dyDescent="0.25">
      <c r="A69" s="11" t="s">
        <v>1322</v>
      </c>
      <c r="B69" s="29" t="s">
        <v>1323</v>
      </c>
      <c r="C69" s="29" t="s">
        <v>1122</v>
      </c>
      <c r="D69" s="12">
        <v>657</v>
      </c>
      <c r="E69" s="13">
        <v>22.07</v>
      </c>
      <c r="F69" s="14">
        <v>4.4000000000000003E-3</v>
      </c>
      <c r="G69" s="14"/>
    </row>
    <row r="70" spans="1:7" x14ac:dyDescent="0.25">
      <c r="A70" s="11" t="s">
        <v>1167</v>
      </c>
      <c r="B70" s="29" t="s">
        <v>1168</v>
      </c>
      <c r="C70" s="29" t="s">
        <v>1110</v>
      </c>
      <c r="D70" s="12">
        <v>483</v>
      </c>
      <c r="E70" s="13">
        <v>22</v>
      </c>
      <c r="F70" s="14">
        <v>4.4000000000000003E-3</v>
      </c>
      <c r="G70" s="14"/>
    </row>
    <row r="71" spans="1:7" x14ac:dyDescent="0.25">
      <c r="A71" s="11" t="s">
        <v>1199</v>
      </c>
      <c r="B71" s="29" t="s">
        <v>1200</v>
      </c>
      <c r="C71" s="29" t="s">
        <v>1161</v>
      </c>
      <c r="D71" s="12">
        <v>20726</v>
      </c>
      <c r="E71" s="13">
        <v>21.93</v>
      </c>
      <c r="F71" s="14">
        <v>4.4000000000000003E-3</v>
      </c>
      <c r="G71" s="14"/>
    </row>
    <row r="72" spans="1:7" x14ac:dyDescent="0.25">
      <c r="A72" s="11" t="s">
        <v>1746</v>
      </c>
      <c r="B72" s="29" t="s">
        <v>1747</v>
      </c>
      <c r="C72" s="29" t="s">
        <v>1110</v>
      </c>
      <c r="D72" s="12">
        <v>1112</v>
      </c>
      <c r="E72" s="13">
        <v>21.65</v>
      </c>
      <c r="F72" s="14">
        <v>4.3E-3</v>
      </c>
      <c r="G72" s="14"/>
    </row>
    <row r="73" spans="1:7" x14ac:dyDescent="0.25">
      <c r="A73" s="11" t="s">
        <v>1330</v>
      </c>
      <c r="B73" s="29" t="s">
        <v>1331</v>
      </c>
      <c r="C73" s="29" t="s">
        <v>1203</v>
      </c>
      <c r="D73" s="12">
        <v>3055</v>
      </c>
      <c r="E73" s="13">
        <v>21.59</v>
      </c>
      <c r="F73" s="14">
        <v>4.3E-3</v>
      </c>
      <c r="G73" s="14"/>
    </row>
    <row r="74" spans="1:7" x14ac:dyDescent="0.25">
      <c r="A74" s="11" t="s">
        <v>1255</v>
      </c>
      <c r="B74" s="29" t="s">
        <v>1256</v>
      </c>
      <c r="C74" s="29" t="s">
        <v>1104</v>
      </c>
      <c r="D74" s="12">
        <v>1675</v>
      </c>
      <c r="E74" s="13">
        <v>21.55</v>
      </c>
      <c r="F74" s="14">
        <v>4.3E-3</v>
      </c>
      <c r="G74" s="14"/>
    </row>
    <row r="75" spans="1:7" x14ac:dyDescent="0.25">
      <c r="A75" s="11" t="s">
        <v>1394</v>
      </c>
      <c r="B75" s="29" t="s">
        <v>1395</v>
      </c>
      <c r="C75" s="29" t="s">
        <v>1246</v>
      </c>
      <c r="D75" s="12">
        <v>459</v>
      </c>
      <c r="E75" s="13">
        <v>21.41</v>
      </c>
      <c r="F75" s="14">
        <v>4.3E-3</v>
      </c>
      <c r="G75" s="14"/>
    </row>
    <row r="76" spans="1:7" x14ac:dyDescent="0.25">
      <c r="A76" s="11" t="s">
        <v>1310</v>
      </c>
      <c r="B76" s="29" t="s">
        <v>1311</v>
      </c>
      <c r="C76" s="29" t="s">
        <v>1198</v>
      </c>
      <c r="D76" s="12">
        <v>1529</v>
      </c>
      <c r="E76" s="13">
        <v>21.26</v>
      </c>
      <c r="F76" s="14">
        <v>4.3E-3</v>
      </c>
      <c r="G76" s="14"/>
    </row>
    <row r="77" spans="1:7" x14ac:dyDescent="0.25">
      <c r="A77" s="11" t="s">
        <v>1176</v>
      </c>
      <c r="B77" s="29" t="s">
        <v>1177</v>
      </c>
      <c r="C77" s="29" t="s">
        <v>1144</v>
      </c>
      <c r="D77" s="12">
        <v>12209</v>
      </c>
      <c r="E77" s="13">
        <v>21.23</v>
      </c>
      <c r="F77" s="14">
        <v>4.3E-3</v>
      </c>
      <c r="G77" s="14"/>
    </row>
    <row r="78" spans="1:7" x14ac:dyDescent="0.25">
      <c r="A78" s="11" t="s">
        <v>1115</v>
      </c>
      <c r="B78" s="29" t="s">
        <v>1116</v>
      </c>
      <c r="C78" s="29" t="s">
        <v>1104</v>
      </c>
      <c r="D78" s="12">
        <v>39869</v>
      </c>
      <c r="E78" s="13">
        <v>20.67</v>
      </c>
      <c r="F78" s="14">
        <v>4.1999999999999997E-3</v>
      </c>
      <c r="G78" s="14"/>
    </row>
    <row r="79" spans="1:7" x14ac:dyDescent="0.25">
      <c r="A79" s="11" t="s">
        <v>1173</v>
      </c>
      <c r="B79" s="29" t="s">
        <v>1174</v>
      </c>
      <c r="C79" s="29" t="s">
        <v>1175</v>
      </c>
      <c r="D79" s="12">
        <v>602</v>
      </c>
      <c r="E79" s="13">
        <v>20.61</v>
      </c>
      <c r="F79" s="14">
        <v>4.1000000000000003E-3</v>
      </c>
      <c r="G79" s="14"/>
    </row>
    <row r="80" spans="1:7" x14ac:dyDescent="0.25">
      <c r="A80" s="11" t="s">
        <v>1142</v>
      </c>
      <c r="B80" s="29" t="s">
        <v>1143</v>
      </c>
      <c r="C80" s="29" t="s">
        <v>1144</v>
      </c>
      <c r="D80" s="12">
        <v>8782</v>
      </c>
      <c r="E80" s="13">
        <v>20.54</v>
      </c>
      <c r="F80" s="14">
        <v>4.1000000000000003E-3</v>
      </c>
      <c r="G80" s="14"/>
    </row>
    <row r="81" spans="1:7" x14ac:dyDescent="0.25">
      <c r="A81" s="11" t="s">
        <v>1979</v>
      </c>
      <c r="B81" s="29" t="s">
        <v>1980</v>
      </c>
      <c r="C81" s="29" t="s">
        <v>1246</v>
      </c>
      <c r="D81" s="12">
        <v>988</v>
      </c>
      <c r="E81" s="13">
        <v>20.49</v>
      </c>
      <c r="F81" s="14">
        <v>4.1000000000000003E-3</v>
      </c>
      <c r="G81" s="14"/>
    </row>
    <row r="82" spans="1:7" x14ac:dyDescent="0.25">
      <c r="A82" s="11" t="s">
        <v>1424</v>
      </c>
      <c r="B82" s="29" t="s">
        <v>1425</v>
      </c>
      <c r="C82" s="29" t="s">
        <v>1259</v>
      </c>
      <c r="D82" s="12">
        <v>1567</v>
      </c>
      <c r="E82" s="13">
        <v>20.34</v>
      </c>
      <c r="F82" s="14">
        <v>4.1000000000000003E-3</v>
      </c>
      <c r="G82" s="14"/>
    </row>
    <row r="83" spans="1:7" x14ac:dyDescent="0.25">
      <c r="A83" s="11" t="s">
        <v>1732</v>
      </c>
      <c r="B83" s="29" t="s">
        <v>1733</v>
      </c>
      <c r="C83" s="29" t="s">
        <v>1246</v>
      </c>
      <c r="D83" s="12">
        <v>2084</v>
      </c>
      <c r="E83" s="13">
        <v>20.23</v>
      </c>
      <c r="F83" s="14">
        <v>4.1000000000000003E-3</v>
      </c>
      <c r="G83" s="14"/>
    </row>
    <row r="84" spans="1:7" x14ac:dyDescent="0.25">
      <c r="A84" s="11" t="s">
        <v>1443</v>
      </c>
      <c r="B84" s="29" t="s">
        <v>1444</v>
      </c>
      <c r="C84" s="29" t="s">
        <v>1107</v>
      </c>
      <c r="D84" s="12">
        <v>1392</v>
      </c>
      <c r="E84" s="13">
        <v>20.2</v>
      </c>
      <c r="F84" s="14">
        <v>4.1000000000000003E-3</v>
      </c>
      <c r="G84" s="14"/>
    </row>
    <row r="85" spans="1:7" x14ac:dyDescent="0.25">
      <c r="A85" s="11" t="s">
        <v>1458</v>
      </c>
      <c r="B85" s="29" t="s">
        <v>1459</v>
      </c>
      <c r="C85" s="29" t="s">
        <v>1212</v>
      </c>
      <c r="D85" s="12">
        <v>92</v>
      </c>
      <c r="E85" s="13">
        <v>19.940000000000001</v>
      </c>
      <c r="F85" s="14">
        <v>4.0000000000000001E-3</v>
      </c>
      <c r="G85" s="14"/>
    </row>
    <row r="86" spans="1:7" x14ac:dyDescent="0.25">
      <c r="A86" s="11" t="s">
        <v>1838</v>
      </c>
      <c r="B86" s="29" t="s">
        <v>1839</v>
      </c>
      <c r="C86" s="29" t="s">
        <v>1305</v>
      </c>
      <c r="D86" s="12">
        <v>3611</v>
      </c>
      <c r="E86" s="13">
        <v>19.559999999999999</v>
      </c>
      <c r="F86" s="14">
        <v>3.8999999999999998E-3</v>
      </c>
      <c r="G86" s="14"/>
    </row>
    <row r="87" spans="1:7" x14ac:dyDescent="0.25">
      <c r="A87" s="11" t="s">
        <v>1267</v>
      </c>
      <c r="B87" s="29" t="s">
        <v>1268</v>
      </c>
      <c r="C87" s="29" t="s">
        <v>1188</v>
      </c>
      <c r="D87" s="12">
        <v>495</v>
      </c>
      <c r="E87" s="13">
        <v>19.2</v>
      </c>
      <c r="F87" s="14">
        <v>3.8999999999999998E-3</v>
      </c>
      <c r="G87" s="14"/>
    </row>
    <row r="88" spans="1:7" x14ac:dyDescent="0.25">
      <c r="A88" s="11" t="s">
        <v>1981</v>
      </c>
      <c r="B88" s="29" t="s">
        <v>1982</v>
      </c>
      <c r="C88" s="29" t="s">
        <v>1273</v>
      </c>
      <c r="D88" s="12">
        <v>6986</v>
      </c>
      <c r="E88" s="13">
        <v>19.190000000000001</v>
      </c>
      <c r="F88" s="14">
        <v>3.8999999999999998E-3</v>
      </c>
      <c r="G88" s="14"/>
    </row>
    <row r="89" spans="1:7" x14ac:dyDescent="0.25">
      <c r="A89" s="11" t="s">
        <v>1983</v>
      </c>
      <c r="B89" s="29" t="s">
        <v>1984</v>
      </c>
      <c r="C89" s="29" t="s">
        <v>1985</v>
      </c>
      <c r="D89" s="12">
        <v>3139</v>
      </c>
      <c r="E89" s="13">
        <v>19.02</v>
      </c>
      <c r="F89" s="14">
        <v>3.8E-3</v>
      </c>
      <c r="G89" s="14"/>
    </row>
    <row r="90" spans="1:7" x14ac:dyDescent="0.25">
      <c r="A90" s="11" t="s">
        <v>1844</v>
      </c>
      <c r="B90" s="29" t="s">
        <v>1845</v>
      </c>
      <c r="C90" s="29" t="s">
        <v>1198</v>
      </c>
      <c r="D90" s="12">
        <v>1245</v>
      </c>
      <c r="E90" s="13">
        <v>18.27</v>
      </c>
      <c r="F90" s="14">
        <v>3.7000000000000002E-3</v>
      </c>
      <c r="G90" s="14"/>
    </row>
    <row r="91" spans="1:7" x14ac:dyDescent="0.25">
      <c r="A91" s="11" t="s">
        <v>1730</v>
      </c>
      <c r="B91" s="29" t="s">
        <v>1731</v>
      </c>
      <c r="C91" s="29" t="s">
        <v>1246</v>
      </c>
      <c r="D91" s="12">
        <v>530</v>
      </c>
      <c r="E91" s="13">
        <v>18.059999999999999</v>
      </c>
      <c r="F91" s="14">
        <v>3.5999999999999999E-3</v>
      </c>
      <c r="G91" s="14"/>
    </row>
    <row r="92" spans="1:7" x14ac:dyDescent="0.25">
      <c r="A92" s="11" t="s">
        <v>1318</v>
      </c>
      <c r="B92" s="29" t="s">
        <v>1319</v>
      </c>
      <c r="C92" s="29" t="s">
        <v>1110</v>
      </c>
      <c r="D92" s="12">
        <v>1602</v>
      </c>
      <c r="E92" s="13">
        <v>17.87</v>
      </c>
      <c r="F92" s="14">
        <v>3.5999999999999999E-3</v>
      </c>
      <c r="G92" s="14"/>
    </row>
    <row r="93" spans="1:7" x14ac:dyDescent="0.25">
      <c r="A93" s="11" t="s">
        <v>1986</v>
      </c>
      <c r="B93" s="29" t="s">
        <v>1987</v>
      </c>
      <c r="C93" s="29" t="s">
        <v>1198</v>
      </c>
      <c r="D93" s="12">
        <v>3232</v>
      </c>
      <c r="E93" s="13">
        <v>17.63</v>
      </c>
      <c r="F93" s="14">
        <v>3.5000000000000001E-3</v>
      </c>
      <c r="G93" s="14"/>
    </row>
    <row r="94" spans="1:7" x14ac:dyDescent="0.25">
      <c r="A94" s="11" t="s">
        <v>1117</v>
      </c>
      <c r="B94" s="29" t="s">
        <v>1118</v>
      </c>
      <c r="C94" s="29" t="s">
        <v>1119</v>
      </c>
      <c r="D94" s="12">
        <v>703</v>
      </c>
      <c r="E94" s="13">
        <v>17.53</v>
      </c>
      <c r="F94" s="14">
        <v>3.5000000000000001E-3</v>
      </c>
      <c r="G94" s="14"/>
    </row>
    <row r="95" spans="1:7" x14ac:dyDescent="0.25">
      <c r="A95" s="11" t="s">
        <v>1226</v>
      </c>
      <c r="B95" s="29" t="s">
        <v>1227</v>
      </c>
      <c r="C95" s="29" t="s">
        <v>1122</v>
      </c>
      <c r="D95" s="12">
        <v>5273</v>
      </c>
      <c r="E95" s="13">
        <v>17.440000000000001</v>
      </c>
      <c r="F95" s="14">
        <v>3.5000000000000001E-3</v>
      </c>
      <c r="G95" s="14"/>
    </row>
    <row r="96" spans="1:7" x14ac:dyDescent="0.25">
      <c r="A96" s="11" t="s">
        <v>1988</v>
      </c>
      <c r="B96" s="29" t="s">
        <v>1989</v>
      </c>
      <c r="C96" s="29" t="s">
        <v>1305</v>
      </c>
      <c r="D96" s="12">
        <v>4429</v>
      </c>
      <c r="E96" s="13">
        <v>17.309999999999999</v>
      </c>
      <c r="F96" s="14">
        <v>3.5000000000000001E-3</v>
      </c>
      <c r="G96" s="14"/>
    </row>
    <row r="97" spans="1:7" x14ac:dyDescent="0.25">
      <c r="A97" s="11" t="s">
        <v>1990</v>
      </c>
      <c r="B97" s="29" t="s">
        <v>1991</v>
      </c>
      <c r="C97" s="29" t="s">
        <v>1985</v>
      </c>
      <c r="D97" s="12">
        <v>2465</v>
      </c>
      <c r="E97" s="13">
        <v>17.190000000000001</v>
      </c>
      <c r="F97" s="14">
        <v>3.5000000000000001E-3</v>
      </c>
      <c r="G97" s="14"/>
    </row>
    <row r="98" spans="1:7" x14ac:dyDescent="0.25">
      <c r="A98" s="11" t="s">
        <v>1334</v>
      </c>
      <c r="B98" s="29" t="s">
        <v>1335</v>
      </c>
      <c r="C98" s="29" t="s">
        <v>1122</v>
      </c>
      <c r="D98" s="12">
        <v>3394</v>
      </c>
      <c r="E98" s="13">
        <v>17.05</v>
      </c>
      <c r="F98" s="14">
        <v>3.3999999999999998E-3</v>
      </c>
      <c r="G98" s="14"/>
    </row>
    <row r="99" spans="1:7" x14ac:dyDescent="0.25">
      <c r="A99" s="11" t="s">
        <v>1171</v>
      </c>
      <c r="B99" s="29" t="s">
        <v>1172</v>
      </c>
      <c r="C99" s="29" t="s">
        <v>1161</v>
      </c>
      <c r="D99" s="12">
        <v>2422</v>
      </c>
      <c r="E99" s="13">
        <v>16.86</v>
      </c>
      <c r="F99" s="14">
        <v>3.3999999999999998E-3</v>
      </c>
      <c r="G99" s="14"/>
    </row>
    <row r="100" spans="1:7" x14ac:dyDescent="0.25">
      <c r="A100" s="11" t="s">
        <v>1156</v>
      </c>
      <c r="B100" s="29" t="s">
        <v>1157</v>
      </c>
      <c r="C100" s="29" t="s">
        <v>1158</v>
      </c>
      <c r="D100" s="12">
        <v>15327</v>
      </c>
      <c r="E100" s="13">
        <v>16.37</v>
      </c>
      <c r="F100" s="14">
        <v>3.3E-3</v>
      </c>
      <c r="G100" s="14"/>
    </row>
    <row r="101" spans="1:7" x14ac:dyDescent="0.25">
      <c r="A101" s="11" t="s">
        <v>1151</v>
      </c>
      <c r="B101" s="29" t="s">
        <v>1152</v>
      </c>
      <c r="C101" s="29" t="s">
        <v>1153</v>
      </c>
      <c r="D101" s="12">
        <v>947</v>
      </c>
      <c r="E101" s="13">
        <v>16.27</v>
      </c>
      <c r="F101" s="14">
        <v>3.3E-3</v>
      </c>
      <c r="G101" s="14"/>
    </row>
    <row r="102" spans="1:7" x14ac:dyDescent="0.25">
      <c r="A102" s="11" t="s">
        <v>1703</v>
      </c>
      <c r="B102" s="29" t="s">
        <v>1704</v>
      </c>
      <c r="C102" s="29" t="s">
        <v>1175</v>
      </c>
      <c r="D102" s="12">
        <v>531</v>
      </c>
      <c r="E102" s="13">
        <v>16.27</v>
      </c>
      <c r="F102" s="14">
        <v>3.3E-3</v>
      </c>
      <c r="G102" s="14"/>
    </row>
    <row r="103" spans="1:7" x14ac:dyDescent="0.25">
      <c r="A103" s="11" t="s">
        <v>1992</v>
      </c>
      <c r="B103" s="29" t="s">
        <v>1993</v>
      </c>
      <c r="C103" s="29" t="s">
        <v>1305</v>
      </c>
      <c r="D103" s="12">
        <v>1437</v>
      </c>
      <c r="E103" s="13">
        <v>16.21</v>
      </c>
      <c r="F103" s="14">
        <v>3.3E-3</v>
      </c>
      <c r="G103" s="14"/>
    </row>
    <row r="104" spans="1:7" x14ac:dyDescent="0.25">
      <c r="A104" s="11" t="s">
        <v>1713</v>
      </c>
      <c r="B104" s="29" t="s">
        <v>1714</v>
      </c>
      <c r="C104" s="29" t="s">
        <v>1305</v>
      </c>
      <c r="D104" s="12">
        <v>545</v>
      </c>
      <c r="E104" s="13">
        <v>16.170000000000002</v>
      </c>
      <c r="F104" s="14">
        <v>3.2000000000000002E-3</v>
      </c>
      <c r="G104" s="14"/>
    </row>
    <row r="105" spans="1:7" x14ac:dyDescent="0.25">
      <c r="A105" s="11" t="s">
        <v>1324</v>
      </c>
      <c r="B105" s="29" t="s">
        <v>1325</v>
      </c>
      <c r="C105" s="29" t="s">
        <v>1161</v>
      </c>
      <c r="D105" s="12">
        <v>19387</v>
      </c>
      <c r="E105" s="13">
        <v>15.99</v>
      </c>
      <c r="F105" s="14">
        <v>3.2000000000000002E-3</v>
      </c>
      <c r="G105" s="14"/>
    </row>
    <row r="106" spans="1:7" x14ac:dyDescent="0.25">
      <c r="A106" s="11" t="s">
        <v>1994</v>
      </c>
      <c r="B106" s="29" t="s">
        <v>1995</v>
      </c>
      <c r="C106" s="29" t="s">
        <v>1144</v>
      </c>
      <c r="D106" s="12">
        <v>36371</v>
      </c>
      <c r="E106" s="13">
        <v>15.8</v>
      </c>
      <c r="F106" s="14">
        <v>3.2000000000000002E-3</v>
      </c>
      <c r="G106" s="14"/>
    </row>
    <row r="107" spans="1:7" x14ac:dyDescent="0.25">
      <c r="A107" s="11" t="s">
        <v>1234</v>
      </c>
      <c r="B107" s="29" t="s">
        <v>1235</v>
      </c>
      <c r="C107" s="29" t="s">
        <v>1236</v>
      </c>
      <c r="D107" s="12">
        <v>10021</v>
      </c>
      <c r="E107" s="13">
        <v>15.52</v>
      </c>
      <c r="F107" s="14">
        <v>3.0999999999999999E-3</v>
      </c>
      <c r="G107" s="14"/>
    </row>
    <row r="108" spans="1:7" x14ac:dyDescent="0.25">
      <c r="A108" s="11" t="s">
        <v>1996</v>
      </c>
      <c r="B108" s="29" t="s">
        <v>1997</v>
      </c>
      <c r="C108" s="29" t="s">
        <v>1153</v>
      </c>
      <c r="D108" s="12">
        <v>1711</v>
      </c>
      <c r="E108" s="13">
        <v>15.47</v>
      </c>
      <c r="F108" s="14">
        <v>3.0999999999999999E-3</v>
      </c>
      <c r="G108" s="14"/>
    </row>
    <row r="109" spans="1:7" x14ac:dyDescent="0.25">
      <c r="A109" s="11" t="s">
        <v>1388</v>
      </c>
      <c r="B109" s="29" t="s">
        <v>1389</v>
      </c>
      <c r="C109" s="29" t="s">
        <v>1122</v>
      </c>
      <c r="D109" s="12">
        <v>71</v>
      </c>
      <c r="E109" s="13">
        <v>15.43</v>
      </c>
      <c r="F109" s="14">
        <v>3.0999999999999999E-3</v>
      </c>
      <c r="G109" s="14"/>
    </row>
    <row r="110" spans="1:7" x14ac:dyDescent="0.25">
      <c r="A110" s="11" t="s">
        <v>1426</v>
      </c>
      <c r="B110" s="29" t="s">
        <v>1427</v>
      </c>
      <c r="C110" s="29" t="s">
        <v>1110</v>
      </c>
      <c r="D110" s="12">
        <v>3807</v>
      </c>
      <c r="E110" s="13">
        <v>15.37</v>
      </c>
      <c r="F110" s="14">
        <v>3.0999999999999999E-3</v>
      </c>
      <c r="G110" s="14"/>
    </row>
    <row r="111" spans="1:7" x14ac:dyDescent="0.25">
      <c r="A111" s="11" t="s">
        <v>1148</v>
      </c>
      <c r="B111" s="29" t="s">
        <v>1149</v>
      </c>
      <c r="C111" s="29" t="s">
        <v>1150</v>
      </c>
      <c r="D111" s="12">
        <v>3753</v>
      </c>
      <c r="E111" s="13">
        <v>15.23</v>
      </c>
      <c r="F111" s="14">
        <v>3.0999999999999999E-3</v>
      </c>
      <c r="G111" s="14"/>
    </row>
    <row r="112" spans="1:7" x14ac:dyDescent="0.25">
      <c r="A112" s="11" t="s">
        <v>1390</v>
      </c>
      <c r="B112" s="29" t="s">
        <v>1391</v>
      </c>
      <c r="C112" s="29" t="s">
        <v>1195</v>
      </c>
      <c r="D112" s="12">
        <v>1577</v>
      </c>
      <c r="E112" s="13">
        <v>15.14</v>
      </c>
      <c r="F112" s="14">
        <v>3.0000000000000001E-3</v>
      </c>
      <c r="G112" s="14"/>
    </row>
    <row r="113" spans="1:7" x14ac:dyDescent="0.25">
      <c r="A113" s="11" t="s">
        <v>1295</v>
      </c>
      <c r="B113" s="29" t="s">
        <v>1296</v>
      </c>
      <c r="C113" s="29" t="s">
        <v>1107</v>
      </c>
      <c r="D113" s="12">
        <v>4057</v>
      </c>
      <c r="E113" s="13">
        <v>15.09</v>
      </c>
      <c r="F113" s="14">
        <v>3.0000000000000001E-3</v>
      </c>
      <c r="G113" s="14"/>
    </row>
    <row r="114" spans="1:7" x14ac:dyDescent="0.25">
      <c r="A114" s="11" t="s">
        <v>1355</v>
      </c>
      <c r="B114" s="29" t="s">
        <v>1356</v>
      </c>
      <c r="C114" s="29" t="s">
        <v>1203</v>
      </c>
      <c r="D114" s="12">
        <v>2540</v>
      </c>
      <c r="E114" s="13">
        <v>15.05</v>
      </c>
      <c r="F114" s="14">
        <v>3.0000000000000001E-3</v>
      </c>
      <c r="G114" s="14"/>
    </row>
    <row r="115" spans="1:7" x14ac:dyDescent="0.25">
      <c r="A115" s="11" t="s">
        <v>1242</v>
      </c>
      <c r="B115" s="29" t="s">
        <v>1243</v>
      </c>
      <c r="C115" s="29" t="s">
        <v>1122</v>
      </c>
      <c r="D115" s="12">
        <v>5957</v>
      </c>
      <c r="E115" s="13">
        <v>14.61</v>
      </c>
      <c r="F115" s="14">
        <v>2.8999999999999998E-3</v>
      </c>
      <c r="G115" s="14"/>
    </row>
    <row r="116" spans="1:7" x14ac:dyDescent="0.25">
      <c r="A116" s="11" t="s">
        <v>1196</v>
      </c>
      <c r="B116" s="29" t="s">
        <v>1197</v>
      </c>
      <c r="C116" s="29" t="s">
        <v>1198</v>
      </c>
      <c r="D116" s="12">
        <v>1560</v>
      </c>
      <c r="E116" s="13">
        <v>14.52</v>
      </c>
      <c r="F116" s="14">
        <v>2.8999999999999998E-3</v>
      </c>
      <c r="G116" s="14"/>
    </row>
    <row r="117" spans="1:7" x14ac:dyDescent="0.25">
      <c r="A117" s="11" t="s">
        <v>1840</v>
      </c>
      <c r="B117" s="29" t="s">
        <v>1841</v>
      </c>
      <c r="C117" s="29" t="s">
        <v>1246</v>
      </c>
      <c r="D117" s="12">
        <v>214</v>
      </c>
      <c r="E117" s="13">
        <v>14.41</v>
      </c>
      <c r="F117" s="14">
        <v>2.8999999999999998E-3</v>
      </c>
      <c r="G117" s="14"/>
    </row>
    <row r="118" spans="1:7" x14ac:dyDescent="0.25">
      <c r="A118" s="11" t="s">
        <v>1428</v>
      </c>
      <c r="B118" s="29" t="s">
        <v>1429</v>
      </c>
      <c r="C118" s="29" t="s">
        <v>1430</v>
      </c>
      <c r="D118" s="12">
        <v>368</v>
      </c>
      <c r="E118" s="13">
        <v>14.36</v>
      </c>
      <c r="F118" s="14">
        <v>2.8999999999999998E-3</v>
      </c>
      <c r="G118" s="14"/>
    </row>
    <row r="119" spans="1:7" x14ac:dyDescent="0.25">
      <c r="A119" s="11" t="s">
        <v>1349</v>
      </c>
      <c r="B119" s="29" t="s">
        <v>1350</v>
      </c>
      <c r="C119" s="29" t="s">
        <v>1206</v>
      </c>
      <c r="D119" s="12">
        <v>1943</v>
      </c>
      <c r="E119" s="13">
        <v>14.36</v>
      </c>
      <c r="F119" s="14">
        <v>2.8999999999999998E-3</v>
      </c>
      <c r="G119" s="14"/>
    </row>
    <row r="120" spans="1:7" x14ac:dyDescent="0.25">
      <c r="A120" s="11" t="s">
        <v>1288</v>
      </c>
      <c r="B120" s="29" t="s">
        <v>1289</v>
      </c>
      <c r="C120" s="29" t="s">
        <v>1153</v>
      </c>
      <c r="D120" s="12">
        <v>446</v>
      </c>
      <c r="E120" s="13">
        <v>14.31</v>
      </c>
      <c r="F120" s="14">
        <v>2.8999999999999998E-3</v>
      </c>
      <c r="G120" s="14"/>
    </row>
    <row r="121" spans="1:7" x14ac:dyDescent="0.25">
      <c r="A121" s="11" t="s">
        <v>1431</v>
      </c>
      <c r="B121" s="29" t="s">
        <v>1432</v>
      </c>
      <c r="C121" s="29" t="s">
        <v>1203</v>
      </c>
      <c r="D121" s="12">
        <v>1157</v>
      </c>
      <c r="E121" s="13">
        <v>14.29</v>
      </c>
      <c r="F121" s="14">
        <v>2.8999999999999998E-3</v>
      </c>
      <c r="G121" s="14"/>
    </row>
    <row r="122" spans="1:7" x14ac:dyDescent="0.25">
      <c r="A122" s="11" t="s">
        <v>1682</v>
      </c>
      <c r="B122" s="29" t="s">
        <v>1683</v>
      </c>
      <c r="C122" s="29" t="s">
        <v>1188</v>
      </c>
      <c r="D122" s="12">
        <v>1110</v>
      </c>
      <c r="E122" s="13">
        <v>14.18</v>
      </c>
      <c r="F122" s="14">
        <v>2.8E-3</v>
      </c>
      <c r="G122" s="14"/>
    </row>
    <row r="123" spans="1:7" x14ac:dyDescent="0.25">
      <c r="A123" s="11" t="s">
        <v>1207</v>
      </c>
      <c r="B123" s="29" t="s">
        <v>1208</v>
      </c>
      <c r="C123" s="29" t="s">
        <v>1209</v>
      </c>
      <c r="D123" s="12">
        <v>17278</v>
      </c>
      <c r="E123" s="13">
        <v>14.15</v>
      </c>
      <c r="F123" s="14">
        <v>2.8E-3</v>
      </c>
      <c r="G123" s="14"/>
    </row>
    <row r="124" spans="1:7" x14ac:dyDescent="0.25">
      <c r="A124" s="11" t="s">
        <v>1210</v>
      </c>
      <c r="B124" s="29" t="s">
        <v>1211</v>
      </c>
      <c r="C124" s="29" t="s">
        <v>1212</v>
      </c>
      <c r="D124" s="12">
        <v>303</v>
      </c>
      <c r="E124" s="13">
        <v>14.11</v>
      </c>
      <c r="F124" s="14">
        <v>2.8E-3</v>
      </c>
      <c r="G124" s="14"/>
    </row>
    <row r="125" spans="1:7" x14ac:dyDescent="0.25">
      <c r="A125" s="11" t="s">
        <v>1140</v>
      </c>
      <c r="B125" s="29" t="s">
        <v>1141</v>
      </c>
      <c r="C125" s="29" t="s">
        <v>1122</v>
      </c>
      <c r="D125" s="12">
        <v>312</v>
      </c>
      <c r="E125" s="13">
        <v>14.04</v>
      </c>
      <c r="F125" s="14">
        <v>2.8E-3</v>
      </c>
      <c r="G125" s="14"/>
    </row>
    <row r="126" spans="1:7" x14ac:dyDescent="0.25">
      <c r="A126" s="11" t="s">
        <v>1998</v>
      </c>
      <c r="B126" s="29" t="s">
        <v>1999</v>
      </c>
      <c r="C126" s="29" t="s">
        <v>1144</v>
      </c>
      <c r="D126" s="12">
        <v>5514</v>
      </c>
      <c r="E126" s="13">
        <v>14.01</v>
      </c>
      <c r="F126" s="14">
        <v>2.8E-3</v>
      </c>
      <c r="G126" s="14"/>
    </row>
    <row r="127" spans="1:7" x14ac:dyDescent="0.25">
      <c r="A127" s="11" t="s">
        <v>1404</v>
      </c>
      <c r="B127" s="29" t="s">
        <v>1405</v>
      </c>
      <c r="C127" s="29" t="s">
        <v>1406</v>
      </c>
      <c r="D127" s="12">
        <v>957</v>
      </c>
      <c r="E127" s="13">
        <v>13.92</v>
      </c>
      <c r="F127" s="14">
        <v>2.8E-3</v>
      </c>
      <c r="G127" s="14"/>
    </row>
    <row r="128" spans="1:7" x14ac:dyDescent="0.25">
      <c r="A128" s="11" t="s">
        <v>1232</v>
      </c>
      <c r="B128" s="29" t="s">
        <v>1233</v>
      </c>
      <c r="C128" s="29" t="s">
        <v>1107</v>
      </c>
      <c r="D128" s="12">
        <v>1792</v>
      </c>
      <c r="E128" s="13">
        <v>13.82</v>
      </c>
      <c r="F128" s="14">
        <v>2.8E-3</v>
      </c>
      <c r="G128" s="14"/>
    </row>
    <row r="129" spans="1:7" x14ac:dyDescent="0.25">
      <c r="A129" s="11" t="s">
        <v>2000</v>
      </c>
      <c r="B129" s="29" t="s">
        <v>2001</v>
      </c>
      <c r="C129" s="29" t="s">
        <v>1175</v>
      </c>
      <c r="D129" s="12">
        <v>312</v>
      </c>
      <c r="E129" s="13">
        <v>13.77</v>
      </c>
      <c r="F129" s="14">
        <v>2.8E-3</v>
      </c>
      <c r="G129" s="14"/>
    </row>
    <row r="130" spans="1:7" x14ac:dyDescent="0.25">
      <c r="A130" s="11" t="s">
        <v>1422</v>
      </c>
      <c r="B130" s="29" t="s">
        <v>1423</v>
      </c>
      <c r="C130" s="29" t="s">
        <v>1188</v>
      </c>
      <c r="D130" s="12">
        <v>862</v>
      </c>
      <c r="E130" s="13">
        <v>13.66</v>
      </c>
      <c r="F130" s="14">
        <v>2.7000000000000001E-3</v>
      </c>
      <c r="G130" s="14"/>
    </row>
    <row r="131" spans="1:7" x14ac:dyDescent="0.25">
      <c r="A131" s="11" t="s">
        <v>2002</v>
      </c>
      <c r="B131" s="29" t="s">
        <v>2003</v>
      </c>
      <c r="C131" s="29" t="s">
        <v>1107</v>
      </c>
      <c r="D131" s="12">
        <v>3913</v>
      </c>
      <c r="E131" s="13">
        <v>13.53</v>
      </c>
      <c r="F131" s="14">
        <v>2.7000000000000001E-3</v>
      </c>
      <c r="G131" s="14"/>
    </row>
    <row r="132" spans="1:7" x14ac:dyDescent="0.25">
      <c r="A132" s="11" t="s">
        <v>1341</v>
      </c>
      <c r="B132" s="29" t="s">
        <v>1342</v>
      </c>
      <c r="C132" s="29" t="s">
        <v>1246</v>
      </c>
      <c r="D132" s="12">
        <v>2625</v>
      </c>
      <c r="E132" s="13">
        <v>13.45</v>
      </c>
      <c r="F132" s="14">
        <v>2.7000000000000001E-3</v>
      </c>
      <c r="G132" s="14"/>
    </row>
    <row r="133" spans="1:7" x14ac:dyDescent="0.25">
      <c r="A133" s="11" t="s">
        <v>1204</v>
      </c>
      <c r="B133" s="29" t="s">
        <v>1205</v>
      </c>
      <c r="C133" s="29" t="s">
        <v>1206</v>
      </c>
      <c r="D133" s="12">
        <v>33187</v>
      </c>
      <c r="E133" s="13">
        <v>13.44</v>
      </c>
      <c r="F133" s="14">
        <v>2.7000000000000001E-3</v>
      </c>
      <c r="G133" s="14"/>
    </row>
    <row r="134" spans="1:7" x14ac:dyDescent="0.25">
      <c r="A134" s="11" t="s">
        <v>1799</v>
      </c>
      <c r="B134" s="29" t="s">
        <v>1800</v>
      </c>
      <c r="C134" s="29" t="s">
        <v>1164</v>
      </c>
      <c r="D134" s="12">
        <v>291</v>
      </c>
      <c r="E134" s="13">
        <v>13.29</v>
      </c>
      <c r="F134" s="14">
        <v>2.7000000000000001E-3</v>
      </c>
      <c r="G134" s="14"/>
    </row>
    <row r="135" spans="1:7" x14ac:dyDescent="0.25">
      <c r="A135" s="11" t="s">
        <v>1328</v>
      </c>
      <c r="B135" s="29" t="s">
        <v>1329</v>
      </c>
      <c r="C135" s="29" t="s">
        <v>1273</v>
      </c>
      <c r="D135" s="12">
        <v>1830</v>
      </c>
      <c r="E135" s="13">
        <v>13.27</v>
      </c>
      <c r="F135" s="14">
        <v>2.7000000000000001E-3</v>
      </c>
      <c r="G135" s="14"/>
    </row>
    <row r="136" spans="1:7" x14ac:dyDescent="0.25">
      <c r="A136" s="11" t="s">
        <v>1883</v>
      </c>
      <c r="B136" s="29" t="s">
        <v>1884</v>
      </c>
      <c r="C136" s="29" t="s">
        <v>1305</v>
      </c>
      <c r="D136" s="12">
        <v>22530</v>
      </c>
      <c r="E136" s="13">
        <v>13.03</v>
      </c>
      <c r="F136" s="14">
        <v>2.5999999999999999E-3</v>
      </c>
      <c r="G136" s="14"/>
    </row>
    <row r="137" spans="1:7" x14ac:dyDescent="0.25">
      <c r="A137" s="11" t="s">
        <v>1834</v>
      </c>
      <c r="B137" s="29" t="s">
        <v>1835</v>
      </c>
      <c r="C137" s="29" t="s">
        <v>1175</v>
      </c>
      <c r="D137" s="12">
        <v>624</v>
      </c>
      <c r="E137" s="13">
        <v>13.02</v>
      </c>
      <c r="F137" s="14">
        <v>2.5999999999999999E-3</v>
      </c>
      <c r="G137" s="14"/>
    </row>
    <row r="138" spans="1:7" x14ac:dyDescent="0.25">
      <c r="A138" s="11" t="s">
        <v>1453</v>
      </c>
      <c r="B138" s="29" t="s">
        <v>1454</v>
      </c>
      <c r="C138" s="29" t="s">
        <v>1455</v>
      </c>
      <c r="D138" s="12">
        <v>5384</v>
      </c>
      <c r="E138" s="13">
        <v>12.99</v>
      </c>
      <c r="F138" s="14">
        <v>2.5999999999999999E-3</v>
      </c>
      <c r="G138" s="14"/>
    </row>
    <row r="139" spans="1:7" x14ac:dyDescent="0.25">
      <c r="A139" s="11" t="s">
        <v>1384</v>
      </c>
      <c r="B139" s="29" t="s">
        <v>1385</v>
      </c>
      <c r="C139" s="29" t="s">
        <v>1164</v>
      </c>
      <c r="D139" s="12">
        <v>351</v>
      </c>
      <c r="E139" s="13">
        <v>12.89</v>
      </c>
      <c r="F139" s="14">
        <v>2.5999999999999999E-3</v>
      </c>
      <c r="G139" s="14"/>
    </row>
    <row r="140" spans="1:7" x14ac:dyDescent="0.25">
      <c r="A140" s="11" t="s">
        <v>1371</v>
      </c>
      <c r="B140" s="29" t="s">
        <v>1372</v>
      </c>
      <c r="C140" s="29" t="s">
        <v>1122</v>
      </c>
      <c r="D140" s="12">
        <v>1348</v>
      </c>
      <c r="E140" s="13">
        <v>12.85</v>
      </c>
      <c r="F140" s="14">
        <v>2.5999999999999999E-3</v>
      </c>
      <c r="G140" s="14"/>
    </row>
    <row r="141" spans="1:7" x14ac:dyDescent="0.25">
      <c r="A141" s="11" t="s">
        <v>1705</v>
      </c>
      <c r="B141" s="29" t="s">
        <v>1706</v>
      </c>
      <c r="C141" s="29" t="s">
        <v>1305</v>
      </c>
      <c r="D141" s="12">
        <v>2305</v>
      </c>
      <c r="E141" s="13">
        <v>12.81</v>
      </c>
      <c r="F141" s="14">
        <v>2.5999999999999999E-3</v>
      </c>
      <c r="G141" s="14"/>
    </row>
    <row r="142" spans="1:7" x14ac:dyDescent="0.25">
      <c r="A142" s="11" t="s">
        <v>2004</v>
      </c>
      <c r="B142" s="29" t="s">
        <v>2005</v>
      </c>
      <c r="C142" s="29" t="s">
        <v>1276</v>
      </c>
      <c r="D142" s="12">
        <v>366</v>
      </c>
      <c r="E142" s="13">
        <v>12.7</v>
      </c>
      <c r="F142" s="14">
        <v>2.5999999999999999E-3</v>
      </c>
      <c r="G142" s="14"/>
    </row>
    <row r="143" spans="1:7" x14ac:dyDescent="0.25">
      <c r="A143" s="11" t="s">
        <v>1263</v>
      </c>
      <c r="B143" s="29" t="s">
        <v>1264</v>
      </c>
      <c r="C143" s="29" t="s">
        <v>1122</v>
      </c>
      <c r="D143" s="12">
        <v>1803</v>
      </c>
      <c r="E143" s="13">
        <v>12.64</v>
      </c>
      <c r="F143" s="14">
        <v>2.5000000000000001E-3</v>
      </c>
      <c r="G143" s="14"/>
    </row>
    <row r="144" spans="1:7" x14ac:dyDescent="0.25">
      <c r="A144" s="11" t="s">
        <v>1694</v>
      </c>
      <c r="B144" s="29" t="s">
        <v>1695</v>
      </c>
      <c r="C144" s="29" t="s">
        <v>1144</v>
      </c>
      <c r="D144" s="12">
        <v>2256</v>
      </c>
      <c r="E144" s="13">
        <v>12.44</v>
      </c>
      <c r="F144" s="14">
        <v>2.5000000000000001E-3</v>
      </c>
      <c r="G144" s="14"/>
    </row>
    <row r="145" spans="1:7" x14ac:dyDescent="0.25">
      <c r="A145" s="11" t="s">
        <v>1722</v>
      </c>
      <c r="B145" s="29" t="s">
        <v>1723</v>
      </c>
      <c r="C145" s="29" t="s">
        <v>1236</v>
      </c>
      <c r="D145" s="12">
        <v>4799</v>
      </c>
      <c r="E145" s="13">
        <v>12.35</v>
      </c>
      <c r="F145" s="14">
        <v>2.5000000000000001E-3</v>
      </c>
      <c r="G145" s="14"/>
    </row>
    <row r="146" spans="1:7" x14ac:dyDescent="0.25">
      <c r="A146" s="11" t="s">
        <v>1720</v>
      </c>
      <c r="B146" s="29" t="s">
        <v>1721</v>
      </c>
      <c r="C146" s="29" t="s">
        <v>1246</v>
      </c>
      <c r="D146" s="12">
        <v>328</v>
      </c>
      <c r="E146" s="13">
        <v>12.31</v>
      </c>
      <c r="F146" s="14">
        <v>2.5000000000000001E-3</v>
      </c>
      <c r="G146" s="14"/>
    </row>
    <row r="147" spans="1:7" x14ac:dyDescent="0.25">
      <c r="A147" s="11" t="s">
        <v>1709</v>
      </c>
      <c r="B147" s="29" t="s">
        <v>1710</v>
      </c>
      <c r="C147" s="29" t="s">
        <v>1107</v>
      </c>
      <c r="D147" s="12">
        <v>323</v>
      </c>
      <c r="E147" s="13">
        <v>12.27</v>
      </c>
      <c r="F147" s="14">
        <v>2.5000000000000001E-3</v>
      </c>
      <c r="G147" s="14"/>
    </row>
    <row r="148" spans="1:7" x14ac:dyDescent="0.25">
      <c r="A148" s="11" t="s">
        <v>1338</v>
      </c>
      <c r="B148" s="29" t="s">
        <v>1339</v>
      </c>
      <c r="C148" s="29" t="s">
        <v>1340</v>
      </c>
      <c r="D148" s="12">
        <v>1528</v>
      </c>
      <c r="E148" s="13">
        <v>12.2</v>
      </c>
      <c r="F148" s="14">
        <v>2.5000000000000001E-3</v>
      </c>
      <c r="G148" s="14"/>
    </row>
    <row r="149" spans="1:7" x14ac:dyDescent="0.25">
      <c r="A149" s="11" t="s">
        <v>1819</v>
      </c>
      <c r="B149" s="29" t="s">
        <v>1820</v>
      </c>
      <c r="C149" s="29" t="s">
        <v>1821</v>
      </c>
      <c r="D149" s="12">
        <v>30</v>
      </c>
      <c r="E149" s="13">
        <v>12.02</v>
      </c>
      <c r="F149" s="14">
        <v>2.3999999999999998E-3</v>
      </c>
      <c r="G149" s="14"/>
    </row>
    <row r="150" spans="1:7" x14ac:dyDescent="0.25">
      <c r="A150" s="11" t="s">
        <v>1357</v>
      </c>
      <c r="B150" s="29" t="s">
        <v>1358</v>
      </c>
      <c r="C150" s="29" t="s">
        <v>1273</v>
      </c>
      <c r="D150" s="12">
        <v>259</v>
      </c>
      <c r="E150" s="13">
        <v>11.97</v>
      </c>
      <c r="F150" s="14">
        <v>2.3999999999999998E-3</v>
      </c>
      <c r="G150" s="14"/>
    </row>
    <row r="151" spans="1:7" x14ac:dyDescent="0.25">
      <c r="A151" s="11" t="s">
        <v>2006</v>
      </c>
      <c r="B151" s="29" t="s">
        <v>2007</v>
      </c>
      <c r="C151" s="29" t="s">
        <v>1209</v>
      </c>
      <c r="D151" s="12">
        <v>511</v>
      </c>
      <c r="E151" s="13">
        <v>11.93</v>
      </c>
      <c r="F151" s="14">
        <v>2.3999999999999998E-3</v>
      </c>
      <c r="G151" s="14"/>
    </row>
    <row r="152" spans="1:7" x14ac:dyDescent="0.25">
      <c r="A152" s="11" t="s">
        <v>1249</v>
      </c>
      <c r="B152" s="29" t="s">
        <v>1250</v>
      </c>
      <c r="C152" s="29" t="s">
        <v>1110</v>
      </c>
      <c r="D152" s="12">
        <v>236</v>
      </c>
      <c r="E152" s="13">
        <v>11.8</v>
      </c>
      <c r="F152" s="14">
        <v>2.3999999999999998E-3</v>
      </c>
      <c r="G152" s="14"/>
    </row>
    <row r="153" spans="1:7" x14ac:dyDescent="0.25">
      <c r="A153" s="11" t="s">
        <v>1290</v>
      </c>
      <c r="B153" s="29" t="s">
        <v>1291</v>
      </c>
      <c r="C153" s="29" t="s">
        <v>1292</v>
      </c>
      <c r="D153" s="12">
        <v>2308</v>
      </c>
      <c r="E153" s="13">
        <v>11.69</v>
      </c>
      <c r="F153" s="14">
        <v>2.3E-3</v>
      </c>
      <c r="G153" s="14"/>
    </row>
    <row r="154" spans="1:7" x14ac:dyDescent="0.25">
      <c r="A154" s="11" t="s">
        <v>1343</v>
      </c>
      <c r="B154" s="29" t="s">
        <v>1344</v>
      </c>
      <c r="C154" s="29" t="s">
        <v>1107</v>
      </c>
      <c r="D154" s="12">
        <v>6810</v>
      </c>
      <c r="E154" s="13">
        <v>11.6</v>
      </c>
      <c r="F154" s="14">
        <v>2.3E-3</v>
      </c>
      <c r="G154" s="14"/>
    </row>
    <row r="155" spans="1:7" x14ac:dyDescent="0.25">
      <c r="A155" s="11" t="s">
        <v>1400</v>
      </c>
      <c r="B155" s="29" t="s">
        <v>1401</v>
      </c>
      <c r="C155" s="29" t="s">
        <v>1110</v>
      </c>
      <c r="D155" s="12">
        <v>313</v>
      </c>
      <c r="E155" s="13">
        <v>11.37</v>
      </c>
      <c r="F155" s="14">
        <v>2.3E-3</v>
      </c>
      <c r="G155" s="14"/>
    </row>
    <row r="156" spans="1:7" x14ac:dyDescent="0.25">
      <c r="A156" s="11" t="s">
        <v>2008</v>
      </c>
      <c r="B156" s="29" t="s">
        <v>2009</v>
      </c>
      <c r="C156" s="29" t="s">
        <v>1246</v>
      </c>
      <c r="D156" s="12">
        <v>286</v>
      </c>
      <c r="E156" s="13">
        <v>11.31</v>
      </c>
      <c r="F156" s="14">
        <v>2.3E-3</v>
      </c>
      <c r="G156" s="14"/>
    </row>
    <row r="157" spans="1:7" x14ac:dyDescent="0.25">
      <c r="A157" s="11" t="s">
        <v>1953</v>
      </c>
      <c r="B157" s="29" t="s">
        <v>1954</v>
      </c>
      <c r="C157" s="29" t="s">
        <v>1122</v>
      </c>
      <c r="D157" s="12">
        <v>327</v>
      </c>
      <c r="E157" s="13">
        <v>11.26</v>
      </c>
      <c r="F157" s="14">
        <v>2.3E-3</v>
      </c>
      <c r="G157" s="14"/>
    </row>
    <row r="158" spans="1:7" x14ac:dyDescent="0.25">
      <c r="A158" s="11" t="s">
        <v>2010</v>
      </c>
      <c r="B158" s="29" t="s">
        <v>2011</v>
      </c>
      <c r="C158" s="29" t="s">
        <v>1104</v>
      </c>
      <c r="D158" s="12">
        <v>15582</v>
      </c>
      <c r="E158" s="13">
        <v>11.08</v>
      </c>
      <c r="F158" s="14">
        <v>2.2000000000000001E-3</v>
      </c>
      <c r="G158" s="14"/>
    </row>
    <row r="159" spans="1:7" x14ac:dyDescent="0.25">
      <c r="A159" s="11" t="s">
        <v>1918</v>
      </c>
      <c r="B159" s="29" t="s">
        <v>1919</v>
      </c>
      <c r="C159" s="29" t="s">
        <v>1383</v>
      </c>
      <c r="D159" s="12">
        <v>2721</v>
      </c>
      <c r="E159" s="13">
        <v>10.66</v>
      </c>
      <c r="F159" s="14">
        <v>2.0999999999999999E-3</v>
      </c>
      <c r="G159" s="14"/>
    </row>
    <row r="160" spans="1:7" x14ac:dyDescent="0.25">
      <c r="A160" s="11" t="s">
        <v>1297</v>
      </c>
      <c r="B160" s="29" t="s">
        <v>1298</v>
      </c>
      <c r="C160" s="29" t="s">
        <v>1107</v>
      </c>
      <c r="D160" s="12">
        <v>1014</v>
      </c>
      <c r="E160" s="13">
        <v>10.66</v>
      </c>
      <c r="F160" s="14">
        <v>2.0999999999999999E-3</v>
      </c>
      <c r="G160" s="14"/>
    </row>
    <row r="161" spans="1:7" x14ac:dyDescent="0.25">
      <c r="A161" s="11" t="s">
        <v>2012</v>
      </c>
      <c r="B161" s="29" t="s">
        <v>2013</v>
      </c>
      <c r="C161" s="29" t="s">
        <v>1241</v>
      </c>
      <c r="D161" s="12">
        <v>3029</v>
      </c>
      <c r="E161" s="13">
        <v>10.58</v>
      </c>
      <c r="F161" s="14">
        <v>2.0999999999999999E-3</v>
      </c>
      <c r="G161" s="14"/>
    </row>
    <row r="162" spans="1:7" x14ac:dyDescent="0.25">
      <c r="A162" s="11" t="s">
        <v>2014</v>
      </c>
      <c r="B162" s="29" t="s">
        <v>2015</v>
      </c>
      <c r="C162" s="29" t="s">
        <v>1150</v>
      </c>
      <c r="D162" s="12">
        <v>3400</v>
      </c>
      <c r="E162" s="13">
        <v>10.4</v>
      </c>
      <c r="F162" s="14">
        <v>2.0999999999999999E-3</v>
      </c>
      <c r="G162" s="14"/>
    </row>
    <row r="163" spans="1:7" x14ac:dyDescent="0.25">
      <c r="A163" s="11" t="s">
        <v>1165</v>
      </c>
      <c r="B163" s="29" t="s">
        <v>1166</v>
      </c>
      <c r="C163" s="29" t="s">
        <v>1107</v>
      </c>
      <c r="D163" s="12">
        <v>9976</v>
      </c>
      <c r="E163" s="13">
        <v>10.39</v>
      </c>
      <c r="F163" s="14">
        <v>2.0999999999999999E-3</v>
      </c>
      <c r="G163" s="14"/>
    </row>
    <row r="164" spans="1:7" x14ac:dyDescent="0.25">
      <c r="A164" s="11" t="s">
        <v>1875</v>
      </c>
      <c r="B164" s="29" t="s">
        <v>1876</v>
      </c>
      <c r="C164" s="29" t="s">
        <v>1175</v>
      </c>
      <c r="D164" s="12">
        <v>313</v>
      </c>
      <c r="E164" s="13">
        <v>10.34</v>
      </c>
      <c r="F164" s="14">
        <v>2.0999999999999999E-3</v>
      </c>
      <c r="G164" s="14"/>
    </row>
    <row r="165" spans="1:7" x14ac:dyDescent="0.25">
      <c r="A165" s="11" t="s">
        <v>1413</v>
      </c>
      <c r="B165" s="29" t="s">
        <v>1414</v>
      </c>
      <c r="C165" s="29" t="s">
        <v>1415</v>
      </c>
      <c r="D165" s="12">
        <v>9203</v>
      </c>
      <c r="E165" s="13">
        <v>10.32</v>
      </c>
      <c r="F165" s="14">
        <v>2.0999999999999999E-3</v>
      </c>
      <c r="G165" s="14"/>
    </row>
    <row r="166" spans="1:7" x14ac:dyDescent="0.25">
      <c r="A166" s="11" t="s">
        <v>1688</v>
      </c>
      <c r="B166" s="29" t="s">
        <v>1689</v>
      </c>
      <c r="C166" s="29" t="s">
        <v>1383</v>
      </c>
      <c r="D166" s="12">
        <v>972</v>
      </c>
      <c r="E166" s="13">
        <v>10.29</v>
      </c>
      <c r="F166" s="14">
        <v>2.0999999999999999E-3</v>
      </c>
      <c r="G166" s="14"/>
    </row>
    <row r="167" spans="1:7" x14ac:dyDescent="0.25">
      <c r="A167" s="11" t="s">
        <v>1373</v>
      </c>
      <c r="B167" s="29" t="s">
        <v>1374</v>
      </c>
      <c r="C167" s="29" t="s">
        <v>1246</v>
      </c>
      <c r="D167" s="12">
        <v>392</v>
      </c>
      <c r="E167" s="13">
        <v>10.220000000000001</v>
      </c>
      <c r="F167" s="14">
        <v>2.0999999999999999E-3</v>
      </c>
      <c r="G167" s="14"/>
    </row>
    <row r="168" spans="1:7" x14ac:dyDescent="0.25">
      <c r="A168" s="11" t="s">
        <v>2016</v>
      </c>
      <c r="B168" s="29" t="s">
        <v>2017</v>
      </c>
      <c r="C168" s="29" t="s">
        <v>1406</v>
      </c>
      <c r="D168" s="12">
        <v>601</v>
      </c>
      <c r="E168" s="13">
        <v>10.18</v>
      </c>
      <c r="F168" s="14">
        <v>2E-3</v>
      </c>
      <c r="G168" s="14"/>
    </row>
    <row r="169" spans="1:7" x14ac:dyDescent="0.25">
      <c r="A169" s="11" t="s">
        <v>2018</v>
      </c>
      <c r="B169" s="29" t="s">
        <v>2019</v>
      </c>
      <c r="C169" s="29" t="s">
        <v>1188</v>
      </c>
      <c r="D169" s="12">
        <v>1782</v>
      </c>
      <c r="E169" s="13">
        <v>9.9</v>
      </c>
      <c r="F169" s="14">
        <v>2E-3</v>
      </c>
      <c r="G169" s="14"/>
    </row>
    <row r="170" spans="1:7" x14ac:dyDescent="0.25">
      <c r="A170" s="11" t="s">
        <v>2020</v>
      </c>
      <c r="B170" s="29" t="s">
        <v>2021</v>
      </c>
      <c r="C170" s="29" t="s">
        <v>1340</v>
      </c>
      <c r="D170" s="12">
        <v>922</v>
      </c>
      <c r="E170" s="13">
        <v>9.66</v>
      </c>
      <c r="F170" s="14">
        <v>1.9E-3</v>
      </c>
      <c r="G170" s="14"/>
    </row>
    <row r="171" spans="1:7" x14ac:dyDescent="0.25">
      <c r="A171" s="11" t="s">
        <v>1447</v>
      </c>
      <c r="B171" s="29" t="s">
        <v>1448</v>
      </c>
      <c r="C171" s="29" t="s">
        <v>1287</v>
      </c>
      <c r="D171" s="12">
        <v>442</v>
      </c>
      <c r="E171" s="13">
        <v>9.6199999999999992</v>
      </c>
      <c r="F171" s="14">
        <v>1.9E-3</v>
      </c>
      <c r="G171" s="14"/>
    </row>
    <row r="172" spans="1:7" x14ac:dyDescent="0.25">
      <c r="A172" s="11" t="s">
        <v>1717</v>
      </c>
      <c r="B172" s="29" t="s">
        <v>1718</v>
      </c>
      <c r="C172" s="29" t="s">
        <v>1719</v>
      </c>
      <c r="D172" s="12">
        <v>38</v>
      </c>
      <c r="E172" s="13">
        <v>9.56</v>
      </c>
      <c r="F172" s="14">
        <v>1.9E-3</v>
      </c>
      <c r="G172" s="14"/>
    </row>
    <row r="173" spans="1:7" x14ac:dyDescent="0.25">
      <c r="A173" s="11" t="s">
        <v>2022</v>
      </c>
      <c r="B173" s="29" t="s">
        <v>2023</v>
      </c>
      <c r="C173" s="29" t="s">
        <v>1219</v>
      </c>
      <c r="D173" s="12">
        <v>5171</v>
      </c>
      <c r="E173" s="13">
        <v>9.5399999999999991</v>
      </c>
      <c r="F173" s="14">
        <v>1.9E-3</v>
      </c>
      <c r="G173" s="14"/>
    </row>
    <row r="174" spans="1:7" x14ac:dyDescent="0.25">
      <c r="A174" s="11" t="s">
        <v>1316</v>
      </c>
      <c r="B174" s="29" t="s">
        <v>1317</v>
      </c>
      <c r="C174" s="29" t="s">
        <v>1246</v>
      </c>
      <c r="D174" s="12">
        <v>373</v>
      </c>
      <c r="E174" s="13">
        <v>9.4</v>
      </c>
      <c r="F174" s="14">
        <v>1.9E-3</v>
      </c>
      <c r="G174" s="14"/>
    </row>
    <row r="175" spans="1:7" x14ac:dyDescent="0.25">
      <c r="A175" s="11" t="s">
        <v>1271</v>
      </c>
      <c r="B175" s="29" t="s">
        <v>1272</v>
      </c>
      <c r="C175" s="29" t="s">
        <v>1273</v>
      </c>
      <c r="D175" s="12">
        <v>458</v>
      </c>
      <c r="E175" s="13">
        <v>9.31</v>
      </c>
      <c r="F175" s="14">
        <v>1.9E-3</v>
      </c>
      <c r="G175" s="14"/>
    </row>
    <row r="176" spans="1:7" x14ac:dyDescent="0.25">
      <c r="A176" s="11" t="s">
        <v>1213</v>
      </c>
      <c r="B176" s="29" t="s">
        <v>1214</v>
      </c>
      <c r="C176" s="29" t="s">
        <v>1164</v>
      </c>
      <c r="D176" s="12">
        <v>334</v>
      </c>
      <c r="E176" s="13">
        <v>9.2200000000000006</v>
      </c>
      <c r="F176" s="14">
        <v>1.9E-3</v>
      </c>
      <c r="G176" s="14"/>
    </row>
    <row r="177" spans="1:7" x14ac:dyDescent="0.25">
      <c r="A177" s="11" t="s">
        <v>1193</v>
      </c>
      <c r="B177" s="29" t="s">
        <v>1194</v>
      </c>
      <c r="C177" s="29" t="s">
        <v>1195</v>
      </c>
      <c r="D177" s="12">
        <v>1331</v>
      </c>
      <c r="E177" s="13">
        <v>9.1199999999999992</v>
      </c>
      <c r="F177" s="14">
        <v>1.8E-3</v>
      </c>
      <c r="G177" s="14"/>
    </row>
    <row r="178" spans="1:7" x14ac:dyDescent="0.25">
      <c r="A178" s="11" t="s">
        <v>2024</v>
      </c>
      <c r="B178" s="29" t="s">
        <v>2025</v>
      </c>
      <c r="C178" s="29" t="s">
        <v>1198</v>
      </c>
      <c r="D178" s="12">
        <v>1881</v>
      </c>
      <c r="E178" s="13">
        <v>9.09</v>
      </c>
      <c r="F178" s="14">
        <v>1.8E-3</v>
      </c>
      <c r="G178" s="14"/>
    </row>
    <row r="179" spans="1:7" x14ac:dyDescent="0.25">
      <c r="A179" s="11" t="s">
        <v>1707</v>
      </c>
      <c r="B179" s="29" t="s">
        <v>1708</v>
      </c>
      <c r="C179" s="29" t="s">
        <v>1104</v>
      </c>
      <c r="D179" s="12">
        <v>3340</v>
      </c>
      <c r="E179" s="13">
        <v>9.01</v>
      </c>
      <c r="F179" s="14">
        <v>1.8E-3</v>
      </c>
      <c r="G179" s="14"/>
    </row>
    <row r="180" spans="1:7" x14ac:dyDescent="0.25">
      <c r="A180" s="11" t="s">
        <v>1365</v>
      </c>
      <c r="B180" s="29" t="s">
        <v>1366</v>
      </c>
      <c r="C180" s="29" t="s">
        <v>1276</v>
      </c>
      <c r="D180" s="12">
        <v>4453</v>
      </c>
      <c r="E180" s="13">
        <v>8.9700000000000006</v>
      </c>
      <c r="F180" s="14">
        <v>1.8E-3</v>
      </c>
      <c r="G180" s="14"/>
    </row>
    <row r="181" spans="1:7" x14ac:dyDescent="0.25">
      <c r="A181" s="11" t="s">
        <v>1361</v>
      </c>
      <c r="B181" s="29" t="s">
        <v>1362</v>
      </c>
      <c r="C181" s="29" t="s">
        <v>1130</v>
      </c>
      <c r="D181" s="12">
        <v>2453</v>
      </c>
      <c r="E181" s="13">
        <v>8.92</v>
      </c>
      <c r="F181" s="14">
        <v>1.8E-3</v>
      </c>
      <c r="G181" s="14"/>
    </row>
    <row r="182" spans="1:7" x14ac:dyDescent="0.25">
      <c r="A182" s="11" t="s">
        <v>1131</v>
      </c>
      <c r="B182" s="29" t="s">
        <v>1132</v>
      </c>
      <c r="C182" s="29" t="s">
        <v>1104</v>
      </c>
      <c r="D182" s="12">
        <v>4784</v>
      </c>
      <c r="E182" s="13">
        <v>8.85</v>
      </c>
      <c r="F182" s="14">
        <v>1.8E-3</v>
      </c>
      <c r="G182" s="14"/>
    </row>
    <row r="183" spans="1:7" x14ac:dyDescent="0.25">
      <c r="A183" s="11" t="s">
        <v>2026</v>
      </c>
      <c r="B183" s="29" t="s">
        <v>2027</v>
      </c>
      <c r="C183" s="29" t="s">
        <v>1188</v>
      </c>
      <c r="D183" s="12">
        <v>968</v>
      </c>
      <c r="E183" s="13">
        <v>8.73</v>
      </c>
      <c r="F183" s="14">
        <v>1.8E-3</v>
      </c>
      <c r="G183" s="14"/>
    </row>
    <row r="184" spans="1:7" x14ac:dyDescent="0.25">
      <c r="A184" s="11" t="s">
        <v>2028</v>
      </c>
      <c r="B184" s="29" t="s">
        <v>2029</v>
      </c>
      <c r="C184" s="29" t="s">
        <v>1122</v>
      </c>
      <c r="D184" s="12">
        <v>928</v>
      </c>
      <c r="E184" s="13">
        <v>8.58</v>
      </c>
      <c r="F184" s="14">
        <v>1.6999999999999999E-3</v>
      </c>
      <c r="G184" s="14"/>
    </row>
    <row r="185" spans="1:7" x14ac:dyDescent="0.25">
      <c r="A185" s="11" t="s">
        <v>1251</v>
      </c>
      <c r="B185" s="29" t="s">
        <v>1252</v>
      </c>
      <c r="C185" s="29" t="s">
        <v>1153</v>
      </c>
      <c r="D185" s="12">
        <v>34</v>
      </c>
      <c r="E185" s="13">
        <v>8.56</v>
      </c>
      <c r="F185" s="14">
        <v>1.6999999999999999E-3</v>
      </c>
      <c r="G185" s="14"/>
    </row>
    <row r="186" spans="1:7" x14ac:dyDescent="0.25">
      <c r="A186" s="11" t="s">
        <v>1332</v>
      </c>
      <c r="B186" s="29" t="s">
        <v>1333</v>
      </c>
      <c r="C186" s="29" t="s">
        <v>1130</v>
      </c>
      <c r="D186" s="12">
        <v>9434</v>
      </c>
      <c r="E186" s="13">
        <v>8.49</v>
      </c>
      <c r="F186" s="14">
        <v>1.6999999999999999E-3</v>
      </c>
      <c r="G186" s="14"/>
    </row>
    <row r="187" spans="1:7" x14ac:dyDescent="0.25">
      <c r="A187" s="11" t="s">
        <v>1320</v>
      </c>
      <c r="B187" s="29" t="s">
        <v>1321</v>
      </c>
      <c r="C187" s="29" t="s">
        <v>1188</v>
      </c>
      <c r="D187" s="12">
        <v>644</v>
      </c>
      <c r="E187" s="13">
        <v>8.42</v>
      </c>
      <c r="F187" s="14">
        <v>1.6999999999999999E-3</v>
      </c>
      <c r="G187" s="14"/>
    </row>
    <row r="188" spans="1:7" x14ac:dyDescent="0.25">
      <c r="A188" s="11" t="s">
        <v>1402</v>
      </c>
      <c r="B188" s="29" t="s">
        <v>1403</v>
      </c>
      <c r="C188" s="29" t="s">
        <v>1383</v>
      </c>
      <c r="D188" s="12">
        <v>1502</v>
      </c>
      <c r="E188" s="13">
        <v>8.34</v>
      </c>
      <c r="F188" s="14">
        <v>1.6999999999999999E-3</v>
      </c>
      <c r="G188" s="14"/>
    </row>
    <row r="189" spans="1:7" x14ac:dyDescent="0.25">
      <c r="A189" s="11" t="s">
        <v>2030</v>
      </c>
      <c r="B189" s="29" t="s">
        <v>2031</v>
      </c>
      <c r="C189" s="29" t="s">
        <v>1107</v>
      </c>
      <c r="D189" s="12">
        <v>594</v>
      </c>
      <c r="E189" s="13">
        <v>8.3000000000000007</v>
      </c>
      <c r="F189" s="14">
        <v>1.6999999999999999E-3</v>
      </c>
      <c r="G189" s="14"/>
    </row>
    <row r="190" spans="1:7" x14ac:dyDescent="0.25">
      <c r="A190" s="11" t="s">
        <v>2032</v>
      </c>
      <c r="B190" s="29" t="s">
        <v>2033</v>
      </c>
      <c r="C190" s="29" t="s">
        <v>1107</v>
      </c>
      <c r="D190" s="12">
        <v>112</v>
      </c>
      <c r="E190" s="13">
        <v>8.14</v>
      </c>
      <c r="F190" s="14">
        <v>1.6000000000000001E-3</v>
      </c>
      <c r="G190" s="14"/>
    </row>
    <row r="191" spans="1:7" x14ac:dyDescent="0.25">
      <c r="A191" s="11" t="s">
        <v>1230</v>
      </c>
      <c r="B191" s="29" t="s">
        <v>1231</v>
      </c>
      <c r="C191" s="29" t="s">
        <v>1209</v>
      </c>
      <c r="D191" s="12">
        <v>229</v>
      </c>
      <c r="E191" s="13">
        <v>8.1300000000000008</v>
      </c>
      <c r="F191" s="14">
        <v>1.6000000000000001E-3</v>
      </c>
      <c r="G191" s="14"/>
    </row>
    <row r="192" spans="1:7" x14ac:dyDescent="0.25">
      <c r="A192" s="11" t="s">
        <v>1274</v>
      </c>
      <c r="B192" s="29" t="s">
        <v>1275</v>
      </c>
      <c r="C192" s="29" t="s">
        <v>1276</v>
      </c>
      <c r="D192" s="12">
        <v>199</v>
      </c>
      <c r="E192" s="13">
        <v>8.11</v>
      </c>
      <c r="F192" s="14">
        <v>1.6000000000000001E-3</v>
      </c>
      <c r="G192" s="14"/>
    </row>
    <row r="193" spans="1:7" x14ac:dyDescent="0.25">
      <c r="A193" s="11" t="s">
        <v>1326</v>
      </c>
      <c r="B193" s="29" t="s">
        <v>1327</v>
      </c>
      <c r="C193" s="29" t="s">
        <v>1144</v>
      </c>
      <c r="D193" s="12">
        <v>3777</v>
      </c>
      <c r="E193" s="13">
        <v>8.07</v>
      </c>
      <c r="F193" s="14">
        <v>1.6000000000000001E-3</v>
      </c>
      <c r="G193" s="14"/>
    </row>
    <row r="194" spans="1:7" x14ac:dyDescent="0.25">
      <c r="A194" s="11" t="s">
        <v>1369</v>
      </c>
      <c r="B194" s="29" t="s">
        <v>1370</v>
      </c>
      <c r="C194" s="29" t="s">
        <v>1153</v>
      </c>
      <c r="D194" s="12">
        <v>1888</v>
      </c>
      <c r="E194" s="13">
        <v>8</v>
      </c>
      <c r="F194" s="14">
        <v>1.6000000000000001E-3</v>
      </c>
      <c r="G194" s="14"/>
    </row>
    <row r="195" spans="1:7" x14ac:dyDescent="0.25">
      <c r="A195" s="11" t="s">
        <v>1257</v>
      </c>
      <c r="B195" s="29" t="s">
        <v>1258</v>
      </c>
      <c r="C195" s="29" t="s">
        <v>1259</v>
      </c>
      <c r="D195" s="12">
        <v>110979</v>
      </c>
      <c r="E195" s="13">
        <v>7.99</v>
      </c>
      <c r="F195" s="14">
        <v>1.6000000000000001E-3</v>
      </c>
      <c r="G195" s="14"/>
    </row>
    <row r="196" spans="1:7" x14ac:dyDescent="0.25">
      <c r="A196" s="11" t="s">
        <v>2034</v>
      </c>
      <c r="B196" s="29" t="s">
        <v>2035</v>
      </c>
      <c r="C196" s="29" t="s">
        <v>2036</v>
      </c>
      <c r="D196" s="12">
        <v>2865</v>
      </c>
      <c r="E196" s="13">
        <v>7.97</v>
      </c>
      <c r="F196" s="14">
        <v>1.6000000000000001E-3</v>
      </c>
      <c r="G196" s="14"/>
    </row>
    <row r="197" spans="1:7" x14ac:dyDescent="0.25">
      <c r="A197" s="11" t="s">
        <v>1842</v>
      </c>
      <c r="B197" s="29" t="s">
        <v>1843</v>
      </c>
      <c r="C197" s="29" t="s">
        <v>1188</v>
      </c>
      <c r="D197" s="12">
        <v>1807</v>
      </c>
      <c r="E197" s="13">
        <v>7.97</v>
      </c>
      <c r="F197" s="14">
        <v>1.6000000000000001E-3</v>
      </c>
      <c r="G197" s="14"/>
    </row>
    <row r="198" spans="1:7" x14ac:dyDescent="0.25">
      <c r="A198" s="11" t="s">
        <v>2037</v>
      </c>
      <c r="B198" s="29" t="s">
        <v>2038</v>
      </c>
      <c r="C198" s="29" t="s">
        <v>1107</v>
      </c>
      <c r="D198" s="12">
        <v>24536</v>
      </c>
      <c r="E198" s="13">
        <v>7.9</v>
      </c>
      <c r="F198" s="14">
        <v>1.6000000000000001E-3</v>
      </c>
      <c r="G198" s="14"/>
    </row>
    <row r="199" spans="1:7" x14ac:dyDescent="0.25">
      <c r="A199" s="11" t="s">
        <v>2039</v>
      </c>
      <c r="B199" s="29" t="s">
        <v>2040</v>
      </c>
      <c r="C199" s="29" t="s">
        <v>1110</v>
      </c>
      <c r="D199" s="12">
        <v>847</v>
      </c>
      <c r="E199" s="13">
        <v>7.8</v>
      </c>
      <c r="F199" s="14">
        <v>1.6000000000000001E-3</v>
      </c>
      <c r="G199" s="14"/>
    </row>
    <row r="200" spans="1:7" x14ac:dyDescent="0.25">
      <c r="A200" s="11" t="s">
        <v>1938</v>
      </c>
      <c r="B200" s="29" t="s">
        <v>1939</v>
      </c>
      <c r="C200" s="29" t="s">
        <v>1203</v>
      </c>
      <c r="D200" s="12">
        <v>656</v>
      </c>
      <c r="E200" s="13">
        <v>7.75</v>
      </c>
      <c r="F200" s="14">
        <v>1.6000000000000001E-3</v>
      </c>
      <c r="G200" s="14"/>
    </row>
    <row r="201" spans="1:7" x14ac:dyDescent="0.25">
      <c r="A201" s="11" t="s">
        <v>2041</v>
      </c>
      <c r="B201" s="29" t="s">
        <v>2042</v>
      </c>
      <c r="C201" s="29" t="s">
        <v>1104</v>
      </c>
      <c r="D201" s="12">
        <v>10456</v>
      </c>
      <c r="E201" s="13">
        <v>7.71</v>
      </c>
      <c r="F201" s="14">
        <v>1.5E-3</v>
      </c>
      <c r="G201" s="14"/>
    </row>
    <row r="202" spans="1:7" x14ac:dyDescent="0.25">
      <c r="A202" s="11" t="s">
        <v>2043</v>
      </c>
      <c r="B202" s="29" t="s">
        <v>2044</v>
      </c>
      <c r="C202" s="29" t="s">
        <v>1122</v>
      </c>
      <c r="D202" s="12">
        <v>202</v>
      </c>
      <c r="E202" s="13">
        <v>7.68</v>
      </c>
      <c r="F202" s="14">
        <v>1.5E-3</v>
      </c>
      <c r="G202" s="14"/>
    </row>
    <row r="203" spans="1:7" x14ac:dyDescent="0.25">
      <c r="A203" s="11" t="s">
        <v>1897</v>
      </c>
      <c r="B203" s="29" t="s">
        <v>1898</v>
      </c>
      <c r="C203" s="29" t="s">
        <v>1122</v>
      </c>
      <c r="D203" s="12">
        <v>584</v>
      </c>
      <c r="E203" s="13">
        <v>7.64</v>
      </c>
      <c r="F203" s="14">
        <v>1.5E-3</v>
      </c>
      <c r="G203" s="14"/>
    </row>
    <row r="204" spans="1:7" x14ac:dyDescent="0.25">
      <c r="A204" s="11" t="s">
        <v>1392</v>
      </c>
      <c r="B204" s="29" t="s">
        <v>1393</v>
      </c>
      <c r="C204" s="29" t="s">
        <v>1198</v>
      </c>
      <c r="D204" s="12">
        <v>1590</v>
      </c>
      <c r="E204" s="13">
        <v>7.55</v>
      </c>
      <c r="F204" s="14">
        <v>1.5E-3</v>
      </c>
      <c r="G204" s="14"/>
    </row>
    <row r="205" spans="1:7" x14ac:dyDescent="0.25">
      <c r="A205" s="11" t="s">
        <v>1456</v>
      </c>
      <c r="B205" s="29" t="s">
        <v>1457</v>
      </c>
      <c r="C205" s="29" t="s">
        <v>1195</v>
      </c>
      <c r="D205" s="12">
        <v>207</v>
      </c>
      <c r="E205" s="13">
        <v>7.49</v>
      </c>
      <c r="F205" s="14">
        <v>1.5E-3</v>
      </c>
      <c r="G205" s="14"/>
    </row>
    <row r="206" spans="1:7" x14ac:dyDescent="0.25">
      <c r="A206" s="11" t="s">
        <v>2045</v>
      </c>
      <c r="B206" s="29" t="s">
        <v>2046</v>
      </c>
      <c r="C206" s="29" t="s">
        <v>1276</v>
      </c>
      <c r="D206" s="12">
        <v>10549</v>
      </c>
      <c r="E206" s="13">
        <v>7.28</v>
      </c>
      <c r="F206" s="14">
        <v>1.5E-3</v>
      </c>
      <c r="G206" s="14"/>
    </row>
    <row r="207" spans="1:7" x14ac:dyDescent="0.25">
      <c r="A207" s="11" t="s">
        <v>1407</v>
      </c>
      <c r="B207" s="29" t="s">
        <v>1408</v>
      </c>
      <c r="C207" s="29" t="s">
        <v>1292</v>
      </c>
      <c r="D207" s="12">
        <v>6927</v>
      </c>
      <c r="E207" s="13">
        <v>7.26</v>
      </c>
      <c r="F207" s="14">
        <v>1.5E-3</v>
      </c>
      <c r="G207" s="14"/>
    </row>
    <row r="208" spans="1:7" x14ac:dyDescent="0.25">
      <c r="A208" s="11" t="s">
        <v>1418</v>
      </c>
      <c r="B208" s="29" t="s">
        <v>1419</v>
      </c>
      <c r="C208" s="29" t="s">
        <v>1340</v>
      </c>
      <c r="D208" s="12">
        <v>1329</v>
      </c>
      <c r="E208" s="13">
        <v>7.22</v>
      </c>
      <c r="F208" s="14">
        <v>1.4E-3</v>
      </c>
      <c r="G208" s="14"/>
    </row>
    <row r="209" spans="1:7" x14ac:dyDescent="0.25">
      <c r="A209" s="11" t="s">
        <v>2047</v>
      </c>
      <c r="B209" s="29" t="s">
        <v>2048</v>
      </c>
      <c r="C209" s="29" t="s">
        <v>1144</v>
      </c>
      <c r="D209" s="12">
        <v>733</v>
      </c>
      <c r="E209" s="13">
        <v>7.17</v>
      </c>
      <c r="F209" s="14">
        <v>1.4E-3</v>
      </c>
      <c r="G209" s="14"/>
    </row>
    <row r="210" spans="1:7" x14ac:dyDescent="0.25">
      <c r="A210" s="11" t="s">
        <v>2049</v>
      </c>
      <c r="B210" s="29" t="s">
        <v>2050</v>
      </c>
      <c r="C210" s="29" t="s">
        <v>1195</v>
      </c>
      <c r="D210" s="12">
        <v>169</v>
      </c>
      <c r="E210" s="13">
        <v>7.15</v>
      </c>
      <c r="F210" s="14">
        <v>1.4E-3</v>
      </c>
      <c r="G210" s="14"/>
    </row>
    <row r="211" spans="1:7" x14ac:dyDescent="0.25">
      <c r="A211" s="11" t="s">
        <v>2051</v>
      </c>
      <c r="B211" s="29" t="s">
        <v>2052</v>
      </c>
      <c r="C211" s="29" t="s">
        <v>1122</v>
      </c>
      <c r="D211" s="12">
        <v>545</v>
      </c>
      <c r="E211" s="13">
        <v>7.11</v>
      </c>
      <c r="F211" s="14">
        <v>1.4E-3</v>
      </c>
      <c r="G211" s="14"/>
    </row>
    <row r="212" spans="1:7" x14ac:dyDescent="0.25">
      <c r="A212" s="11" t="s">
        <v>1750</v>
      </c>
      <c r="B212" s="29" t="s">
        <v>1751</v>
      </c>
      <c r="C212" s="29" t="s">
        <v>1107</v>
      </c>
      <c r="D212" s="12">
        <v>754</v>
      </c>
      <c r="E212" s="13">
        <v>6.91</v>
      </c>
      <c r="F212" s="14">
        <v>1.4E-3</v>
      </c>
      <c r="G212" s="14"/>
    </row>
    <row r="213" spans="1:7" x14ac:dyDescent="0.25">
      <c r="A213" s="11" t="s">
        <v>2053</v>
      </c>
      <c r="B213" s="29" t="s">
        <v>2054</v>
      </c>
      <c r="C213" s="29" t="s">
        <v>1430</v>
      </c>
      <c r="D213" s="12">
        <v>715</v>
      </c>
      <c r="E213" s="13">
        <v>6.86</v>
      </c>
      <c r="F213" s="14">
        <v>1.4E-3</v>
      </c>
      <c r="G213" s="14"/>
    </row>
    <row r="214" spans="1:7" x14ac:dyDescent="0.25">
      <c r="A214" s="11" t="s">
        <v>1934</v>
      </c>
      <c r="B214" s="29" t="s">
        <v>1935</v>
      </c>
      <c r="C214" s="29" t="s">
        <v>1305</v>
      </c>
      <c r="D214" s="12">
        <v>64</v>
      </c>
      <c r="E214" s="13">
        <v>6.82</v>
      </c>
      <c r="F214" s="14">
        <v>1.4E-3</v>
      </c>
      <c r="G214" s="14"/>
    </row>
    <row r="215" spans="1:7" x14ac:dyDescent="0.25">
      <c r="A215" s="11" t="s">
        <v>2055</v>
      </c>
      <c r="B215" s="29" t="s">
        <v>2056</v>
      </c>
      <c r="C215" s="29" t="s">
        <v>1305</v>
      </c>
      <c r="D215" s="12">
        <v>472</v>
      </c>
      <c r="E215" s="13">
        <v>6.77</v>
      </c>
      <c r="F215" s="14">
        <v>1.4E-3</v>
      </c>
      <c r="G215" s="14"/>
    </row>
    <row r="216" spans="1:7" x14ac:dyDescent="0.25">
      <c r="A216" s="11" t="s">
        <v>1793</v>
      </c>
      <c r="B216" s="29" t="s">
        <v>1794</v>
      </c>
      <c r="C216" s="29" t="s">
        <v>1415</v>
      </c>
      <c r="D216" s="12">
        <v>215</v>
      </c>
      <c r="E216" s="13">
        <v>6.7</v>
      </c>
      <c r="F216" s="14">
        <v>1.2999999999999999E-3</v>
      </c>
      <c r="G216" s="14"/>
    </row>
    <row r="217" spans="1:7" x14ac:dyDescent="0.25">
      <c r="A217" s="11" t="s">
        <v>2057</v>
      </c>
      <c r="B217" s="29" t="s">
        <v>2058</v>
      </c>
      <c r="C217" s="29" t="s">
        <v>1195</v>
      </c>
      <c r="D217" s="12">
        <v>1673</v>
      </c>
      <c r="E217" s="13">
        <v>6.66</v>
      </c>
      <c r="F217" s="14">
        <v>1.2999999999999999E-3</v>
      </c>
      <c r="G217" s="14"/>
    </row>
    <row r="218" spans="1:7" x14ac:dyDescent="0.25">
      <c r="A218" s="11" t="s">
        <v>1445</v>
      </c>
      <c r="B218" s="29" t="s">
        <v>1446</v>
      </c>
      <c r="C218" s="29" t="s">
        <v>1406</v>
      </c>
      <c r="D218" s="12">
        <v>748</v>
      </c>
      <c r="E218" s="13">
        <v>6.61</v>
      </c>
      <c r="F218" s="14">
        <v>1.2999999999999999E-3</v>
      </c>
      <c r="G218" s="14"/>
    </row>
    <row r="219" spans="1:7" x14ac:dyDescent="0.25">
      <c r="A219" s="11" t="s">
        <v>1873</v>
      </c>
      <c r="B219" s="29" t="s">
        <v>1874</v>
      </c>
      <c r="C219" s="29" t="s">
        <v>1700</v>
      </c>
      <c r="D219" s="12">
        <v>1146</v>
      </c>
      <c r="E219" s="13">
        <v>6.58</v>
      </c>
      <c r="F219" s="14">
        <v>1.2999999999999999E-3</v>
      </c>
      <c r="G219" s="14"/>
    </row>
    <row r="220" spans="1:7" x14ac:dyDescent="0.25">
      <c r="A220" s="11" t="s">
        <v>1299</v>
      </c>
      <c r="B220" s="29" t="s">
        <v>1300</v>
      </c>
      <c r="C220" s="29" t="s">
        <v>1241</v>
      </c>
      <c r="D220" s="12">
        <v>277</v>
      </c>
      <c r="E220" s="13">
        <v>6.57</v>
      </c>
      <c r="F220" s="14">
        <v>1.2999999999999999E-3</v>
      </c>
      <c r="G220" s="14"/>
    </row>
    <row r="221" spans="1:7" x14ac:dyDescent="0.25">
      <c r="A221" s="11" t="s">
        <v>2059</v>
      </c>
      <c r="B221" s="29" t="s">
        <v>2060</v>
      </c>
      <c r="C221" s="29" t="s">
        <v>1246</v>
      </c>
      <c r="D221" s="12">
        <v>345</v>
      </c>
      <c r="E221" s="13">
        <v>6.28</v>
      </c>
      <c r="F221" s="14">
        <v>1.2999999999999999E-3</v>
      </c>
      <c r="G221" s="14"/>
    </row>
    <row r="222" spans="1:7" x14ac:dyDescent="0.25">
      <c r="A222" s="11" t="s">
        <v>1940</v>
      </c>
      <c r="B222" s="29" t="s">
        <v>1941</v>
      </c>
      <c r="C222" s="29" t="s">
        <v>1276</v>
      </c>
      <c r="D222" s="12">
        <v>488</v>
      </c>
      <c r="E222" s="13">
        <v>6.28</v>
      </c>
      <c r="F222" s="14">
        <v>1.2999999999999999E-3</v>
      </c>
      <c r="G222" s="14"/>
    </row>
    <row r="223" spans="1:7" x14ac:dyDescent="0.25">
      <c r="A223" s="11" t="s">
        <v>2061</v>
      </c>
      <c r="B223" s="29" t="s">
        <v>2062</v>
      </c>
      <c r="C223" s="29" t="s">
        <v>1203</v>
      </c>
      <c r="D223" s="12">
        <v>3294</v>
      </c>
      <c r="E223" s="13">
        <v>6.08</v>
      </c>
      <c r="F223" s="14">
        <v>1.1999999999999999E-3</v>
      </c>
      <c r="G223" s="14"/>
    </row>
    <row r="224" spans="1:7" x14ac:dyDescent="0.25">
      <c r="A224" s="11" t="s">
        <v>2063</v>
      </c>
      <c r="B224" s="29" t="s">
        <v>2064</v>
      </c>
      <c r="C224" s="29" t="s">
        <v>1188</v>
      </c>
      <c r="D224" s="12">
        <v>425</v>
      </c>
      <c r="E224" s="13">
        <v>6.06</v>
      </c>
      <c r="F224" s="14">
        <v>1.1999999999999999E-3</v>
      </c>
      <c r="G224" s="14"/>
    </row>
    <row r="225" spans="1:7" x14ac:dyDescent="0.25">
      <c r="A225" s="11" t="s">
        <v>2065</v>
      </c>
      <c r="B225" s="29" t="s">
        <v>2066</v>
      </c>
      <c r="C225" s="29" t="s">
        <v>1203</v>
      </c>
      <c r="D225" s="12">
        <v>1092</v>
      </c>
      <c r="E225" s="13">
        <v>5.88</v>
      </c>
      <c r="F225" s="14">
        <v>1.1999999999999999E-3</v>
      </c>
      <c r="G225" s="14"/>
    </row>
    <row r="226" spans="1:7" x14ac:dyDescent="0.25">
      <c r="A226" s="11" t="s">
        <v>1698</v>
      </c>
      <c r="B226" s="29" t="s">
        <v>1699</v>
      </c>
      <c r="C226" s="29" t="s">
        <v>1700</v>
      </c>
      <c r="D226" s="12">
        <v>15</v>
      </c>
      <c r="E226" s="13">
        <v>5.82</v>
      </c>
      <c r="F226" s="14">
        <v>1.1999999999999999E-3</v>
      </c>
      <c r="G226" s="14"/>
    </row>
    <row r="227" spans="1:7" x14ac:dyDescent="0.25">
      <c r="A227" s="11" t="s">
        <v>1460</v>
      </c>
      <c r="B227" s="29" t="s">
        <v>1461</v>
      </c>
      <c r="C227" s="29" t="s">
        <v>1209</v>
      </c>
      <c r="D227" s="12">
        <v>136</v>
      </c>
      <c r="E227" s="13">
        <v>5.61</v>
      </c>
      <c r="F227" s="14">
        <v>1.1000000000000001E-3</v>
      </c>
      <c r="G227" s="14"/>
    </row>
    <row r="228" spans="1:7" x14ac:dyDescent="0.25">
      <c r="A228" s="11" t="s">
        <v>1381</v>
      </c>
      <c r="B228" s="29" t="s">
        <v>1382</v>
      </c>
      <c r="C228" s="29" t="s">
        <v>1383</v>
      </c>
      <c r="D228" s="12">
        <v>342</v>
      </c>
      <c r="E228" s="13">
        <v>5.44</v>
      </c>
      <c r="F228" s="14">
        <v>1.1000000000000001E-3</v>
      </c>
      <c r="G228" s="14"/>
    </row>
    <row r="229" spans="1:7" x14ac:dyDescent="0.25">
      <c r="A229" s="11" t="s">
        <v>2067</v>
      </c>
      <c r="B229" s="29" t="s">
        <v>2068</v>
      </c>
      <c r="C229" s="29" t="s">
        <v>1262</v>
      </c>
      <c r="D229" s="12">
        <v>2173</v>
      </c>
      <c r="E229" s="13">
        <v>5.43</v>
      </c>
      <c r="F229" s="14">
        <v>1.1000000000000001E-3</v>
      </c>
      <c r="G229" s="14"/>
    </row>
    <row r="230" spans="1:7" x14ac:dyDescent="0.25">
      <c r="A230" s="11" t="s">
        <v>2069</v>
      </c>
      <c r="B230" s="29" t="s">
        <v>2070</v>
      </c>
      <c r="C230" s="29" t="s">
        <v>1262</v>
      </c>
      <c r="D230" s="12">
        <v>1082</v>
      </c>
      <c r="E230" s="13">
        <v>5.37</v>
      </c>
      <c r="F230" s="14">
        <v>1.1000000000000001E-3</v>
      </c>
      <c r="G230" s="14"/>
    </row>
    <row r="231" spans="1:7" x14ac:dyDescent="0.25">
      <c r="A231" s="11" t="s">
        <v>1191</v>
      </c>
      <c r="B231" s="29" t="s">
        <v>1192</v>
      </c>
      <c r="C231" s="29" t="s">
        <v>1104</v>
      </c>
      <c r="D231" s="12">
        <v>1725</v>
      </c>
      <c r="E231" s="13">
        <v>5.34</v>
      </c>
      <c r="F231" s="14">
        <v>1.1000000000000001E-3</v>
      </c>
      <c r="G231" s="14"/>
    </row>
    <row r="232" spans="1:7" x14ac:dyDescent="0.25">
      <c r="A232" s="11" t="s">
        <v>2071</v>
      </c>
      <c r="B232" s="29" t="s">
        <v>2072</v>
      </c>
      <c r="C232" s="29" t="s">
        <v>1144</v>
      </c>
      <c r="D232" s="12">
        <v>687</v>
      </c>
      <c r="E232" s="13">
        <v>5.34</v>
      </c>
      <c r="F232" s="14">
        <v>1.1000000000000001E-3</v>
      </c>
      <c r="G232" s="14"/>
    </row>
    <row r="233" spans="1:7" x14ac:dyDescent="0.25">
      <c r="A233" s="11" t="s">
        <v>2073</v>
      </c>
      <c r="B233" s="29" t="s">
        <v>2074</v>
      </c>
      <c r="C233" s="29" t="s">
        <v>1700</v>
      </c>
      <c r="D233" s="12">
        <v>15718</v>
      </c>
      <c r="E233" s="13">
        <v>5.13</v>
      </c>
      <c r="F233" s="14">
        <v>1E-3</v>
      </c>
      <c r="G233" s="14"/>
    </row>
    <row r="234" spans="1:7" x14ac:dyDescent="0.25">
      <c r="A234" s="11" t="s">
        <v>1217</v>
      </c>
      <c r="B234" s="29" t="s">
        <v>1218</v>
      </c>
      <c r="C234" s="29" t="s">
        <v>1219</v>
      </c>
      <c r="D234" s="12">
        <v>781</v>
      </c>
      <c r="E234" s="13">
        <v>5.07</v>
      </c>
      <c r="F234" s="14">
        <v>1E-3</v>
      </c>
      <c r="G234" s="14"/>
    </row>
    <row r="235" spans="1:7" x14ac:dyDescent="0.25">
      <c r="A235" s="11" t="s">
        <v>2075</v>
      </c>
      <c r="B235" s="29" t="s">
        <v>2076</v>
      </c>
      <c r="C235" s="29" t="s">
        <v>1241</v>
      </c>
      <c r="D235" s="12">
        <v>80</v>
      </c>
      <c r="E235" s="13">
        <v>4.9800000000000004</v>
      </c>
      <c r="F235" s="14">
        <v>1E-3</v>
      </c>
      <c r="G235" s="14"/>
    </row>
    <row r="236" spans="1:7" x14ac:dyDescent="0.25">
      <c r="A236" s="11" t="s">
        <v>1178</v>
      </c>
      <c r="B236" s="29" t="s">
        <v>1179</v>
      </c>
      <c r="C236" s="29" t="s">
        <v>1135</v>
      </c>
      <c r="D236" s="12">
        <v>1110</v>
      </c>
      <c r="E236" s="13">
        <v>4.93</v>
      </c>
      <c r="F236" s="14">
        <v>1E-3</v>
      </c>
      <c r="G236" s="14"/>
    </row>
    <row r="237" spans="1:7" x14ac:dyDescent="0.25">
      <c r="A237" s="11" t="s">
        <v>2077</v>
      </c>
      <c r="B237" s="29" t="s">
        <v>2078</v>
      </c>
      <c r="C237" s="29" t="s">
        <v>1292</v>
      </c>
      <c r="D237" s="12">
        <v>705</v>
      </c>
      <c r="E237" s="13">
        <v>4.68</v>
      </c>
      <c r="F237" s="14">
        <v>8.9999999999999998E-4</v>
      </c>
      <c r="G237" s="14"/>
    </row>
    <row r="238" spans="1:7" x14ac:dyDescent="0.25">
      <c r="A238" s="11" t="s">
        <v>1201</v>
      </c>
      <c r="B238" s="29" t="s">
        <v>1202</v>
      </c>
      <c r="C238" s="29" t="s">
        <v>1203</v>
      </c>
      <c r="D238" s="12">
        <v>998</v>
      </c>
      <c r="E238" s="13">
        <v>4.6500000000000004</v>
      </c>
      <c r="F238" s="14">
        <v>8.9999999999999998E-4</v>
      </c>
      <c r="G238" s="14"/>
    </row>
    <row r="239" spans="1:7" x14ac:dyDescent="0.25">
      <c r="A239" s="11" t="s">
        <v>2079</v>
      </c>
      <c r="B239" s="29" t="s">
        <v>2080</v>
      </c>
      <c r="C239" s="29" t="s">
        <v>1246</v>
      </c>
      <c r="D239" s="12">
        <v>103</v>
      </c>
      <c r="E239" s="13">
        <v>4.63</v>
      </c>
      <c r="F239" s="14">
        <v>8.9999999999999998E-4</v>
      </c>
      <c r="G239" s="14"/>
    </row>
    <row r="240" spans="1:7" x14ac:dyDescent="0.25">
      <c r="A240" s="11" t="s">
        <v>2081</v>
      </c>
      <c r="B240" s="29" t="s">
        <v>2082</v>
      </c>
      <c r="C240" s="29" t="s">
        <v>1246</v>
      </c>
      <c r="D240" s="12">
        <v>185</v>
      </c>
      <c r="E240" s="13">
        <v>4.58</v>
      </c>
      <c r="F240" s="14">
        <v>8.9999999999999998E-4</v>
      </c>
      <c r="G240" s="14"/>
    </row>
    <row r="241" spans="1:7" x14ac:dyDescent="0.25">
      <c r="A241" s="11" t="s">
        <v>2083</v>
      </c>
      <c r="B241" s="29" t="s">
        <v>2084</v>
      </c>
      <c r="C241" s="29" t="s">
        <v>1276</v>
      </c>
      <c r="D241" s="12">
        <v>3517</v>
      </c>
      <c r="E241" s="13">
        <v>4.4000000000000004</v>
      </c>
      <c r="F241" s="14">
        <v>8.9999999999999998E-4</v>
      </c>
      <c r="G241" s="14"/>
    </row>
    <row r="242" spans="1:7" x14ac:dyDescent="0.25">
      <c r="A242" s="11" t="s">
        <v>1686</v>
      </c>
      <c r="B242" s="29" t="s">
        <v>1687</v>
      </c>
      <c r="C242" s="29" t="s">
        <v>1122</v>
      </c>
      <c r="D242" s="12">
        <v>235</v>
      </c>
      <c r="E242" s="13">
        <v>4.3099999999999996</v>
      </c>
      <c r="F242" s="14">
        <v>8.9999999999999998E-4</v>
      </c>
      <c r="G242" s="14"/>
    </row>
    <row r="243" spans="1:7" x14ac:dyDescent="0.25">
      <c r="A243" s="11" t="s">
        <v>2085</v>
      </c>
      <c r="B243" s="29" t="s">
        <v>2086</v>
      </c>
      <c r="C243" s="29" t="s">
        <v>1259</v>
      </c>
      <c r="D243" s="12">
        <v>6816</v>
      </c>
      <c r="E243" s="13">
        <v>4.1900000000000004</v>
      </c>
      <c r="F243" s="14">
        <v>8.0000000000000004E-4</v>
      </c>
      <c r="G243" s="14"/>
    </row>
    <row r="244" spans="1:7" x14ac:dyDescent="0.25">
      <c r="A244" s="11" t="s">
        <v>1303</v>
      </c>
      <c r="B244" s="29" t="s">
        <v>1304</v>
      </c>
      <c r="C244" s="29" t="s">
        <v>1305</v>
      </c>
      <c r="D244" s="12">
        <v>5224</v>
      </c>
      <c r="E244" s="13">
        <v>4.13</v>
      </c>
      <c r="F244" s="14">
        <v>8.0000000000000004E-4</v>
      </c>
      <c r="G244" s="14"/>
    </row>
    <row r="245" spans="1:7" x14ac:dyDescent="0.25">
      <c r="A245" s="11" t="s">
        <v>2087</v>
      </c>
      <c r="B245" s="29" t="s">
        <v>2088</v>
      </c>
      <c r="C245" s="29" t="s">
        <v>1719</v>
      </c>
      <c r="D245" s="12">
        <v>858</v>
      </c>
      <c r="E245" s="13">
        <v>4.12</v>
      </c>
      <c r="F245" s="14">
        <v>8.0000000000000004E-4</v>
      </c>
      <c r="G245" s="14"/>
    </row>
    <row r="246" spans="1:7" x14ac:dyDescent="0.25">
      <c r="A246" s="11" t="s">
        <v>1351</v>
      </c>
      <c r="B246" s="29" t="s">
        <v>1352</v>
      </c>
      <c r="C246" s="29" t="s">
        <v>1305</v>
      </c>
      <c r="D246" s="12">
        <v>22</v>
      </c>
      <c r="E246" s="13">
        <v>4.09</v>
      </c>
      <c r="F246" s="14">
        <v>8.0000000000000004E-4</v>
      </c>
      <c r="G246" s="14"/>
    </row>
    <row r="247" spans="1:7" x14ac:dyDescent="0.25">
      <c r="A247" s="11" t="s">
        <v>1957</v>
      </c>
      <c r="B247" s="29" t="s">
        <v>1958</v>
      </c>
      <c r="C247" s="29" t="s">
        <v>1262</v>
      </c>
      <c r="D247" s="12">
        <v>203</v>
      </c>
      <c r="E247" s="13">
        <v>3.98</v>
      </c>
      <c r="F247" s="14">
        <v>8.0000000000000004E-4</v>
      </c>
      <c r="G247" s="14"/>
    </row>
    <row r="248" spans="1:7" x14ac:dyDescent="0.25">
      <c r="A248" s="11" t="s">
        <v>2089</v>
      </c>
      <c r="B248" s="29" t="s">
        <v>2090</v>
      </c>
      <c r="C248" s="29" t="s">
        <v>1203</v>
      </c>
      <c r="D248" s="12">
        <v>3315</v>
      </c>
      <c r="E248" s="13">
        <v>3.94</v>
      </c>
      <c r="F248" s="14">
        <v>8.0000000000000004E-4</v>
      </c>
      <c r="G248" s="14"/>
    </row>
    <row r="249" spans="1:7" x14ac:dyDescent="0.25">
      <c r="A249" s="11" t="s">
        <v>1955</v>
      </c>
      <c r="B249" s="29" t="s">
        <v>1956</v>
      </c>
      <c r="C249" s="29" t="s">
        <v>1188</v>
      </c>
      <c r="D249" s="12">
        <v>599</v>
      </c>
      <c r="E249" s="13">
        <v>3.9</v>
      </c>
      <c r="F249" s="14">
        <v>8.0000000000000004E-4</v>
      </c>
      <c r="G249" s="14"/>
    </row>
    <row r="250" spans="1:7" x14ac:dyDescent="0.25">
      <c r="A250" s="11" t="s">
        <v>1836</v>
      </c>
      <c r="B250" s="29" t="s">
        <v>1837</v>
      </c>
      <c r="C250" s="29" t="s">
        <v>1188</v>
      </c>
      <c r="D250" s="12">
        <v>401</v>
      </c>
      <c r="E250" s="13">
        <v>3.84</v>
      </c>
      <c r="F250" s="14">
        <v>8.0000000000000004E-4</v>
      </c>
      <c r="G250" s="14"/>
    </row>
    <row r="251" spans="1:7" x14ac:dyDescent="0.25">
      <c r="A251" s="11" t="s">
        <v>1363</v>
      </c>
      <c r="B251" s="29" t="s">
        <v>1364</v>
      </c>
      <c r="C251" s="29" t="s">
        <v>1153</v>
      </c>
      <c r="D251" s="12">
        <v>207</v>
      </c>
      <c r="E251" s="13">
        <v>3.68</v>
      </c>
      <c r="F251" s="14">
        <v>6.9999999999999999E-4</v>
      </c>
      <c r="G251" s="14"/>
    </row>
    <row r="252" spans="1:7" x14ac:dyDescent="0.25">
      <c r="A252" s="11" t="s">
        <v>2091</v>
      </c>
      <c r="B252" s="29" t="s">
        <v>2092</v>
      </c>
      <c r="C252" s="29" t="s">
        <v>1246</v>
      </c>
      <c r="D252" s="12">
        <v>242</v>
      </c>
      <c r="E252" s="13">
        <v>3.43</v>
      </c>
      <c r="F252" s="14">
        <v>6.9999999999999999E-4</v>
      </c>
      <c r="G252" s="14"/>
    </row>
    <row r="253" spans="1:7" x14ac:dyDescent="0.25">
      <c r="A253" s="11" t="s">
        <v>1379</v>
      </c>
      <c r="B253" s="29" t="s">
        <v>1380</v>
      </c>
      <c r="C253" s="29" t="s">
        <v>1259</v>
      </c>
      <c r="D253" s="12">
        <v>2147</v>
      </c>
      <c r="E253" s="13">
        <v>3.3</v>
      </c>
      <c r="F253" s="14">
        <v>6.9999999999999999E-4</v>
      </c>
      <c r="G253" s="14"/>
    </row>
    <row r="254" spans="1:7" x14ac:dyDescent="0.25">
      <c r="A254" s="11" t="s">
        <v>2093</v>
      </c>
      <c r="B254" s="29" t="s">
        <v>2094</v>
      </c>
      <c r="C254" s="29" t="s">
        <v>1383</v>
      </c>
      <c r="D254" s="12">
        <v>24</v>
      </c>
      <c r="E254" s="13">
        <v>3.25</v>
      </c>
      <c r="F254" s="14">
        <v>6.9999999999999999E-4</v>
      </c>
      <c r="G254" s="14"/>
    </row>
    <row r="255" spans="1:7" x14ac:dyDescent="0.25">
      <c r="A255" s="11" t="s">
        <v>1184</v>
      </c>
      <c r="B255" s="29" t="s">
        <v>1185</v>
      </c>
      <c r="C255" s="29" t="s">
        <v>1107</v>
      </c>
      <c r="D255" s="12">
        <v>279</v>
      </c>
      <c r="E255" s="13">
        <v>3.11</v>
      </c>
      <c r="F255" s="14">
        <v>5.9999999999999995E-4</v>
      </c>
      <c r="G255" s="14"/>
    </row>
    <row r="256" spans="1:7" x14ac:dyDescent="0.25">
      <c r="A256" s="11" t="s">
        <v>2095</v>
      </c>
      <c r="B256" s="29" t="s">
        <v>2096</v>
      </c>
      <c r="C256" s="29" t="s">
        <v>1203</v>
      </c>
      <c r="D256" s="12">
        <v>488</v>
      </c>
      <c r="E256" s="13">
        <v>2.9</v>
      </c>
      <c r="F256" s="14">
        <v>5.9999999999999995E-4</v>
      </c>
      <c r="G256" s="14"/>
    </row>
    <row r="257" spans="1:7" x14ac:dyDescent="0.25">
      <c r="A257" s="11" t="s">
        <v>2097</v>
      </c>
      <c r="B257" s="29" t="s">
        <v>2098</v>
      </c>
      <c r="C257" s="29" t="s">
        <v>1340</v>
      </c>
      <c r="D257" s="12">
        <v>401</v>
      </c>
      <c r="E257" s="13">
        <v>1.75</v>
      </c>
      <c r="F257" s="14">
        <v>4.0000000000000002E-4</v>
      </c>
      <c r="G257" s="14"/>
    </row>
    <row r="258" spans="1:7" x14ac:dyDescent="0.25">
      <c r="A258" s="15" t="s">
        <v>120</v>
      </c>
      <c r="B258" s="30"/>
      <c r="C258" s="30"/>
      <c r="D258" s="16"/>
      <c r="E258" s="36">
        <v>4955.95</v>
      </c>
      <c r="F258" s="37">
        <v>0.99529999999999996</v>
      </c>
      <c r="G258" s="19"/>
    </row>
    <row r="259" spans="1:7" x14ac:dyDescent="0.25">
      <c r="A259" s="15" t="s">
        <v>1466</v>
      </c>
      <c r="B259" s="29"/>
      <c r="C259" s="29"/>
      <c r="D259" s="12"/>
      <c r="E259" s="13"/>
      <c r="F259" s="14"/>
      <c r="G259" s="14"/>
    </row>
    <row r="260" spans="1:7" x14ac:dyDescent="0.25">
      <c r="A260" s="15" t="s">
        <v>120</v>
      </c>
      <c r="B260" s="29"/>
      <c r="C260" s="29"/>
      <c r="D260" s="12"/>
      <c r="E260" s="38" t="s">
        <v>112</v>
      </c>
      <c r="F260" s="39" t="s">
        <v>112</v>
      </c>
      <c r="G260" s="14"/>
    </row>
    <row r="261" spans="1:7" x14ac:dyDescent="0.25">
      <c r="A261" s="20" t="s">
        <v>150</v>
      </c>
      <c r="B261" s="31"/>
      <c r="C261" s="31"/>
      <c r="D261" s="21"/>
      <c r="E261" s="26">
        <v>4955.95</v>
      </c>
      <c r="F261" s="27">
        <v>0.99529999999999996</v>
      </c>
      <c r="G261" s="19"/>
    </row>
    <row r="262" spans="1:7" x14ac:dyDescent="0.25">
      <c r="A262" s="11"/>
      <c r="B262" s="29"/>
      <c r="C262" s="29"/>
      <c r="D262" s="12"/>
      <c r="E262" s="13"/>
      <c r="F262" s="14"/>
      <c r="G262" s="14"/>
    </row>
    <row r="263" spans="1:7" x14ac:dyDescent="0.25">
      <c r="A263" s="11"/>
      <c r="B263" s="29"/>
      <c r="C263" s="29"/>
      <c r="D263" s="12"/>
      <c r="E263" s="13"/>
      <c r="F263" s="14"/>
      <c r="G263" s="14"/>
    </row>
    <row r="264" spans="1:7" x14ac:dyDescent="0.25">
      <c r="A264" s="15" t="s">
        <v>151</v>
      </c>
      <c r="B264" s="29"/>
      <c r="C264" s="29"/>
      <c r="D264" s="12"/>
      <c r="E264" s="13"/>
      <c r="F264" s="14"/>
      <c r="G264" s="14"/>
    </row>
    <row r="265" spans="1:7" x14ac:dyDescent="0.25">
      <c r="A265" s="11" t="s">
        <v>152</v>
      </c>
      <c r="B265" s="29"/>
      <c r="C265" s="29"/>
      <c r="D265" s="12"/>
      <c r="E265" s="13">
        <v>7</v>
      </c>
      <c r="F265" s="14">
        <v>1.4E-3</v>
      </c>
      <c r="G265" s="14">
        <v>6.2475999999999997E-2</v>
      </c>
    </row>
    <row r="266" spans="1:7" x14ac:dyDescent="0.25">
      <c r="A266" s="15" t="s">
        <v>120</v>
      </c>
      <c r="B266" s="30"/>
      <c r="C266" s="30"/>
      <c r="D266" s="16"/>
      <c r="E266" s="36">
        <v>7</v>
      </c>
      <c r="F266" s="37">
        <v>1.4E-3</v>
      </c>
      <c r="G266" s="19"/>
    </row>
    <row r="267" spans="1:7" x14ac:dyDescent="0.25">
      <c r="A267" s="11"/>
      <c r="B267" s="29"/>
      <c r="C267" s="29"/>
      <c r="D267" s="12"/>
      <c r="E267" s="13"/>
      <c r="F267" s="14"/>
      <c r="G267" s="14"/>
    </row>
    <row r="268" spans="1:7" x14ac:dyDescent="0.25">
      <c r="A268" s="20" t="s">
        <v>150</v>
      </c>
      <c r="B268" s="31"/>
      <c r="C268" s="31"/>
      <c r="D268" s="21"/>
      <c r="E268" s="17">
        <v>7</v>
      </c>
      <c r="F268" s="18">
        <v>1.4E-3</v>
      </c>
      <c r="G268" s="19"/>
    </row>
    <row r="269" spans="1:7" x14ac:dyDescent="0.25">
      <c r="A269" s="11" t="s">
        <v>153</v>
      </c>
      <c r="B269" s="29"/>
      <c r="C269" s="29"/>
      <c r="D269" s="12"/>
      <c r="E269" s="13">
        <v>1.1980000000000001E-3</v>
      </c>
      <c r="F269" s="14">
        <v>0</v>
      </c>
      <c r="G269" s="14"/>
    </row>
    <row r="270" spans="1:7" x14ac:dyDescent="0.25">
      <c r="A270" s="11" t="s">
        <v>154</v>
      </c>
      <c r="B270" s="29"/>
      <c r="C270" s="29"/>
      <c r="D270" s="12"/>
      <c r="E270" s="13">
        <v>15.578802</v>
      </c>
      <c r="F270" s="14">
        <v>3.3E-3</v>
      </c>
      <c r="G270" s="14">
        <v>6.2475999999999997E-2</v>
      </c>
    </row>
    <row r="271" spans="1:7" x14ac:dyDescent="0.25">
      <c r="A271" s="24" t="s">
        <v>155</v>
      </c>
      <c r="B271" s="32"/>
      <c r="C271" s="32"/>
      <c r="D271" s="25"/>
      <c r="E271" s="26">
        <v>4978.53</v>
      </c>
      <c r="F271" s="27">
        <v>1</v>
      </c>
      <c r="G271" s="27"/>
    </row>
    <row r="276" spans="1:5" x14ac:dyDescent="0.25">
      <c r="A276" s="51" t="s">
        <v>158</v>
      </c>
    </row>
    <row r="277" spans="1:5" x14ac:dyDescent="0.25">
      <c r="A277" s="46" t="s">
        <v>159</v>
      </c>
      <c r="B277" s="33" t="s">
        <v>112</v>
      </c>
    </row>
    <row r="278" spans="1:5" x14ac:dyDescent="0.25">
      <c r="A278" t="s">
        <v>160</v>
      </c>
    </row>
    <row r="279" spans="1:5" x14ac:dyDescent="0.25">
      <c r="A279" t="s">
        <v>161</v>
      </c>
      <c r="B279" t="s">
        <v>162</v>
      </c>
      <c r="C279" t="s">
        <v>162</v>
      </c>
    </row>
    <row r="280" spans="1:5" x14ac:dyDescent="0.25">
      <c r="B280" s="47">
        <v>45044</v>
      </c>
      <c r="C280" s="47">
        <v>45077</v>
      </c>
    </row>
    <row r="281" spans="1:5" x14ac:dyDescent="0.25">
      <c r="A281" t="s">
        <v>166</v>
      </c>
      <c r="B281">
        <v>10.328900000000001</v>
      </c>
      <c r="C281">
        <v>10.785500000000001</v>
      </c>
      <c r="E281" s="1"/>
    </row>
    <row r="282" spans="1:5" x14ac:dyDescent="0.25">
      <c r="A282" t="s">
        <v>167</v>
      </c>
      <c r="B282">
        <v>10.328900000000001</v>
      </c>
      <c r="C282">
        <v>10.785500000000001</v>
      </c>
      <c r="E282" s="1"/>
    </row>
    <row r="283" spans="1:5" x14ac:dyDescent="0.25">
      <c r="A283" t="s">
        <v>626</v>
      </c>
      <c r="B283">
        <v>10.2347</v>
      </c>
      <c r="C283">
        <v>10.6813</v>
      </c>
      <c r="E283" s="1"/>
    </row>
    <row r="284" spans="1:5" x14ac:dyDescent="0.25">
      <c r="A284" t="s">
        <v>627</v>
      </c>
      <c r="B284">
        <v>10.2342</v>
      </c>
      <c r="C284">
        <v>10.6808</v>
      </c>
      <c r="E284" s="1"/>
    </row>
    <row r="285" spans="1:5" x14ac:dyDescent="0.25">
      <c r="E285" s="1"/>
    </row>
    <row r="286" spans="1:5" x14ac:dyDescent="0.25">
      <c r="A286" t="s">
        <v>177</v>
      </c>
      <c r="B286" s="33" t="s">
        <v>112</v>
      </c>
    </row>
    <row r="287" spans="1:5" x14ac:dyDescent="0.25">
      <c r="A287" t="s">
        <v>178</v>
      </c>
      <c r="B287" s="33" t="s">
        <v>112</v>
      </c>
    </row>
    <row r="288" spans="1:5" ht="29.1" customHeight="1" x14ac:dyDescent="0.25">
      <c r="A288" s="46" t="s">
        <v>179</v>
      </c>
      <c r="B288" s="33" t="s">
        <v>112</v>
      </c>
    </row>
    <row r="289" spans="1:4" ht="29.1" customHeight="1" x14ac:dyDescent="0.25">
      <c r="A289" s="46" t="s">
        <v>180</v>
      </c>
      <c r="B289" s="33" t="s">
        <v>112</v>
      </c>
    </row>
    <row r="290" spans="1:4" x14ac:dyDescent="0.25">
      <c r="A290" t="s">
        <v>1678</v>
      </c>
      <c r="B290" s="48">
        <v>0.31780900000000001</v>
      </c>
    </row>
    <row r="291" spans="1:4" ht="43.5" customHeight="1" x14ac:dyDescent="0.25">
      <c r="A291" s="46" t="s">
        <v>182</v>
      </c>
      <c r="B291" s="33" t="s">
        <v>112</v>
      </c>
    </row>
    <row r="292" spans="1:4" ht="29.1" customHeight="1" x14ac:dyDescent="0.25">
      <c r="A292" s="46" t="s">
        <v>183</v>
      </c>
      <c r="B292" s="33" t="s">
        <v>112</v>
      </c>
    </row>
    <row r="293" spans="1:4" ht="29.1" customHeight="1" x14ac:dyDescent="0.25">
      <c r="A293" s="46" t="s">
        <v>184</v>
      </c>
      <c r="B293" s="33" t="s">
        <v>112</v>
      </c>
    </row>
    <row r="294" spans="1:4" x14ac:dyDescent="0.25">
      <c r="A294" t="s">
        <v>185</v>
      </c>
      <c r="B294" s="33" t="s">
        <v>112</v>
      </c>
    </row>
    <row r="295" spans="1:4" x14ac:dyDescent="0.25">
      <c r="A295" t="s">
        <v>186</v>
      </c>
      <c r="B295" s="33" t="s">
        <v>112</v>
      </c>
    </row>
    <row r="297" spans="1:4" ht="69.95" customHeight="1" x14ac:dyDescent="0.25">
      <c r="A297" s="57" t="s">
        <v>196</v>
      </c>
      <c r="B297" s="57" t="s">
        <v>197</v>
      </c>
      <c r="C297" s="57" t="s">
        <v>5</v>
      </c>
      <c r="D297" s="57" t="s">
        <v>6</v>
      </c>
    </row>
    <row r="298" spans="1:4" ht="69.95" customHeight="1" x14ac:dyDescent="0.25">
      <c r="A298" s="57" t="s">
        <v>2099</v>
      </c>
      <c r="B298" s="57"/>
      <c r="C298" s="57" t="s">
        <v>58</v>
      </c>
      <c r="D2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2100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2101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2016</v>
      </c>
      <c r="B8" s="29" t="s">
        <v>2017</v>
      </c>
      <c r="C8" s="29" t="s">
        <v>1406</v>
      </c>
      <c r="D8" s="12">
        <v>8589</v>
      </c>
      <c r="E8" s="13">
        <v>145.54</v>
      </c>
      <c r="F8" s="14">
        <v>5.8599999999999999E-2</v>
      </c>
      <c r="G8" s="14"/>
    </row>
    <row r="9" spans="1:8" x14ac:dyDescent="0.25">
      <c r="A9" s="11" t="s">
        <v>1347</v>
      </c>
      <c r="B9" s="29" t="s">
        <v>1348</v>
      </c>
      <c r="C9" s="29" t="s">
        <v>1219</v>
      </c>
      <c r="D9" s="12">
        <v>35759</v>
      </c>
      <c r="E9" s="13">
        <v>139.35</v>
      </c>
      <c r="F9" s="14">
        <v>5.6099999999999997E-2</v>
      </c>
      <c r="G9" s="14"/>
    </row>
    <row r="10" spans="1:8" x14ac:dyDescent="0.25">
      <c r="A10" s="11" t="s">
        <v>1742</v>
      </c>
      <c r="B10" s="29" t="s">
        <v>1743</v>
      </c>
      <c r="C10" s="29" t="s">
        <v>1164</v>
      </c>
      <c r="D10" s="12">
        <v>10142</v>
      </c>
      <c r="E10" s="13">
        <v>132.13</v>
      </c>
      <c r="F10" s="14">
        <v>5.3199999999999997E-2</v>
      </c>
      <c r="G10" s="14"/>
    </row>
    <row r="11" spans="1:8" x14ac:dyDescent="0.25">
      <c r="A11" s="11" t="s">
        <v>1965</v>
      </c>
      <c r="B11" s="29" t="s">
        <v>1966</v>
      </c>
      <c r="C11" s="29" t="s">
        <v>1209</v>
      </c>
      <c r="D11" s="12">
        <v>32040</v>
      </c>
      <c r="E11" s="13">
        <v>125.87</v>
      </c>
      <c r="F11" s="14">
        <v>5.0599999999999999E-2</v>
      </c>
      <c r="G11" s="14"/>
    </row>
    <row r="12" spans="1:8" x14ac:dyDescent="0.25">
      <c r="A12" s="11" t="s">
        <v>1416</v>
      </c>
      <c r="B12" s="29" t="s">
        <v>1417</v>
      </c>
      <c r="C12" s="29" t="s">
        <v>1276</v>
      </c>
      <c r="D12" s="12">
        <v>7648</v>
      </c>
      <c r="E12" s="13">
        <v>119.34</v>
      </c>
      <c r="F12" s="14">
        <v>4.8000000000000001E-2</v>
      </c>
      <c r="G12" s="14"/>
    </row>
    <row r="13" spans="1:8" x14ac:dyDescent="0.25">
      <c r="A13" s="11" t="s">
        <v>1795</v>
      </c>
      <c r="B13" s="29" t="s">
        <v>1796</v>
      </c>
      <c r="C13" s="29" t="s">
        <v>1305</v>
      </c>
      <c r="D13" s="12">
        <v>4050</v>
      </c>
      <c r="E13" s="13">
        <v>115.95</v>
      </c>
      <c r="F13" s="14">
        <v>4.6699999999999998E-2</v>
      </c>
      <c r="G13" s="14"/>
    </row>
    <row r="14" spans="1:8" x14ac:dyDescent="0.25">
      <c r="A14" s="11" t="s">
        <v>1237</v>
      </c>
      <c r="B14" s="29" t="s">
        <v>1238</v>
      </c>
      <c r="C14" s="29" t="s">
        <v>1175</v>
      </c>
      <c r="D14" s="12">
        <v>6578</v>
      </c>
      <c r="E14" s="13">
        <v>115.77</v>
      </c>
      <c r="F14" s="14">
        <v>4.6600000000000003E-2</v>
      </c>
      <c r="G14" s="14"/>
    </row>
    <row r="15" spans="1:8" x14ac:dyDescent="0.25">
      <c r="A15" s="11" t="s">
        <v>1253</v>
      </c>
      <c r="B15" s="29" t="s">
        <v>1254</v>
      </c>
      <c r="C15" s="29" t="s">
        <v>1104</v>
      </c>
      <c r="D15" s="12">
        <v>85201</v>
      </c>
      <c r="E15" s="13">
        <v>106.71</v>
      </c>
      <c r="F15" s="14">
        <v>4.2900000000000001E-2</v>
      </c>
      <c r="G15" s="14"/>
    </row>
    <row r="16" spans="1:8" x14ac:dyDescent="0.25">
      <c r="A16" s="11" t="s">
        <v>1696</v>
      </c>
      <c r="B16" s="29" t="s">
        <v>1697</v>
      </c>
      <c r="C16" s="29" t="s">
        <v>1273</v>
      </c>
      <c r="D16" s="12">
        <v>15736</v>
      </c>
      <c r="E16" s="13">
        <v>86.46</v>
      </c>
      <c r="F16" s="14">
        <v>3.4799999999999998E-2</v>
      </c>
      <c r="G16" s="14"/>
    </row>
    <row r="17" spans="1:7" x14ac:dyDescent="0.25">
      <c r="A17" s="11" t="s">
        <v>1967</v>
      </c>
      <c r="B17" s="29" t="s">
        <v>1968</v>
      </c>
      <c r="C17" s="29" t="s">
        <v>1104</v>
      </c>
      <c r="D17" s="12">
        <v>116611</v>
      </c>
      <c r="E17" s="13">
        <v>83.55</v>
      </c>
      <c r="F17" s="14">
        <v>3.3599999999999998E-2</v>
      </c>
      <c r="G17" s="14"/>
    </row>
    <row r="18" spans="1:7" x14ac:dyDescent="0.25">
      <c r="A18" s="11" t="s">
        <v>1191</v>
      </c>
      <c r="B18" s="29" t="s">
        <v>1192</v>
      </c>
      <c r="C18" s="29" t="s">
        <v>1104</v>
      </c>
      <c r="D18" s="12">
        <v>26537</v>
      </c>
      <c r="E18" s="13">
        <v>82.19</v>
      </c>
      <c r="F18" s="14">
        <v>3.3099999999999997E-2</v>
      </c>
      <c r="G18" s="14"/>
    </row>
    <row r="19" spans="1:7" x14ac:dyDescent="0.25">
      <c r="A19" s="11" t="s">
        <v>1460</v>
      </c>
      <c r="B19" s="29" t="s">
        <v>1461</v>
      </c>
      <c r="C19" s="29" t="s">
        <v>1209</v>
      </c>
      <c r="D19" s="12">
        <v>1638</v>
      </c>
      <c r="E19" s="13">
        <v>67.58</v>
      </c>
      <c r="F19" s="14">
        <v>2.7199999999999998E-2</v>
      </c>
      <c r="G19" s="14"/>
    </row>
    <row r="20" spans="1:7" x14ac:dyDescent="0.25">
      <c r="A20" s="11" t="s">
        <v>1159</v>
      </c>
      <c r="B20" s="29" t="s">
        <v>1160</v>
      </c>
      <c r="C20" s="29" t="s">
        <v>1161</v>
      </c>
      <c r="D20" s="12">
        <v>12531</v>
      </c>
      <c r="E20" s="13">
        <v>64.819999999999993</v>
      </c>
      <c r="F20" s="14">
        <v>2.6100000000000002E-2</v>
      </c>
      <c r="G20" s="14"/>
    </row>
    <row r="21" spans="1:7" x14ac:dyDescent="0.25">
      <c r="A21" s="11" t="s">
        <v>1969</v>
      </c>
      <c r="B21" s="29" t="s">
        <v>1970</v>
      </c>
      <c r="C21" s="29" t="s">
        <v>1104</v>
      </c>
      <c r="D21" s="12">
        <v>387221</v>
      </c>
      <c r="E21" s="13">
        <v>62.73</v>
      </c>
      <c r="F21" s="14">
        <v>2.52E-2</v>
      </c>
      <c r="G21" s="14"/>
    </row>
    <row r="22" spans="1:7" x14ac:dyDescent="0.25">
      <c r="A22" s="11" t="s">
        <v>1115</v>
      </c>
      <c r="B22" s="29" t="s">
        <v>1116</v>
      </c>
      <c r="C22" s="29" t="s">
        <v>1104</v>
      </c>
      <c r="D22" s="12">
        <v>115408</v>
      </c>
      <c r="E22" s="13">
        <v>59.84</v>
      </c>
      <c r="F22" s="14">
        <v>2.41E-2</v>
      </c>
      <c r="G22" s="14"/>
    </row>
    <row r="23" spans="1:7" x14ac:dyDescent="0.25">
      <c r="A23" s="11" t="s">
        <v>1336</v>
      </c>
      <c r="B23" s="29" t="s">
        <v>1337</v>
      </c>
      <c r="C23" s="29" t="s">
        <v>1305</v>
      </c>
      <c r="D23" s="12">
        <v>60</v>
      </c>
      <c r="E23" s="13">
        <v>58.33</v>
      </c>
      <c r="F23" s="14">
        <v>2.35E-2</v>
      </c>
      <c r="G23" s="14"/>
    </row>
    <row r="24" spans="1:7" x14ac:dyDescent="0.25">
      <c r="A24" s="11" t="s">
        <v>2010</v>
      </c>
      <c r="B24" s="29" t="s">
        <v>2011</v>
      </c>
      <c r="C24" s="29" t="s">
        <v>1104</v>
      </c>
      <c r="D24" s="12">
        <v>77974</v>
      </c>
      <c r="E24" s="13">
        <v>55.44</v>
      </c>
      <c r="F24" s="14">
        <v>2.23E-2</v>
      </c>
      <c r="G24" s="14"/>
    </row>
    <row r="25" spans="1:7" x14ac:dyDescent="0.25">
      <c r="A25" s="11" t="s">
        <v>1698</v>
      </c>
      <c r="B25" s="29" t="s">
        <v>1699</v>
      </c>
      <c r="C25" s="29" t="s">
        <v>1700</v>
      </c>
      <c r="D25" s="12">
        <v>120</v>
      </c>
      <c r="E25" s="13">
        <v>46.53</v>
      </c>
      <c r="F25" s="14">
        <v>1.8700000000000001E-2</v>
      </c>
      <c r="G25" s="14"/>
    </row>
    <row r="26" spans="1:7" x14ac:dyDescent="0.25">
      <c r="A26" s="11" t="s">
        <v>1844</v>
      </c>
      <c r="B26" s="29" t="s">
        <v>1845</v>
      </c>
      <c r="C26" s="29" t="s">
        <v>1198</v>
      </c>
      <c r="D26" s="12">
        <v>3133</v>
      </c>
      <c r="E26" s="13">
        <v>45.96</v>
      </c>
      <c r="F26" s="14">
        <v>1.8499999999999999E-2</v>
      </c>
      <c r="G26" s="14"/>
    </row>
    <row r="27" spans="1:7" x14ac:dyDescent="0.25">
      <c r="A27" s="11" t="s">
        <v>1730</v>
      </c>
      <c r="B27" s="29" t="s">
        <v>1731</v>
      </c>
      <c r="C27" s="29" t="s">
        <v>1246</v>
      </c>
      <c r="D27" s="12">
        <v>1216</v>
      </c>
      <c r="E27" s="13">
        <v>41.44</v>
      </c>
      <c r="F27" s="14">
        <v>1.67E-2</v>
      </c>
      <c r="G27" s="14"/>
    </row>
    <row r="28" spans="1:7" x14ac:dyDescent="0.25">
      <c r="A28" s="11" t="s">
        <v>1207</v>
      </c>
      <c r="B28" s="29" t="s">
        <v>1208</v>
      </c>
      <c r="C28" s="29" t="s">
        <v>1209</v>
      </c>
      <c r="D28" s="12">
        <v>49848</v>
      </c>
      <c r="E28" s="13">
        <v>40.83</v>
      </c>
      <c r="F28" s="14">
        <v>1.6400000000000001E-2</v>
      </c>
      <c r="G28" s="14"/>
    </row>
    <row r="29" spans="1:7" x14ac:dyDescent="0.25">
      <c r="A29" s="11" t="s">
        <v>1822</v>
      </c>
      <c r="B29" s="29" t="s">
        <v>1823</v>
      </c>
      <c r="C29" s="29" t="s">
        <v>1175</v>
      </c>
      <c r="D29" s="12">
        <v>3566</v>
      </c>
      <c r="E29" s="13">
        <v>40.479999999999997</v>
      </c>
      <c r="F29" s="14">
        <v>1.6299999999999999E-2</v>
      </c>
      <c r="G29" s="14"/>
    </row>
    <row r="30" spans="1:7" x14ac:dyDescent="0.25">
      <c r="A30" s="11" t="s">
        <v>1713</v>
      </c>
      <c r="B30" s="29" t="s">
        <v>1714</v>
      </c>
      <c r="C30" s="29" t="s">
        <v>1305</v>
      </c>
      <c r="D30" s="12">
        <v>1360</v>
      </c>
      <c r="E30" s="13">
        <v>40.35</v>
      </c>
      <c r="F30" s="14">
        <v>1.6199999999999999E-2</v>
      </c>
      <c r="G30" s="14"/>
    </row>
    <row r="31" spans="1:7" x14ac:dyDescent="0.25">
      <c r="A31" s="11" t="s">
        <v>1703</v>
      </c>
      <c r="B31" s="29" t="s">
        <v>1704</v>
      </c>
      <c r="C31" s="29" t="s">
        <v>1175</v>
      </c>
      <c r="D31" s="12">
        <v>1213</v>
      </c>
      <c r="E31" s="13">
        <v>37.17</v>
      </c>
      <c r="F31" s="14">
        <v>1.4999999999999999E-2</v>
      </c>
      <c r="G31" s="14"/>
    </row>
    <row r="32" spans="1:7" x14ac:dyDescent="0.25">
      <c r="A32" s="11" t="s">
        <v>1720</v>
      </c>
      <c r="B32" s="29" t="s">
        <v>1721</v>
      </c>
      <c r="C32" s="29" t="s">
        <v>1246</v>
      </c>
      <c r="D32" s="12">
        <v>955</v>
      </c>
      <c r="E32" s="13">
        <v>35.840000000000003</v>
      </c>
      <c r="F32" s="14">
        <v>1.44E-2</v>
      </c>
      <c r="G32" s="14"/>
    </row>
    <row r="33" spans="1:7" x14ac:dyDescent="0.25">
      <c r="A33" s="11" t="s">
        <v>1343</v>
      </c>
      <c r="B33" s="29" t="s">
        <v>1344</v>
      </c>
      <c r="C33" s="29" t="s">
        <v>1107</v>
      </c>
      <c r="D33" s="12">
        <v>20807</v>
      </c>
      <c r="E33" s="13">
        <v>35.43</v>
      </c>
      <c r="F33" s="14">
        <v>1.43E-2</v>
      </c>
      <c r="G33" s="14"/>
    </row>
    <row r="34" spans="1:7" x14ac:dyDescent="0.25">
      <c r="A34" s="11" t="s">
        <v>2037</v>
      </c>
      <c r="B34" s="29" t="s">
        <v>2038</v>
      </c>
      <c r="C34" s="29" t="s">
        <v>1107</v>
      </c>
      <c r="D34" s="12">
        <v>107469</v>
      </c>
      <c r="E34" s="13">
        <v>34.61</v>
      </c>
      <c r="F34" s="14">
        <v>1.3899999999999999E-2</v>
      </c>
      <c r="G34" s="14"/>
    </row>
    <row r="35" spans="1:7" x14ac:dyDescent="0.25">
      <c r="A35" s="11" t="s">
        <v>1994</v>
      </c>
      <c r="B35" s="29" t="s">
        <v>1995</v>
      </c>
      <c r="C35" s="29" t="s">
        <v>1144</v>
      </c>
      <c r="D35" s="12">
        <v>77542</v>
      </c>
      <c r="E35" s="13">
        <v>33.69</v>
      </c>
      <c r="F35" s="14">
        <v>1.3599999999999999E-2</v>
      </c>
      <c r="G35" s="14"/>
    </row>
    <row r="36" spans="1:7" x14ac:dyDescent="0.25">
      <c r="A36" s="11" t="s">
        <v>1707</v>
      </c>
      <c r="B36" s="29" t="s">
        <v>1708</v>
      </c>
      <c r="C36" s="29" t="s">
        <v>1104</v>
      </c>
      <c r="D36" s="12">
        <v>12154</v>
      </c>
      <c r="E36" s="13">
        <v>32.799999999999997</v>
      </c>
      <c r="F36" s="14">
        <v>1.32E-2</v>
      </c>
      <c r="G36" s="14"/>
    </row>
    <row r="37" spans="1:7" x14ac:dyDescent="0.25">
      <c r="A37" s="11" t="s">
        <v>2000</v>
      </c>
      <c r="B37" s="29" t="s">
        <v>2001</v>
      </c>
      <c r="C37" s="29" t="s">
        <v>1175</v>
      </c>
      <c r="D37" s="12">
        <v>703</v>
      </c>
      <c r="E37" s="13">
        <v>31.03</v>
      </c>
      <c r="F37" s="14">
        <v>1.2500000000000001E-2</v>
      </c>
      <c r="G37" s="14"/>
    </row>
    <row r="38" spans="1:7" x14ac:dyDescent="0.25">
      <c r="A38" s="11" t="s">
        <v>1732</v>
      </c>
      <c r="B38" s="29" t="s">
        <v>1733</v>
      </c>
      <c r="C38" s="29" t="s">
        <v>1246</v>
      </c>
      <c r="D38" s="12">
        <v>2863</v>
      </c>
      <c r="E38" s="13">
        <v>27.79</v>
      </c>
      <c r="F38" s="14">
        <v>1.12E-2</v>
      </c>
      <c r="G38" s="14"/>
    </row>
    <row r="39" spans="1:7" x14ac:dyDescent="0.25">
      <c r="A39" s="11" t="s">
        <v>1981</v>
      </c>
      <c r="B39" s="29" t="s">
        <v>1982</v>
      </c>
      <c r="C39" s="29" t="s">
        <v>1273</v>
      </c>
      <c r="D39" s="12">
        <v>9702</v>
      </c>
      <c r="E39" s="13">
        <v>26.65</v>
      </c>
      <c r="F39" s="14">
        <v>1.0699999999999999E-2</v>
      </c>
      <c r="G39" s="14"/>
    </row>
    <row r="40" spans="1:7" x14ac:dyDescent="0.25">
      <c r="A40" s="11" t="s">
        <v>2041</v>
      </c>
      <c r="B40" s="29" t="s">
        <v>2042</v>
      </c>
      <c r="C40" s="29" t="s">
        <v>1104</v>
      </c>
      <c r="D40" s="12">
        <v>35939</v>
      </c>
      <c r="E40" s="13">
        <v>26.51</v>
      </c>
      <c r="F40" s="14">
        <v>1.0699999999999999E-2</v>
      </c>
      <c r="G40" s="14"/>
    </row>
    <row r="41" spans="1:7" x14ac:dyDescent="0.25">
      <c r="A41" s="11" t="s">
        <v>1992</v>
      </c>
      <c r="B41" s="29" t="s">
        <v>1993</v>
      </c>
      <c r="C41" s="29" t="s">
        <v>1305</v>
      </c>
      <c r="D41" s="12">
        <v>2083</v>
      </c>
      <c r="E41" s="13">
        <v>23.5</v>
      </c>
      <c r="F41" s="14">
        <v>9.4999999999999998E-3</v>
      </c>
      <c r="G41" s="14"/>
    </row>
    <row r="42" spans="1:7" x14ac:dyDescent="0.25">
      <c r="A42" s="11" t="s">
        <v>1447</v>
      </c>
      <c r="B42" s="29" t="s">
        <v>1448</v>
      </c>
      <c r="C42" s="29" t="s">
        <v>1287</v>
      </c>
      <c r="D42" s="12">
        <v>1069</v>
      </c>
      <c r="E42" s="13">
        <v>23.26</v>
      </c>
      <c r="F42" s="14">
        <v>9.4000000000000004E-3</v>
      </c>
      <c r="G42" s="14"/>
    </row>
    <row r="43" spans="1:7" x14ac:dyDescent="0.25">
      <c r="A43" s="11" t="s">
        <v>1173</v>
      </c>
      <c r="B43" s="29" t="s">
        <v>1174</v>
      </c>
      <c r="C43" s="29" t="s">
        <v>1175</v>
      </c>
      <c r="D43" s="12">
        <v>679</v>
      </c>
      <c r="E43" s="13">
        <v>23.25</v>
      </c>
      <c r="F43" s="14">
        <v>9.4000000000000004E-3</v>
      </c>
      <c r="G43" s="14"/>
    </row>
    <row r="44" spans="1:7" x14ac:dyDescent="0.25">
      <c r="A44" s="11" t="s">
        <v>1834</v>
      </c>
      <c r="B44" s="29" t="s">
        <v>1835</v>
      </c>
      <c r="C44" s="29" t="s">
        <v>1175</v>
      </c>
      <c r="D44" s="12">
        <v>966</v>
      </c>
      <c r="E44" s="13">
        <v>20.16</v>
      </c>
      <c r="F44" s="14">
        <v>8.0999999999999996E-3</v>
      </c>
      <c r="G44" s="14"/>
    </row>
    <row r="45" spans="1:7" x14ac:dyDescent="0.25">
      <c r="A45" s="11" t="s">
        <v>1705</v>
      </c>
      <c r="B45" s="29" t="s">
        <v>1706</v>
      </c>
      <c r="C45" s="29" t="s">
        <v>1305</v>
      </c>
      <c r="D45" s="12">
        <v>3624</v>
      </c>
      <c r="E45" s="13">
        <v>20.14</v>
      </c>
      <c r="F45" s="14">
        <v>8.0999999999999996E-3</v>
      </c>
      <c r="G45" s="14"/>
    </row>
    <row r="46" spans="1:7" x14ac:dyDescent="0.25">
      <c r="A46" s="11" t="s">
        <v>1196</v>
      </c>
      <c r="B46" s="29" t="s">
        <v>1197</v>
      </c>
      <c r="C46" s="29" t="s">
        <v>1198</v>
      </c>
      <c r="D46" s="12">
        <v>2120</v>
      </c>
      <c r="E46" s="13">
        <v>19.73</v>
      </c>
      <c r="F46" s="14">
        <v>7.9000000000000008E-3</v>
      </c>
      <c r="G46" s="14"/>
    </row>
    <row r="47" spans="1:7" x14ac:dyDescent="0.25">
      <c r="A47" s="11" t="s">
        <v>1404</v>
      </c>
      <c r="B47" s="29" t="s">
        <v>1405</v>
      </c>
      <c r="C47" s="29" t="s">
        <v>1406</v>
      </c>
      <c r="D47" s="12">
        <v>1347</v>
      </c>
      <c r="E47" s="13">
        <v>19.59</v>
      </c>
      <c r="F47" s="14">
        <v>7.9000000000000008E-3</v>
      </c>
      <c r="G47" s="14"/>
    </row>
    <row r="48" spans="1:7" x14ac:dyDescent="0.25">
      <c r="A48" s="11" t="s">
        <v>2018</v>
      </c>
      <c r="B48" s="29" t="s">
        <v>2019</v>
      </c>
      <c r="C48" s="29" t="s">
        <v>1188</v>
      </c>
      <c r="D48" s="12">
        <v>2954</v>
      </c>
      <c r="E48" s="13">
        <v>16.41</v>
      </c>
      <c r="F48" s="14">
        <v>6.6E-3</v>
      </c>
      <c r="G48" s="14"/>
    </row>
    <row r="49" spans="1:7" x14ac:dyDescent="0.25">
      <c r="A49" s="11" t="s">
        <v>1682</v>
      </c>
      <c r="B49" s="29" t="s">
        <v>1683</v>
      </c>
      <c r="C49" s="29" t="s">
        <v>1188</v>
      </c>
      <c r="D49" s="12">
        <v>1256</v>
      </c>
      <c r="E49" s="13">
        <v>16.05</v>
      </c>
      <c r="F49" s="14">
        <v>6.4999999999999997E-3</v>
      </c>
      <c r="G49" s="14"/>
    </row>
    <row r="50" spans="1:7" x14ac:dyDescent="0.25">
      <c r="A50" s="11" t="s">
        <v>1934</v>
      </c>
      <c r="B50" s="29" t="s">
        <v>1935</v>
      </c>
      <c r="C50" s="29" t="s">
        <v>1305</v>
      </c>
      <c r="D50" s="12">
        <v>150</v>
      </c>
      <c r="E50" s="13">
        <v>15.98</v>
      </c>
      <c r="F50" s="14">
        <v>6.4000000000000003E-3</v>
      </c>
      <c r="G50" s="14"/>
    </row>
    <row r="51" spans="1:7" x14ac:dyDescent="0.25">
      <c r="A51" s="11" t="s">
        <v>1694</v>
      </c>
      <c r="B51" s="29" t="s">
        <v>1695</v>
      </c>
      <c r="C51" s="29" t="s">
        <v>1144</v>
      </c>
      <c r="D51" s="12">
        <v>2776</v>
      </c>
      <c r="E51" s="13">
        <v>15.31</v>
      </c>
      <c r="F51" s="14">
        <v>6.1999999999999998E-3</v>
      </c>
      <c r="G51" s="14"/>
    </row>
    <row r="52" spans="1:7" x14ac:dyDescent="0.25">
      <c r="A52" s="11" t="s">
        <v>1365</v>
      </c>
      <c r="B52" s="29" t="s">
        <v>1366</v>
      </c>
      <c r="C52" s="29" t="s">
        <v>1276</v>
      </c>
      <c r="D52" s="12">
        <v>7588</v>
      </c>
      <c r="E52" s="13">
        <v>15.29</v>
      </c>
      <c r="F52" s="14">
        <v>6.1999999999999998E-3</v>
      </c>
      <c r="G52" s="14"/>
    </row>
    <row r="53" spans="1:7" x14ac:dyDescent="0.25">
      <c r="A53" s="11" t="s">
        <v>2006</v>
      </c>
      <c r="B53" s="29" t="s">
        <v>2007</v>
      </c>
      <c r="C53" s="29" t="s">
        <v>1209</v>
      </c>
      <c r="D53" s="12">
        <v>603</v>
      </c>
      <c r="E53" s="13">
        <v>14.08</v>
      </c>
      <c r="F53" s="14">
        <v>5.7000000000000002E-3</v>
      </c>
      <c r="G53" s="14"/>
    </row>
    <row r="54" spans="1:7" x14ac:dyDescent="0.25">
      <c r="A54" s="11" t="s">
        <v>2008</v>
      </c>
      <c r="B54" s="29" t="s">
        <v>2009</v>
      </c>
      <c r="C54" s="29" t="s">
        <v>1246</v>
      </c>
      <c r="D54" s="12">
        <v>346</v>
      </c>
      <c r="E54" s="13">
        <v>13.69</v>
      </c>
      <c r="F54" s="14">
        <v>5.4999999999999997E-3</v>
      </c>
      <c r="G54" s="14"/>
    </row>
    <row r="55" spans="1:7" x14ac:dyDescent="0.25">
      <c r="A55" s="11" t="s">
        <v>2024</v>
      </c>
      <c r="B55" s="29" t="s">
        <v>2025</v>
      </c>
      <c r="C55" s="29" t="s">
        <v>1198</v>
      </c>
      <c r="D55" s="12">
        <v>2431</v>
      </c>
      <c r="E55" s="13">
        <v>11.75</v>
      </c>
      <c r="F55" s="14">
        <v>4.7000000000000002E-3</v>
      </c>
      <c r="G55" s="14"/>
    </row>
    <row r="56" spans="1:7" x14ac:dyDescent="0.25">
      <c r="A56" s="11" t="s">
        <v>2057</v>
      </c>
      <c r="B56" s="29" t="s">
        <v>2058</v>
      </c>
      <c r="C56" s="29" t="s">
        <v>1195</v>
      </c>
      <c r="D56" s="12">
        <v>2395</v>
      </c>
      <c r="E56" s="13">
        <v>9.5399999999999991</v>
      </c>
      <c r="F56" s="14">
        <v>3.8E-3</v>
      </c>
      <c r="G56" s="14"/>
    </row>
    <row r="57" spans="1:7" x14ac:dyDescent="0.25">
      <c r="A57" s="11" t="s">
        <v>2075</v>
      </c>
      <c r="B57" s="29" t="s">
        <v>2076</v>
      </c>
      <c r="C57" s="29" t="s">
        <v>1241</v>
      </c>
      <c r="D57" s="12">
        <v>96</v>
      </c>
      <c r="E57" s="13">
        <v>5.98</v>
      </c>
      <c r="F57" s="14">
        <v>2.3999999999999998E-3</v>
      </c>
      <c r="G57" s="14"/>
    </row>
    <row r="58" spans="1:7" x14ac:dyDescent="0.25">
      <c r="A58" s="15" t="s">
        <v>120</v>
      </c>
      <c r="B58" s="30"/>
      <c r="C58" s="30"/>
      <c r="D58" s="16"/>
      <c r="E58" s="36">
        <v>2482.42</v>
      </c>
      <c r="F58" s="37">
        <v>0.99919999999999998</v>
      </c>
      <c r="G58" s="19"/>
    </row>
    <row r="59" spans="1:7" x14ac:dyDescent="0.25">
      <c r="A59" s="15" t="s">
        <v>1466</v>
      </c>
      <c r="B59" s="29"/>
      <c r="C59" s="29"/>
      <c r="D59" s="12"/>
      <c r="E59" s="13"/>
      <c r="F59" s="14"/>
      <c r="G59" s="14"/>
    </row>
    <row r="60" spans="1:7" x14ac:dyDescent="0.25">
      <c r="A60" s="15" t="s">
        <v>120</v>
      </c>
      <c r="B60" s="29"/>
      <c r="C60" s="29"/>
      <c r="D60" s="12"/>
      <c r="E60" s="38" t="s">
        <v>112</v>
      </c>
      <c r="F60" s="39" t="s">
        <v>112</v>
      </c>
      <c r="G60" s="14"/>
    </row>
    <row r="61" spans="1:7" x14ac:dyDescent="0.25">
      <c r="A61" s="20" t="s">
        <v>150</v>
      </c>
      <c r="B61" s="31"/>
      <c r="C61" s="31"/>
      <c r="D61" s="21"/>
      <c r="E61" s="26">
        <v>2482.42</v>
      </c>
      <c r="F61" s="27">
        <v>0.99919999999999998</v>
      </c>
      <c r="G61" s="19"/>
    </row>
    <row r="62" spans="1:7" x14ac:dyDescent="0.25">
      <c r="A62" s="11"/>
      <c r="B62" s="29"/>
      <c r="C62" s="29"/>
      <c r="D62" s="12"/>
      <c r="E62" s="13"/>
      <c r="F62" s="14"/>
      <c r="G62" s="14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15" t="s">
        <v>151</v>
      </c>
      <c r="B64" s="29"/>
      <c r="C64" s="29"/>
      <c r="D64" s="12"/>
      <c r="E64" s="13"/>
      <c r="F64" s="14"/>
      <c r="G64" s="14"/>
    </row>
    <row r="65" spans="1:7" x14ac:dyDescent="0.25">
      <c r="A65" s="11" t="s">
        <v>152</v>
      </c>
      <c r="B65" s="29"/>
      <c r="C65" s="29"/>
      <c r="D65" s="12"/>
      <c r="E65" s="13">
        <v>8</v>
      </c>
      <c r="F65" s="14">
        <v>3.2000000000000002E-3</v>
      </c>
      <c r="G65" s="14">
        <v>6.2475999999999997E-2</v>
      </c>
    </row>
    <row r="66" spans="1:7" x14ac:dyDescent="0.25">
      <c r="A66" s="15" t="s">
        <v>120</v>
      </c>
      <c r="B66" s="30"/>
      <c r="C66" s="30"/>
      <c r="D66" s="16"/>
      <c r="E66" s="36">
        <v>8</v>
      </c>
      <c r="F66" s="37">
        <v>3.2000000000000002E-3</v>
      </c>
      <c r="G66" s="19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8</v>
      </c>
      <c r="F68" s="18">
        <v>3.2000000000000002E-3</v>
      </c>
      <c r="G68" s="19"/>
    </row>
    <row r="69" spans="1:7" x14ac:dyDescent="0.25">
      <c r="A69" s="11" t="s">
        <v>153</v>
      </c>
      <c r="B69" s="29"/>
      <c r="C69" s="29"/>
      <c r="D69" s="12"/>
      <c r="E69" s="13">
        <v>1.3691E-3</v>
      </c>
      <c r="F69" s="14">
        <v>0</v>
      </c>
      <c r="G69" s="14"/>
    </row>
    <row r="70" spans="1:7" x14ac:dyDescent="0.25">
      <c r="A70" s="11" t="s">
        <v>154</v>
      </c>
      <c r="B70" s="29"/>
      <c r="C70" s="29"/>
      <c r="D70" s="12"/>
      <c r="E70" s="22">
        <v>-5.0913690999999996</v>
      </c>
      <c r="F70" s="23">
        <v>-2.3999999999999998E-3</v>
      </c>
      <c r="G70" s="14">
        <v>6.2475999999999997E-2</v>
      </c>
    </row>
    <row r="71" spans="1:7" x14ac:dyDescent="0.25">
      <c r="A71" s="24" t="s">
        <v>155</v>
      </c>
      <c r="B71" s="32"/>
      <c r="C71" s="32"/>
      <c r="D71" s="25"/>
      <c r="E71" s="26">
        <v>2485.33</v>
      </c>
      <c r="F71" s="27">
        <v>1</v>
      </c>
      <c r="G71" s="27"/>
    </row>
    <row r="76" spans="1:7" x14ac:dyDescent="0.25">
      <c r="A76" s="51" t="s">
        <v>158</v>
      </c>
    </row>
    <row r="77" spans="1:7" x14ac:dyDescent="0.25">
      <c r="A77" s="46" t="s">
        <v>159</v>
      </c>
      <c r="B77" s="33" t="s">
        <v>112</v>
      </c>
    </row>
    <row r="78" spans="1:7" x14ac:dyDescent="0.25">
      <c r="A78" t="s">
        <v>160</v>
      </c>
    </row>
    <row r="79" spans="1:7" x14ac:dyDescent="0.25">
      <c r="A79" t="s">
        <v>161</v>
      </c>
      <c r="B79" t="s">
        <v>162</v>
      </c>
      <c r="C79" t="s">
        <v>162</v>
      </c>
    </row>
    <row r="80" spans="1:7" x14ac:dyDescent="0.25">
      <c r="B80" s="47">
        <v>45044</v>
      </c>
      <c r="C80" s="47">
        <v>45077</v>
      </c>
    </row>
    <row r="81" spans="1:5" x14ac:dyDescent="0.25">
      <c r="A81" t="s">
        <v>660</v>
      </c>
      <c r="B81">
        <v>9.7077000000000009</v>
      </c>
      <c r="C81">
        <v>10.331899999999999</v>
      </c>
      <c r="E81" s="1"/>
    </row>
    <row r="82" spans="1:5" x14ac:dyDescent="0.25">
      <c r="A82" t="s">
        <v>167</v>
      </c>
      <c r="B82">
        <v>9.7089999999999996</v>
      </c>
      <c r="C82">
        <v>10.333399999999999</v>
      </c>
      <c r="E82" s="1"/>
    </row>
    <row r="83" spans="1:5" x14ac:dyDescent="0.25">
      <c r="A83" t="s">
        <v>661</v>
      </c>
      <c r="B83">
        <v>9.6777999999999995</v>
      </c>
      <c r="C83">
        <v>10.295500000000001</v>
      </c>
      <c r="E83" s="1"/>
    </row>
    <row r="84" spans="1:5" x14ac:dyDescent="0.25">
      <c r="A84" t="s">
        <v>627</v>
      </c>
      <c r="B84">
        <v>9.6777999999999995</v>
      </c>
      <c r="C84">
        <v>10.295500000000001</v>
      </c>
      <c r="E84" s="1"/>
    </row>
    <row r="85" spans="1:5" x14ac:dyDescent="0.25">
      <c r="E85" s="1"/>
    </row>
    <row r="86" spans="1:5" x14ac:dyDescent="0.25">
      <c r="A86" t="s">
        <v>177</v>
      </c>
      <c r="B86" s="33" t="s">
        <v>112</v>
      </c>
    </row>
    <row r="87" spans="1:5" x14ac:dyDescent="0.25">
      <c r="A87" t="s">
        <v>178</v>
      </c>
      <c r="B87" s="33" t="s">
        <v>112</v>
      </c>
    </row>
    <row r="88" spans="1:5" ht="29.1" customHeight="1" x14ac:dyDescent="0.25">
      <c r="A88" s="46" t="s">
        <v>179</v>
      </c>
      <c r="B88" s="33" t="s">
        <v>112</v>
      </c>
    </row>
    <row r="89" spans="1:5" ht="29.1" customHeight="1" x14ac:dyDescent="0.25">
      <c r="A89" s="46" t="s">
        <v>180</v>
      </c>
      <c r="B89" s="33" t="s">
        <v>112</v>
      </c>
    </row>
    <row r="90" spans="1:5" x14ac:dyDescent="0.25">
      <c r="A90" t="s">
        <v>1678</v>
      </c>
      <c r="B90" s="48">
        <v>1.070468</v>
      </c>
    </row>
    <row r="91" spans="1:5" ht="43.5" customHeight="1" x14ac:dyDescent="0.25">
      <c r="A91" s="46" t="s">
        <v>182</v>
      </c>
      <c r="B91" s="33" t="s">
        <v>112</v>
      </c>
    </row>
    <row r="92" spans="1:5" ht="29.1" customHeight="1" x14ac:dyDescent="0.25">
      <c r="A92" s="46" t="s">
        <v>183</v>
      </c>
      <c r="B92" s="33" t="s">
        <v>112</v>
      </c>
    </row>
    <row r="93" spans="1:5" ht="29.1" customHeight="1" x14ac:dyDescent="0.25">
      <c r="A93" s="46" t="s">
        <v>184</v>
      </c>
      <c r="B93" s="33" t="s">
        <v>112</v>
      </c>
    </row>
    <row r="94" spans="1:5" x14ac:dyDescent="0.25">
      <c r="A94" t="s">
        <v>185</v>
      </c>
      <c r="B94" s="33" t="s">
        <v>112</v>
      </c>
    </row>
    <row r="95" spans="1:5" x14ac:dyDescent="0.25">
      <c r="A95" t="s">
        <v>186</v>
      </c>
      <c r="B95" s="33" t="s">
        <v>112</v>
      </c>
    </row>
    <row r="97" spans="1:4" ht="69.95" customHeight="1" x14ac:dyDescent="0.25">
      <c r="A97" s="57" t="s">
        <v>196</v>
      </c>
      <c r="B97" s="57" t="s">
        <v>197</v>
      </c>
      <c r="C97" s="57" t="s">
        <v>5</v>
      </c>
      <c r="D97" s="57" t="s">
        <v>6</v>
      </c>
    </row>
    <row r="98" spans="1:4" ht="69.95" customHeight="1" x14ac:dyDescent="0.25">
      <c r="A98" s="57" t="s">
        <v>2102</v>
      </c>
      <c r="B98" s="57"/>
      <c r="C98" s="57" t="s">
        <v>2103</v>
      </c>
      <c r="D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0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2104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2105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1838</v>
      </c>
      <c r="B8" s="29" t="s">
        <v>1839</v>
      </c>
      <c r="C8" s="29" t="s">
        <v>1305</v>
      </c>
      <c r="D8" s="12">
        <v>870960</v>
      </c>
      <c r="E8" s="13">
        <v>4716.68</v>
      </c>
      <c r="F8" s="14">
        <v>5.1499999999999997E-2</v>
      </c>
      <c r="G8" s="14"/>
    </row>
    <row r="9" spans="1:8" x14ac:dyDescent="0.25">
      <c r="A9" s="11" t="s">
        <v>1836</v>
      </c>
      <c r="B9" s="29" t="s">
        <v>1837</v>
      </c>
      <c r="C9" s="29" t="s">
        <v>1188</v>
      </c>
      <c r="D9" s="12">
        <v>400000</v>
      </c>
      <c r="E9" s="13">
        <v>3832.4</v>
      </c>
      <c r="F9" s="14">
        <v>4.1799999999999997E-2</v>
      </c>
      <c r="G9" s="14"/>
    </row>
    <row r="10" spans="1:8" x14ac:dyDescent="0.25">
      <c r="A10" s="11" t="s">
        <v>2106</v>
      </c>
      <c r="B10" s="29" t="s">
        <v>2107</v>
      </c>
      <c r="C10" s="29" t="s">
        <v>1415</v>
      </c>
      <c r="D10" s="12">
        <v>190527</v>
      </c>
      <c r="E10" s="13">
        <v>3618.77</v>
      </c>
      <c r="F10" s="14">
        <v>3.95E-2</v>
      </c>
      <c r="G10" s="14"/>
    </row>
    <row r="11" spans="1:8" x14ac:dyDescent="0.25">
      <c r="A11" s="11" t="s">
        <v>2108</v>
      </c>
      <c r="B11" s="29" t="s">
        <v>2109</v>
      </c>
      <c r="C11" s="29" t="s">
        <v>1415</v>
      </c>
      <c r="D11" s="12">
        <v>207763</v>
      </c>
      <c r="E11" s="13">
        <v>3509.32</v>
      </c>
      <c r="F11" s="14">
        <v>3.8300000000000001E-2</v>
      </c>
      <c r="G11" s="14"/>
    </row>
    <row r="12" spans="1:8" x14ac:dyDescent="0.25">
      <c r="A12" s="11" t="s">
        <v>1940</v>
      </c>
      <c r="B12" s="29" t="s">
        <v>1941</v>
      </c>
      <c r="C12" s="29" t="s">
        <v>1276</v>
      </c>
      <c r="D12" s="12">
        <v>260000</v>
      </c>
      <c r="E12" s="13">
        <v>3347.5</v>
      </c>
      <c r="F12" s="14">
        <v>3.6499999999999998E-2</v>
      </c>
      <c r="G12" s="14"/>
    </row>
    <row r="13" spans="1:8" x14ac:dyDescent="0.25">
      <c r="A13" s="11" t="s">
        <v>2022</v>
      </c>
      <c r="B13" s="29" t="s">
        <v>2023</v>
      </c>
      <c r="C13" s="29" t="s">
        <v>1219</v>
      </c>
      <c r="D13" s="12">
        <v>1800000</v>
      </c>
      <c r="E13" s="13">
        <v>3321</v>
      </c>
      <c r="F13" s="14">
        <v>3.6299999999999999E-2</v>
      </c>
      <c r="G13" s="14"/>
    </row>
    <row r="14" spans="1:8" x14ac:dyDescent="0.25">
      <c r="A14" s="11" t="s">
        <v>1736</v>
      </c>
      <c r="B14" s="29" t="s">
        <v>1737</v>
      </c>
      <c r="C14" s="29" t="s">
        <v>1276</v>
      </c>
      <c r="D14" s="12">
        <v>285000</v>
      </c>
      <c r="E14" s="13">
        <v>3074.87</v>
      </c>
      <c r="F14" s="14">
        <v>3.3599999999999998E-2</v>
      </c>
      <c r="G14" s="14"/>
    </row>
    <row r="15" spans="1:8" x14ac:dyDescent="0.25">
      <c r="A15" s="11" t="s">
        <v>2110</v>
      </c>
      <c r="B15" s="29" t="s">
        <v>2111</v>
      </c>
      <c r="C15" s="29" t="s">
        <v>1273</v>
      </c>
      <c r="D15" s="12">
        <v>165000</v>
      </c>
      <c r="E15" s="13">
        <v>2676.55</v>
      </c>
      <c r="F15" s="14">
        <v>2.92E-2</v>
      </c>
      <c r="G15" s="14"/>
    </row>
    <row r="16" spans="1:8" x14ac:dyDescent="0.25">
      <c r="A16" s="11" t="s">
        <v>2112</v>
      </c>
      <c r="B16" s="29" t="s">
        <v>2113</v>
      </c>
      <c r="C16" s="29" t="s">
        <v>1107</v>
      </c>
      <c r="D16" s="12">
        <v>510365</v>
      </c>
      <c r="E16" s="13">
        <v>2651.09</v>
      </c>
      <c r="F16" s="14">
        <v>2.8899999999999999E-2</v>
      </c>
      <c r="G16" s="14"/>
    </row>
    <row r="17" spans="1:7" x14ac:dyDescent="0.25">
      <c r="A17" s="11" t="s">
        <v>2114</v>
      </c>
      <c r="B17" s="29" t="s">
        <v>2115</v>
      </c>
      <c r="C17" s="29" t="s">
        <v>1122</v>
      </c>
      <c r="D17" s="12">
        <v>217271</v>
      </c>
      <c r="E17" s="13">
        <v>2643.21</v>
      </c>
      <c r="F17" s="14">
        <v>2.8899999999999999E-2</v>
      </c>
      <c r="G17" s="14"/>
    </row>
    <row r="18" spans="1:7" x14ac:dyDescent="0.25">
      <c r="A18" s="11" t="s">
        <v>2116</v>
      </c>
      <c r="B18" s="29" t="s">
        <v>2117</v>
      </c>
      <c r="C18" s="29" t="s">
        <v>1110</v>
      </c>
      <c r="D18" s="12">
        <v>240000</v>
      </c>
      <c r="E18" s="13">
        <v>2600.7600000000002</v>
      </c>
      <c r="F18" s="14">
        <v>2.8400000000000002E-2</v>
      </c>
      <c r="G18" s="14"/>
    </row>
    <row r="19" spans="1:7" x14ac:dyDescent="0.25">
      <c r="A19" s="11" t="s">
        <v>2118</v>
      </c>
      <c r="B19" s="29" t="s">
        <v>2119</v>
      </c>
      <c r="C19" s="29" t="s">
        <v>1107</v>
      </c>
      <c r="D19" s="12">
        <v>430000</v>
      </c>
      <c r="E19" s="13">
        <v>2343.5</v>
      </c>
      <c r="F19" s="14">
        <v>2.5600000000000001E-2</v>
      </c>
      <c r="G19" s="14"/>
    </row>
    <row r="20" spans="1:7" x14ac:dyDescent="0.25">
      <c r="A20" s="11" t="s">
        <v>2065</v>
      </c>
      <c r="B20" s="29" t="s">
        <v>2066</v>
      </c>
      <c r="C20" s="29" t="s">
        <v>1203</v>
      </c>
      <c r="D20" s="12">
        <v>422109</v>
      </c>
      <c r="E20" s="13">
        <v>2273.06</v>
      </c>
      <c r="F20" s="14">
        <v>2.4799999999999999E-2</v>
      </c>
      <c r="G20" s="14"/>
    </row>
    <row r="21" spans="1:7" x14ac:dyDescent="0.25">
      <c r="A21" s="11" t="s">
        <v>2120</v>
      </c>
      <c r="B21" s="29" t="s">
        <v>2121</v>
      </c>
      <c r="C21" s="29" t="s">
        <v>1273</v>
      </c>
      <c r="D21" s="12">
        <v>227792</v>
      </c>
      <c r="E21" s="13">
        <v>2253.5500000000002</v>
      </c>
      <c r="F21" s="14">
        <v>2.46E-2</v>
      </c>
      <c r="G21" s="14"/>
    </row>
    <row r="22" spans="1:7" x14ac:dyDescent="0.25">
      <c r="A22" s="11" t="s">
        <v>1728</v>
      </c>
      <c r="B22" s="29" t="s">
        <v>1729</v>
      </c>
      <c r="C22" s="29" t="s">
        <v>1262</v>
      </c>
      <c r="D22" s="12">
        <v>100000</v>
      </c>
      <c r="E22" s="13">
        <v>2216.9</v>
      </c>
      <c r="F22" s="14">
        <v>2.4199999999999999E-2</v>
      </c>
      <c r="G22" s="14"/>
    </row>
    <row r="23" spans="1:7" x14ac:dyDescent="0.25">
      <c r="A23" s="11" t="s">
        <v>2091</v>
      </c>
      <c r="B23" s="29" t="s">
        <v>2092</v>
      </c>
      <c r="C23" s="29" t="s">
        <v>1246</v>
      </c>
      <c r="D23" s="12">
        <v>153994</v>
      </c>
      <c r="E23" s="13">
        <v>2184.79</v>
      </c>
      <c r="F23" s="14">
        <v>2.3900000000000001E-2</v>
      </c>
      <c r="G23" s="14"/>
    </row>
    <row r="24" spans="1:7" x14ac:dyDescent="0.25">
      <c r="A24" s="11" t="s">
        <v>1983</v>
      </c>
      <c r="B24" s="29" t="s">
        <v>1984</v>
      </c>
      <c r="C24" s="29" t="s">
        <v>1985</v>
      </c>
      <c r="D24" s="12">
        <v>330000</v>
      </c>
      <c r="E24" s="13">
        <v>1999.64</v>
      </c>
      <c r="F24" s="14">
        <v>2.18E-2</v>
      </c>
      <c r="G24" s="14"/>
    </row>
    <row r="25" spans="1:7" x14ac:dyDescent="0.25">
      <c r="A25" s="11" t="s">
        <v>2122</v>
      </c>
      <c r="B25" s="29" t="s">
        <v>2123</v>
      </c>
      <c r="C25" s="29" t="s">
        <v>1246</v>
      </c>
      <c r="D25" s="12">
        <v>217479</v>
      </c>
      <c r="E25" s="13">
        <v>1959.49</v>
      </c>
      <c r="F25" s="14">
        <v>2.1399999999999999E-2</v>
      </c>
      <c r="G25" s="14"/>
    </row>
    <row r="26" spans="1:7" x14ac:dyDescent="0.25">
      <c r="A26" s="11" t="s">
        <v>1927</v>
      </c>
      <c r="B26" s="29" t="s">
        <v>1928</v>
      </c>
      <c r="C26" s="29" t="s">
        <v>1305</v>
      </c>
      <c r="D26" s="12">
        <v>100000</v>
      </c>
      <c r="E26" s="13">
        <v>1932</v>
      </c>
      <c r="F26" s="14">
        <v>2.1100000000000001E-2</v>
      </c>
      <c r="G26" s="14"/>
    </row>
    <row r="27" spans="1:7" x14ac:dyDescent="0.25">
      <c r="A27" s="11" t="s">
        <v>2124</v>
      </c>
      <c r="B27" s="29" t="s">
        <v>2125</v>
      </c>
      <c r="C27" s="29" t="s">
        <v>1273</v>
      </c>
      <c r="D27" s="12">
        <v>322792</v>
      </c>
      <c r="E27" s="13">
        <v>1912.06</v>
      </c>
      <c r="F27" s="14">
        <v>2.0899999999999998E-2</v>
      </c>
      <c r="G27" s="14"/>
    </row>
    <row r="28" spans="1:7" x14ac:dyDescent="0.25">
      <c r="A28" s="11" t="s">
        <v>2126</v>
      </c>
      <c r="B28" s="29" t="s">
        <v>2127</v>
      </c>
      <c r="C28" s="29" t="s">
        <v>2128</v>
      </c>
      <c r="D28" s="12">
        <v>340000</v>
      </c>
      <c r="E28" s="13">
        <v>1899.75</v>
      </c>
      <c r="F28" s="14">
        <v>2.07E-2</v>
      </c>
      <c r="G28" s="14"/>
    </row>
    <row r="29" spans="1:7" x14ac:dyDescent="0.25">
      <c r="A29" s="11" t="s">
        <v>2129</v>
      </c>
      <c r="B29" s="29" t="s">
        <v>2130</v>
      </c>
      <c r="C29" s="29" t="s">
        <v>1821</v>
      </c>
      <c r="D29" s="12">
        <v>470000</v>
      </c>
      <c r="E29" s="13">
        <v>1845.46</v>
      </c>
      <c r="F29" s="14">
        <v>2.01E-2</v>
      </c>
      <c r="G29" s="14"/>
    </row>
    <row r="30" spans="1:7" x14ac:dyDescent="0.25">
      <c r="A30" s="11" t="s">
        <v>2131</v>
      </c>
      <c r="B30" s="29" t="s">
        <v>2132</v>
      </c>
      <c r="C30" s="29" t="s">
        <v>1110</v>
      </c>
      <c r="D30" s="12">
        <v>540000</v>
      </c>
      <c r="E30" s="13">
        <v>1822.23</v>
      </c>
      <c r="F30" s="14">
        <v>1.9900000000000001E-2</v>
      </c>
      <c r="G30" s="14"/>
    </row>
    <row r="31" spans="1:7" x14ac:dyDescent="0.25">
      <c r="A31" s="11" t="s">
        <v>2133</v>
      </c>
      <c r="B31" s="29" t="s">
        <v>2134</v>
      </c>
      <c r="C31" s="29" t="s">
        <v>1164</v>
      </c>
      <c r="D31" s="12">
        <v>229767</v>
      </c>
      <c r="E31" s="13">
        <v>1615.26</v>
      </c>
      <c r="F31" s="14">
        <v>1.7600000000000001E-2</v>
      </c>
      <c r="G31" s="14"/>
    </row>
    <row r="32" spans="1:7" x14ac:dyDescent="0.25">
      <c r="A32" s="11" t="s">
        <v>1750</v>
      </c>
      <c r="B32" s="29" t="s">
        <v>1751</v>
      </c>
      <c r="C32" s="29" t="s">
        <v>1107</v>
      </c>
      <c r="D32" s="12">
        <v>172200</v>
      </c>
      <c r="E32" s="13">
        <v>1578.99</v>
      </c>
      <c r="F32" s="14">
        <v>1.72E-2</v>
      </c>
      <c r="G32" s="14"/>
    </row>
    <row r="33" spans="1:7" x14ac:dyDescent="0.25">
      <c r="A33" s="11" t="s">
        <v>1724</v>
      </c>
      <c r="B33" s="29" t="s">
        <v>1725</v>
      </c>
      <c r="C33" s="29" t="s">
        <v>1305</v>
      </c>
      <c r="D33" s="12">
        <v>40000</v>
      </c>
      <c r="E33" s="13">
        <v>1491.28</v>
      </c>
      <c r="F33" s="14">
        <v>1.6299999999999999E-2</v>
      </c>
      <c r="G33" s="14"/>
    </row>
    <row r="34" spans="1:7" x14ac:dyDescent="0.25">
      <c r="A34" s="11" t="s">
        <v>2083</v>
      </c>
      <c r="B34" s="29" t="s">
        <v>2084</v>
      </c>
      <c r="C34" s="29" t="s">
        <v>1276</v>
      </c>
      <c r="D34" s="12">
        <v>1160000</v>
      </c>
      <c r="E34" s="13">
        <v>1450.58</v>
      </c>
      <c r="F34" s="14">
        <v>1.5800000000000002E-2</v>
      </c>
      <c r="G34" s="14"/>
    </row>
    <row r="35" spans="1:7" x14ac:dyDescent="0.25">
      <c r="A35" s="11" t="s">
        <v>2135</v>
      </c>
      <c r="B35" s="29" t="s">
        <v>2136</v>
      </c>
      <c r="C35" s="29" t="s">
        <v>1107</v>
      </c>
      <c r="D35" s="12">
        <v>546757</v>
      </c>
      <c r="E35" s="13">
        <v>1432.5</v>
      </c>
      <c r="F35" s="14">
        <v>1.5599999999999999E-2</v>
      </c>
      <c r="G35" s="14"/>
    </row>
    <row r="36" spans="1:7" x14ac:dyDescent="0.25">
      <c r="A36" s="11" t="s">
        <v>2137</v>
      </c>
      <c r="B36" s="29" t="s">
        <v>2138</v>
      </c>
      <c r="C36" s="29" t="s">
        <v>1188</v>
      </c>
      <c r="D36" s="12">
        <v>440000</v>
      </c>
      <c r="E36" s="13">
        <v>1337.82</v>
      </c>
      <c r="F36" s="14">
        <v>1.46E-2</v>
      </c>
      <c r="G36" s="14"/>
    </row>
    <row r="37" spans="1:7" x14ac:dyDescent="0.25">
      <c r="A37" s="11" t="s">
        <v>2139</v>
      </c>
      <c r="B37" s="29" t="s">
        <v>2140</v>
      </c>
      <c r="C37" s="29" t="s">
        <v>1153</v>
      </c>
      <c r="D37" s="12">
        <v>390000</v>
      </c>
      <c r="E37" s="13">
        <v>1320.74</v>
      </c>
      <c r="F37" s="14">
        <v>1.44E-2</v>
      </c>
      <c r="G37" s="14"/>
    </row>
    <row r="38" spans="1:7" x14ac:dyDescent="0.25">
      <c r="A38" s="11" t="s">
        <v>1738</v>
      </c>
      <c r="B38" s="29" t="s">
        <v>1739</v>
      </c>
      <c r="C38" s="29" t="s">
        <v>1262</v>
      </c>
      <c r="D38" s="12">
        <v>390000</v>
      </c>
      <c r="E38" s="13">
        <v>1310.5999999999999</v>
      </c>
      <c r="F38" s="14">
        <v>1.43E-2</v>
      </c>
      <c r="G38" s="14"/>
    </row>
    <row r="39" spans="1:7" x14ac:dyDescent="0.25">
      <c r="A39" s="11" t="s">
        <v>2141</v>
      </c>
      <c r="B39" s="29" t="s">
        <v>2142</v>
      </c>
      <c r="C39" s="29" t="s">
        <v>1107</v>
      </c>
      <c r="D39" s="12">
        <v>178078</v>
      </c>
      <c r="E39" s="13">
        <v>1283.76</v>
      </c>
      <c r="F39" s="14">
        <v>1.4E-2</v>
      </c>
      <c r="G39" s="14"/>
    </row>
    <row r="40" spans="1:7" x14ac:dyDescent="0.25">
      <c r="A40" s="11" t="s">
        <v>2143</v>
      </c>
      <c r="B40" s="29" t="s">
        <v>2144</v>
      </c>
      <c r="C40" s="29" t="s">
        <v>1188</v>
      </c>
      <c r="D40" s="12">
        <v>77481</v>
      </c>
      <c r="E40" s="13">
        <v>1128.32</v>
      </c>
      <c r="F40" s="14">
        <v>1.23E-2</v>
      </c>
      <c r="G40" s="14"/>
    </row>
    <row r="41" spans="1:7" x14ac:dyDescent="0.25">
      <c r="A41" s="11" t="s">
        <v>1690</v>
      </c>
      <c r="B41" s="29" t="s">
        <v>1691</v>
      </c>
      <c r="C41" s="29" t="s">
        <v>1209</v>
      </c>
      <c r="D41" s="12">
        <v>258378</v>
      </c>
      <c r="E41" s="13">
        <v>1111.4100000000001</v>
      </c>
      <c r="F41" s="14">
        <v>1.21E-2</v>
      </c>
      <c r="G41" s="14"/>
    </row>
    <row r="42" spans="1:7" x14ac:dyDescent="0.25">
      <c r="A42" s="11" t="s">
        <v>2145</v>
      </c>
      <c r="B42" s="29" t="s">
        <v>2146</v>
      </c>
      <c r="C42" s="29" t="s">
        <v>1276</v>
      </c>
      <c r="D42" s="12">
        <v>130000</v>
      </c>
      <c r="E42" s="13">
        <v>1055.54</v>
      </c>
      <c r="F42" s="14">
        <v>1.15E-2</v>
      </c>
      <c r="G42" s="14"/>
    </row>
    <row r="43" spans="1:7" x14ac:dyDescent="0.25">
      <c r="A43" s="11" t="s">
        <v>1824</v>
      </c>
      <c r="B43" s="29" t="s">
        <v>1825</v>
      </c>
      <c r="C43" s="29" t="s">
        <v>1212</v>
      </c>
      <c r="D43" s="12">
        <v>275000</v>
      </c>
      <c r="E43" s="13">
        <v>1050.3599999999999</v>
      </c>
      <c r="F43" s="14">
        <v>1.15E-2</v>
      </c>
      <c r="G43" s="14"/>
    </row>
    <row r="44" spans="1:7" x14ac:dyDescent="0.25">
      <c r="A44" s="11" t="s">
        <v>1932</v>
      </c>
      <c r="B44" s="29" t="s">
        <v>1933</v>
      </c>
      <c r="C44" s="29" t="s">
        <v>1305</v>
      </c>
      <c r="D44" s="12">
        <v>120000</v>
      </c>
      <c r="E44" s="13">
        <v>1010.88</v>
      </c>
      <c r="F44" s="14">
        <v>1.0999999999999999E-2</v>
      </c>
      <c r="G44" s="14"/>
    </row>
    <row r="45" spans="1:7" x14ac:dyDescent="0.25">
      <c r="A45" s="11" t="s">
        <v>2039</v>
      </c>
      <c r="B45" s="29" t="s">
        <v>2040</v>
      </c>
      <c r="C45" s="29" t="s">
        <v>1110</v>
      </c>
      <c r="D45" s="12">
        <v>100000</v>
      </c>
      <c r="E45" s="13">
        <v>920.5</v>
      </c>
      <c r="F45" s="14">
        <v>0.01</v>
      </c>
      <c r="G45" s="14"/>
    </row>
    <row r="46" spans="1:7" x14ac:dyDescent="0.25">
      <c r="A46" s="11" t="s">
        <v>2147</v>
      </c>
      <c r="B46" s="29" t="s">
        <v>2148</v>
      </c>
      <c r="C46" s="29" t="s">
        <v>1147</v>
      </c>
      <c r="D46" s="12">
        <v>70000</v>
      </c>
      <c r="E46" s="13">
        <v>881.93</v>
      </c>
      <c r="F46" s="14">
        <v>9.5999999999999992E-3</v>
      </c>
      <c r="G46" s="14"/>
    </row>
    <row r="47" spans="1:7" x14ac:dyDescent="0.25">
      <c r="A47" s="11" t="s">
        <v>2149</v>
      </c>
      <c r="B47" s="29" t="s">
        <v>2150</v>
      </c>
      <c r="C47" s="29" t="s">
        <v>1259</v>
      </c>
      <c r="D47" s="12">
        <v>700000</v>
      </c>
      <c r="E47" s="13">
        <v>827.75</v>
      </c>
      <c r="F47" s="14">
        <v>8.9999999999999993E-3</v>
      </c>
      <c r="G47" s="14"/>
    </row>
    <row r="48" spans="1:7" x14ac:dyDescent="0.25">
      <c r="A48" s="11" t="s">
        <v>2151</v>
      </c>
      <c r="B48" s="29" t="s">
        <v>2152</v>
      </c>
      <c r="C48" s="29" t="s">
        <v>1821</v>
      </c>
      <c r="D48" s="12">
        <v>140716</v>
      </c>
      <c r="E48" s="13">
        <v>775.2</v>
      </c>
      <c r="F48" s="14">
        <v>8.5000000000000006E-3</v>
      </c>
      <c r="G48" s="14"/>
    </row>
    <row r="49" spans="1:7" x14ac:dyDescent="0.25">
      <c r="A49" s="11" t="s">
        <v>2153</v>
      </c>
      <c r="B49" s="29" t="s">
        <v>2154</v>
      </c>
      <c r="C49" s="29" t="s">
        <v>1212</v>
      </c>
      <c r="D49" s="12">
        <v>150000</v>
      </c>
      <c r="E49" s="13">
        <v>772.43</v>
      </c>
      <c r="F49" s="14">
        <v>8.3999999999999995E-3</v>
      </c>
      <c r="G49" s="14"/>
    </row>
    <row r="50" spans="1:7" x14ac:dyDescent="0.25">
      <c r="A50" s="11" t="s">
        <v>2053</v>
      </c>
      <c r="B50" s="29" t="s">
        <v>2054</v>
      </c>
      <c r="C50" s="29" t="s">
        <v>1430</v>
      </c>
      <c r="D50" s="12">
        <v>80000</v>
      </c>
      <c r="E50" s="13">
        <v>767.32</v>
      </c>
      <c r="F50" s="14">
        <v>8.3999999999999995E-3</v>
      </c>
      <c r="G50" s="14"/>
    </row>
    <row r="51" spans="1:7" x14ac:dyDescent="0.25">
      <c r="A51" s="11" t="s">
        <v>2155</v>
      </c>
      <c r="B51" s="29" t="s">
        <v>2156</v>
      </c>
      <c r="C51" s="29" t="s">
        <v>1273</v>
      </c>
      <c r="D51" s="12">
        <v>199183</v>
      </c>
      <c r="E51" s="13">
        <v>764.17</v>
      </c>
      <c r="F51" s="14">
        <v>8.3000000000000001E-3</v>
      </c>
      <c r="G51" s="14"/>
    </row>
    <row r="52" spans="1:7" x14ac:dyDescent="0.25">
      <c r="A52" s="11" t="s">
        <v>2157</v>
      </c>
      <c r="B52" s="29" t="s">
        <v>2158</v>
      </c>
      <c r="C52" s="29" t="s">
        <v>1246</v>
      </c>
      <c r="D52" s="12">
        <v>131793</v>
      </c>
      <c r="E52" s="13">
        <v>719.13</v>
      </c>
      <c r="F52" s="14">
        <v>7.9000000000000008E-3</v>
      </c>
      <c r="G52" s="14"/>
    </row>
    <row r="53" spans="1:7" x14ac:dyDescent="0.25">
      <c r="A53" s="11" t="s">
        <v>1692</v>
      </c>
      <c r="B53" s="29" t="s">
        <v>1693</v>
      </c>
      <c r="C53" s="29" t="s">
        <v>1107</v>
      </c>
      <c r="D53" s="12">
        <v>53286</v>
      </c>
      <c r="E53" s="13">
        <v>657.6</v>
      </c>
      <c r="F53" s="14">
        <v>7.1999999999999998E-3</v>
      </c>
      <c r="G53" s="14"/>
    </row>
    <row r="54" spans="1:7" x14ac:dyDescent="0.25">
      <c r="A54" s="11" t="s">
        <v>2159</v>
      </c>
      <c r="B54" s="29" t="s">
        <v>2160</v>
      </c>
      <c r="C54" s="29" t="s">
        <v>1273</v>
      </c>
      <c r="D54" s="12">
        <v>90000</v>
      </c>
      <c r="E54" s="13">
        <v>526.91</v>
      </c>
      <c r="F54" s="14">
        <v>5.7999999999999996E-3</v>
      </c>
      <c r="G54" s="14"/>
    </row>
    <row r="55" spans="1:7" x14ac:dyDescent="0.25">
      <c r="A55" s="11" t="s">
        <v>2161</v>
      </c>
      <c r="B55" s="29" t="s">
        <v>2162</v>
      </c>
      <c r="C55" s="29" t="s">
        <v>1122</v>
      </c>
      <c r="D55" s="12">
        <v>33586</v>
      </c>
      <c r="E55" s="13">
        <v>456.77</v>
      </c>
      <c r="F55" s="14">
        <v>5.0000000000000001E-3</v>
      </c>
      <c r="G55" s="14"/>
    </row>
    <row r="56" spans="1:7" x14ac:dyDescent="0.25">
      <c r="A56" s="11" t="s">
        <v>1173</v>
      </c>
      <c r="B56" s="29" t="s">
        <v>1174</v>
      </c>
      <c r="C56" s="29" t="s">
        <v>1175</v>
      </c>
      <c r="D56" s="12">
        <v>100</v>
      </c>
      <c r="E56" s="13">
        <v>3.42</v>
      </c>
      <c r="F56" s="14">
        <v>0</v>
      </c>
      <c r="G56" s="14"/>
    </row>
    <row r="57" spans="1:7" x14ac:dyDescent="0.25">
      <c r="A57" s="15" t="s">
        <v>120</v>
      </c>
      <c r="B57" s="30"/>
      <c r="C57" s="30"/>
      <c r="D57" s="16"/>
      <c r="E57" s="36">
        <v>86885.75</v>
      </c>
      <c r="F57" s="37">
        <v>0.94820000000000004</v>
      </c>
      <c r="G57" s="19"/>
    </row>
    <row r="58" spans="1:7" x14ac:dyDescent="0.25">
      <c r="A58" s="15" t="s">
        <v>1466</v>
      </c>
      <c r="B58" s="29"/>
      <c r="C58" s="29"/>
      <c r="D58" s="12"/>
      <c r="E58" s="13"/>
      <c r="F58" s="14"/>
      <c r="G58" s="14"/>
    </row>
    <row r="59" spans="1:7" x14ac:dyDescent="0.25">
      <c r="A59" s="15" t="s">
        <v>120</v>
      </c>
      <c r="B59" s="29"/>
      <c r="C59" s="29"/>
      <c r="D59" s="12"/>
      <c r="E59" s="38" t="s">
        <v>112</v>
      </c>
      <c r="F59" s="39" t="s">
        <v>112</v>
      </c>
      <c r="G59" s="14"/>
    </row>
    <row r="60" spans="1:7" x14ac:dyDescent="0.25">
      <c r="A60" s="20" t="s">
        <v>150</v>
      </c>
      <c r="B60" s="31"/>
      <c r="C60" s="31"/>
      <c r="D60" s="21"/>
      <c r="E60" s="26">
        <v>86885.75</v>
      </c>
      <c r="F60" s="27">
        <v>0.94820000000000004</v>
      </c>
      <c r="G60" s="19"/>
    </row>
    <row r="61" spans="1:7" x14ac:dyDescent="0.25">
      <c r="A61" s="11"/>
      <c r="B61" s="29"/>
      <c r="C61" s="29"/>
      <c r="D61" s="12"/>
      <c r="E61" s="13"/>
      <c r="F61" s="14"/>
      <c r="G61" s="14"/>
    </row>
    <row r="62" spans="1:7" x14ac:dyDescent="0.25">
      <c r="A62" s="15" t="s">
        <v>1467</v>
      </c>
      <c r="B62" s="29"/>
      <c r="C62" s="29"/>
      <c r="D62" s="12"/>
      <c r="E62" s="13"/>
      <c r="F62" s="14"/>
      <c r="G62" s="14"/>
    </row>
    <row r="63" spans="1:7" x14ac:dyDescent="0.25">
      <c r="A63" s="15" t="s">
        <v>1468</v>
      </c>
      <c r="B63" s="29"/>
      <c r="C63" s="29"/>
      <c r="D63" s="12"/>
      <c r="E63" s="13"/>
      <c r="F63" s="14"/>
      <c r="G63" s="14"/>
    </row>
    <row r="64" spans="1:7" x14ac:dyDescent="0.25">
      <c r="A64" s="11" t="s">
        <v>1754</v>
      </c>
      <c r="B64" s="29"/>
      <c r="C64" s="29" t="s">
        <v>1107</v>
      </c>
      <c r="D64" s="12">
        <v>232800</v>
      </c>
      <c r="E64" s="13">
        <v>2087.17</v>
      </c>
      <c r="F64" s="14">
        <v>2.2787000000000002E-2</v>
      </c>
      <c r="G64" s="14"/>
    </row>
    <row r="65" spans="1:7" x14ac:dyDescent="0.25">
      <c r="A65" s="11" t="s">
        <v>2163</v>
      </c>
      <c r="B65" s="29"/>
      <c r="C65" s="29" t="s">
        <v>1802</v>
      </c>
      <c r="D65" s="12">
        <v>7950</v>
      </c>
      <c r="E65" s="13">
        <v>1481.05</v>
      </c>
      <c r="F65" s="14">
        <v>1.6168999999999999E-2</v>
      </c>
      <c r="G65" s="14"/>
    </row>
    <row r="66" spans="1:7" x14ac:dyDescent="0.25">
      <c r="A66" s="11" t="s">
        <v>1604</v>
      </c>
      <c r="B66" s="29"/>
      <c r="C66" s="29" t="s">
        <v>1175</v>
      </c>
      <c r="D66" s="12">
        <v>17400</v>
      </c>
      <c r="E66" s="13">
        <v>598.67999999999995</v>
      </c>
      <c r="F66" s="14">
        <v>6.5360000000000001E-3</v>
      </c>
      <c r="G66" s="14"/>
    </row>
    <row r="67" spans="1:7" x14ac:dyDescent="0.25">
      <c r="A67" s="15" t="s">
        <v>120</v>
      </c>
      <c r="B67" s="30"/>
      <c r="C67" s="30"/>
      <c r="D67" s="16"/>
      <c r="E67" s="36">
        <v>4166.8999999999996</v>
      </c>
      <c r="F67" s="37">
        <v>4.5491999999999998E-2</v>
      </c>
      <c r="G67" s="19"/>
    </row>
    <row r="68" spans="1:7" x14ac:dyDescent="0.25">
      <c r="A68" s="11"/>
      <c r="B68" s="29"/>
      <c r="C68" s="29"/>
      <c r="D68" s="12"/>
      <c r="E68" s="13"/>
      <c r="F68" s="14"/>
      <c r="G68" s="14"/>
    </row>
    <row r="69" spans="1:7" x14ac:dyDescent="0.25">
      <c r="A69" s="11"/>
      <c r="B69" s="29"/>
      <c r="C69" s="29"/>
      <c r="D69" s="12"/>
      <c r="E69" s="13"/>
      <c r="F69" s="14"/>
      <c r="G69" s="14"/>
    </row>
    <row r="70" spans="1:7" x14ac:dyDescent="0.25">
      <c r="A70" s="11"/>
      <c r="B70" s="29"/>
      <c r="C70" s="29"/>
      <c r="D70" s="12"/>
      <c r="E70" s="13"/>
      <c r="F70" s="14"/>
      <c r="G70" s="14"/>
    </row>
    <row r="71" spans="1:7" x14ac:dyDescent="0.25">
      <c r="A71" s="20" t="s">
        <v>150</v>
      </c>
      <c r="B71" s="31"/>
      <c r="C71" s="31"/>
      <c r="D71" s="21"/>
      <c r="E71" s="17">
        <v>4166.8999999999996</v>
      </c>
      <c r="F71" s="18">
        <v>4.5491999999999998E-2</v>
      </c>
      <c r="G71" s="19"/>
    </row>
    <row r="72" spans="1:7" x14ac:dyDescent="0.25">
      <c r="A72" s="11"/>
      <c r="B72" s="29"/>
      <c r="C72" s="29"/>
      <c r="D72" s="12"/>
      <c r="E72" s="13"/>
      <c r="F72" s="14"/>
      <c r="G72" s="14"/>
    </row>
    <row r="73" spans="1:7" x14ac:dyDescent="0.25">
      <c r="A73" s="11"/>
      <c r="B73" s="29"/>
      <c r="C73" s="29"/>
      <c r="D73" s="12"/>
      <c r="E73" s="13"/>
      <c r="F73" s="14"/>
      <c r="G73" s="14"/>
    </row>
    <row r="74" spans="1:7" x14ac:dyDescent="0.25">
      <c r="A74" s="15" t="s">
        <v>151</v>
      </c>
      <c r="B74" s="29"/>
      <c r="C74" s="29"/>
      <c r="D74" s="12"/>
      <c r="E74" s="13"/>
      <c r="F74" s="14"/>
      <c r="G74" s="14"/>
    </row>
    <row r="75" spans="1:7" x14ac:dyDescent="0.25">
      <c r="A75" s="11" t="s">
        <v>152</v>
      </c>
      <c r="B75" s="29"/>
      <c r="C75" s="29"/>
      <c r="D75" s="12"/>
      <c r="E75" s="13">
        <v>4487.2299999999996</v>
      </c>
      <c r="F75" s="14">
        <v>4.9000000000000002E-2</v>
      </c>
      <c r="G75" s="14">
        <v>6.2475999999999997E-2</v>
      </c>
    </row>
    <row r="76" spans="1:7" x14ac:dyDescent="0.25">
      <c r="A76" s="15" t="s">
        <v>120</v>
      </c>
      <c r="B76" s="30"/>
      <c r="C76" s="30"/>
      <c r="D76" s="16"/>
      <c r="E76" s="36">
        <v>4487.2299999999996</v>
      </c>
      <c r="F76" s="37">
        <v>4.9000000000000002E-2</v>
      </c>
      <c r="G76" s="19"/>
    </row>
    <row r="77" spans="1:7" x14ac:dyDescent="0.25">
      <c r="A77" s="11"/>
      <c r="B77" s="29"/>
      <c r="C77" s="29"/>
      <c r="D77" s="12"/>
      <c r="E77" s="13"/>
      <c r="F77" s="14"/>
      <c r="G77" s="14"/>
    </row>
    <row r="78" spans="1:7" x14ac:dyDescent="0.25">
      <c r="A78" s="20" t="s">
        <v>150</v>
      </c>
      <c r="B78" s="31"/>
      <c r="C78" s="31"/>
      <c r="D78" s="21"/>
      <c r="E78" s="17">
        <v>4487.2299999999996</v>
      </c>
      <c r="F78" s="18">
        <v>4.9000000000000002E-2</v>
      </c>
      <c r="G78" s="19"/>
    </row>
    <row r="79" spans="1:7" x14ac:dyDescent="0.25">
      <c r="A79" s="11" t="s">
        <v>153</v>
      </c>
      <c r="B79" s="29"/>
      <c r="C79" s="29"/>
      <c r="D79" s="12"/>
      <c r="E79" s="13">
        <v>0.76806660000000004</v>
      </c>
      <c r="F79" s="14">
        <v>7.9999999999999996E-6</v>
      </c>
      <c r="G79" s="14"/>
    </row>
    <row r="80" spans="1:7" x14ac:dyDescent="0.25">
      <c r="A80" s="11" t="s">
        <v>154</v>
      </c>
      <c r="B80" s="29"/>
      <c r="C80" s="29"/>
      <c r="D80" s="12"/>
      <c r="E80" s="13">
        <v>219.0419334</v>
      </c>
      <c r="F80" s="14">
        <v>2.7920000000000002E-3</v>
      </c>
      <c r="G80" s="14">
        <v>6.2475999999999997E-2</v>
      </c>
    </row>
    <row r="81" spans="1:7" x14ac:dyDescent="0.25">
      <c r="A81" s="24" t="s">
        <v>155</v>
      </c>
      <c r="B81" s="32"/>
      <c r="C81" s="32"/>
      <c r="D81" s="25"/>
      <c r="E81" s="26">
        <v>91592.79</v>
      </c>
      <c r="F81" s="27">
        <v>1</v>
      </c>
      <c r="G81" s="27"/>
    </row>
    <row r="83" spans="1:7" x14ac:dyDescent="0.25">
      <c r="A83" s="51" t="s">
        <v>1677</v>
      </c>
    </row>
    <row r="86" spans="1:7" x14ac:dyDescent="0.25">
      <c r="A86" s="51" t="s">
        <v>158</v>
      </c>
    </row>
    <row r="87" spans="1:7" x14ac:dyDescent="0.25">
      <c r="A87" s="46" t="s">
        <v>159</v>
      </c>
      <c r="B87" s="33" t="s">
        <v>112</v>
      </c>
    </row>
    <row r="88" spans="1:7" x14ac:dyDescent="0.25">
      <c r="A88" t="s">
        <v>160</v>
      </c>
    </row>
    <row r="89" spans="1:7" x14ac:dyDescent="0.25">
      <c r="A89" t="s">
        <v>161</v>
      </c>
      <c r="B89" t="s">
        <v>162</v>
      </c>
      <c r="C89" t="s">
        <v>162</v>
      </c>
    </row>
    <row r="90" spans="1:7" x14ac:dyDescent="0.25">
      <c r="B90" s="47">
        <v>45044</v>
      </c>
      <c r="C90" s="47">
        <v>45077</v>
      </c>
    </row>
    <row r="91" spans="1:7" x14ac:dyDescent="0.25">
      <c r="A91" t="s">
        <v>166</v>
      </c>
      <c r="B91">
        <v>17.143599999999999</v>
      </c>
      <c r="C91">
        <v>18.388000000000002</v>
      </c>
      <c r="E91" s="1"/>
    </row>
    <row r="92" spans="1:7" x14ac:dyDescent="0.25">
      <c r="A92" t="s">
        <v>167</v>
      </c>
      <c r="B92">
        <v>17.143599999999999</v>
      </c>
      <c r="C92">
        <v>18.388000000000002</v>
      </c>
      <c r="E92" s="1"/>
    </row>
    <row r="93" spans="1:7" x14ac:dyDescent="0.25">
      <c r="A93" t="s">
        <v>626</v>
      </c>
      <c r="B93">
        <v>16.476800000000001</v>
      </c>
      <c r="C93">
        <v>17.650500000000001</v>
      </c>
      <c r="E93" s="1"/>
    </row>
    <row r="94" spans="1:7" x14ac:dyDescent="0.25">
      <c r="A94" t="s">
        <v>627</v>
      </c>
      <c r="B94">
        <v>16.475899999999999</v>
      </c>
      <c r="C94">
        <v>17.6496</v>
      </c>
      <c r="E94" s="1"/>
    </row>
    <row r="95" spans="1:7" x14ac:dyDescent="0.25">
      <c r="E95" s="1"/>
    </row>
    <row r="96" spans="1:7" x14ac:dyDescent="0.25">
      <c r="A96" t="s">
        <v>177</v>
      </c>
      <c r="B96" s="33" t="s">
        <v>112</v>
      </c>
    </row>
    <row r="97" spans="1:4" x14ac:dyDescent="0.25">
      <c r="A97" t="s">
        <v>178</v>
      </c>
      <c r="B97" s="33" t="s">
        <v>112</v>
      </c>
    </row>
    <row r="98" spans="1:4" ht="29.1" customHeight="1" x14ac:dyDescent="0.25">
      <c r="A98" s="46" t="s">
        <v>179</v>
      </c>
      <c r="B98" s="33" t="s">
        <v>112</v>
      </c>
    </row>
    <row r="99" spans="1:4" ht="29.1" customHeight="1" x14ac:dyDescent="0.25">
      <c r="A99" s="46" t="s">
        <v>180</v>
      </c>
      <c r="B99" s="33" t="s">
        <v>112</v>
      </c>
    </row>
    <row r="100" spans="1:4" x14ac:dyDescent="0.25">
      <c r="A100" t="s">
        <v>1678</v>
      </c>
      <c r="B100" s="48">
        <v>0.784779</v>
      </c>
    </row>
    <row r="101" spans="1:4" ht="43.5" customHeight="1" x14ac:dyDescent="0.25">
      <c r="A101" s="46" t="s">
        <v>182</v>
      </c>
      <c r="B101" s="33">
        <v>4166.8994249999996</v>
      </c>
    </row>
    <row r="102" spans="1:4" ht="29.1" customHeight="1" x14ac:dyDescent="0.25">
      <c r="A102" s="46" t="s">
        <v>183</v>
      </c>
      <c r="B102" s="33" t="s">
        <v>112</v>
      </c>
    </row>
    <row r="103" spans="1:4" ht="29.1" customHeight="1" x14ac:dyDescent="0.25">
      <c r="A103" s="46" t="s">
        <v>184</v>
      </c>
      <c r="B103" s="33" t="s">
        <v>112</v>
      </c>
    </row>
    <row r="104" spans="1:4" x14ac:dyDescent="0.25">
      <c r="A104" t="s">
        <v>185</v>
      </c>
      <c r="B104" s="33" t="s">
        <v>112</v>
      </c>
    </row>
    <row r="105" spans="1:4" x14ac:dyDescent="0.25">
      <c r="A105" t="s">
        <v>186</v>
      </c>
      <c r="B105" s="33" t="s">
        <v>112</v>
      </c>
    </row>
    <row r="107" spans="1:4" ht="69.95" customHeight="1" x14ac:dyDescent="0.25">
      <c r="A107" s="57" t="s">
        <v>196</v>
      </c>
      <c r="B107" s="57" t="s">
        <v>197</v>
      </c>
      <c r="C107" s="57" t="s">
        <v>5</v>
      </c>
      <c r="D107" s="57" t="s">
        <v>6</v>
      </c>
    </row>
    <row r="108" spans="1:4" ht="69.95" customHeight="1" x14ac:dyDescent="0.25">
      <c r="A108" s="57" t="s">
        <v>2164</v>
      </c>
      <c r="B108" s="57"/>
      <c r="C108" s="57" t="s">
        <v>72</v>
      </c>
      <c r="D10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6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2165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2166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1102</v>
      </c>
      <c r="B8" s="29" t="s">
        <v>1103</v>
      </c>
      <c r="C8" s="29" t="s">
        <v>1104</v>
      </c>
      <c r="D8" s="12">
        <v>2654</v>
      </c>
      <c r="E8" s="13">
        <v>42.75</v>
      </c>
      <c r="F8" s="14">
        <v>0.25509999999999999</v>
      </c>
      <c r="G8" s="14"/>
    </row>
    <row r="9" spans="1:8" x14ac:dyDescent="0.25">
      <c r="A9" s="11" t="s">
        <v>1126</v>
      </c>
      <c r="B9" s="29" t="s">
        <v>1127</v>
      </c>
      <c r="C9" s="29" t="s">
        <v>1104</v>
      </c>
      <c r="D9" s="12">
        <v>4204</v>
      </c>
      <c r="E9" s="13">
        <v>39.9</v>
      </c>
      <c r="F9" s="14">
        <v>0.23810000000000001</v>
      </c>
      <c r="G9" s="14"/>
    </row>
    <row r="10" spans="1:8" x14ac:dyDescent="0.25">
      <c r="A10" s="11" t="s">
        <v>1684</v>
      </c>
      <c r="B10" s="29" t="s">
        <v>1685</v>
      </c>
      <c r="C10" s="29" t="s">
        <v>1104</v>
      </c>
      <c r="D10" s="12">
        <v>885</v>
      </c>
      <c r="E10" s="13">
        <v>17.829999999999998</v>
      </c>
      <c r="F10" s="14">
        <v>0.10639999999999999</v>
      </c>
      <c r="G10" s="14"/>
    </row>
    <row r="11" spans="1:8" x14ac:dyDescent="0.25">
      <c r="A11" s="11" t="s">
        <v>1113</v>
      </c>
      <c r="B11" s="29" t="s">
        <v>1114</v>
      </c>
      <c r="C11" s="29" t="s">
        <v>1104</v>
      </c>
      <c r="D11" s="12">
        <v>2958</v>
      </c>
      <c r="E11" s="13">
        <v>17.149999999999999</v>
      </c>
      <c r="F11" s="14">
        <v>0.1023</v>
      </c>
      <c r="G11" s="14"/>
    </row>
    <row r="12" spans="1:8" x14ac:dyDescent="0.25">
      <c r="A12" s="11" t="s">
        <v>1306</v>
      </c>
      <c r="B12" s="29" t="s">
        <v>1307</v>
      </c>
      <c r="C12" s="29" t="s">
        <v>1104</v>
      </c>
      <c r="D12" s="12">
        <v>1811</v>
      </c>
      <c r="E12" s="13">
        <v>16.57</v>
      </c>
      <c r="F12" s="14">
        <v>9.8799999999999999E-2</v>
      </c>
      <c r="G12" s="14"/>
    </row>
    <row r="13" spans="1:8" x14ac:dyDescent="0.25">
      <c r="A13" s="11" t="s">
        <v>1255</v>
      </c>
      <c r="B13" s="29" t="s">
        <v>1256</v>
      </c>
      <c r="C13" s="29" t="s">
        <v>1104</v>
      </c>
      <c r="D13" s="12">
        <v>885</v>
      </c>
      <c r="E13" s="13">
        <v>11.39</v>
      </c>
      <c r="F13" s="14">
        <v>6.7900000000000002E-2</v>
      </c>
      <c r="G13" s="14"/>
    </row>
    <row r="14" spans="1:8" x14ac:dyDescent="0.25">
      <c r="A14" s="11" t="s">
        <v>1936</v>
      </c>
      <c r="B14" s="29" t="s">
        <v>1937</v>
      </c>
      <c r="C14" s="29" t="s">
        <v>1104</v>
      </c>
      <c r="D14" s="12">
        <v>652</v>
      </c>
      <c r="E14" s="13">
        <v>5.07</v>
      </c>
      <c r="F14" s="14">
        <v>3.0200000000000001E-2</v>
      </c>
      <c r="G14" s="14"/>
    </row>
    <row r="15" spans="1:8" x14ac:dyDescent="0.25">
      <c r="A15" s="11" t="s">
        <v>1131</v>
      </c>
      <c r="B15" s="29" t="s">
        <v>1132</v>
      </c>
      <c r="C15" s="29" t="s">
        <v>1104</v>
      </c>
      <c r="D15" s="12">
        <v>2529</v>
      </c>
      <c r="E15" s="13">
        <v>4.68</v>
      </c>
      <c r="F15" s="14">
        <v>2.7900000000000001E-2</v>
      </c>
      <c r="G15" s="14"/>
    </row>
    <row r="16" spans="1:8" x14ac:dyDescent="0.25">
      <c r="A16" s="11" t="s">
        <v>1253</v>
      </c>
      <c r="B16" s="29" t="s">
        <v>1254</v>
      </c>
      <c r="C16" s="29" t="s">
        <v>1104</v>
      </c>
      <c r="D16" s="12">
        <v>2876</v>
      </c>
      <c r="E16" s="13">
        <v>3.6</v>
      </c>
      <c r="F16" s="14">
        <v>2.1499999999999998E-2</v>
      </c>
      <c r="G16" s="14"/>
    </row>
    <row r="17" spans="1:7" x14ac:dyDescent="0.25">
      <c r="A17" s="11" t="s">
        <v>1967</v>
      </c>
      <c r="B17" s="29" t="s">
        <v>1968</v>
      </c>
      <c r="C17" s="29" t="s">
        <v>1104</v>
      </c>
      <c r="D17" s="12">
        <v>4225</v>
      </c>
      <c r="E17" s="13">
        <v>3.03</v>
      </c>
      <c r="F17" s="14">
        <v>1.8100000000000002E-2</v>
      </c>
      <c r="G17" s="14"/>
    </row>
    <row r="18" spans="1:7" x14ac:dyDescent="0.25">
      <c r="A18" s="11" t="s">
        <v>1222</v>
      </c>
      <c r="B18" s="29" t="s">
        <v>1223</v>
      </c>
      <c r="C18" s="29" t="s">
        <v>1104</v>
      </c>
      <c r="D18" s="12">
        <v>1007</v>
      </c>
      <c r="E18" s="13">
        <v>2.7</v>
      </c>
      <c r="F18" s="14">
        <v>1.61E-2</v>
      </c>
      <c r="G18" s="14"/>
    </row>
    <row r="19" spans="1:7" x14ac:dyDescent="0.25">
      <c r="A19" s="11" t="s">
        <v>1115</v>
      </c>
      <c r="B19" s="29" t="s">
        <v>1116</v>
      </c>
      <c r="C19" s="29" t="s">
        <v>1104</v>
      </c>
      <c r="D19" s="12">
        <v>4038</v>
      </c>
      <c r="E19" s="13">
        <v>2.09</v>
      </c>
      <c r="F19" s="14">
        <v>1.2500000000000001E-2</v>
      </c>
      <c r="G19" s="14"/>
    </row>
    <row r="20" spans="1:7" x14ac:dyDescent="0.25">
      <c r="A20" s="15" t="s">
        <v>120</v>
      </c>
      <c r="B20" s="30"/>
      <c r="C20" s="30"/>
      <c r="D20" s="16"/>
      <c r="E20" s="36">
        <v>166.76</v>
      </c>
      <c r="F20" s="37">
        <v>0.99490000000000001</v>
      </c>
      <c r="G20" s="19"/>
    </row>
    <row r="21" spans="1:7" x14ac:dyDescent="0.25">
      <c r="A21" s="15" t="s">
        <v>1466</v>
      </c>
      <c r="B21" s="29"/>
      <c r="C21" s="29"/>
      <c r="D21" s="12"/>
      <c r="E21" s="13"/>
      <c r="F21" s="14"/>
      <c r="G21" s="14"/>
    </row>
    <row r="22" spans="1:7" x14ac:dyDescent="0.25">
      <c r="A22" s="15" t="s">
        <v>120</v>
      </c>
      <c r="B22" s="29"/>
      <c r="C22" s="29"/>
      <c r="D22" s="12"/>
      <c r="E22" s="38" t="s">
        <v>112</v>
      </c>
      <c r="F22" s="39" t="s">
        <v>112</v>
      </c>
      <c r="G22" s="14"/>
    </row>
    <row r="23" spans="1:7" x14ac:dyDescent="0.25">
      <c r="A23" s="20" t="s">
        <v>150</v>
      </c>
      <c r="B23" s="31"/>
      <c r="C23" s="31"/>
      <c r="D23" s="21"/>
      <c r="E23" s="26">
        <v>166.76</v>
      </c>
      <c r="F23" s="27">
        <v>0.99490000000000001</v>
      </c>
      <c r="G23" s="19"/>
    </row>
    <row r="24" spans="1:7" x14ac:dyDescent="0.25">
      <c r="A24" s="11"/>
      <c r="B24" s="29"/>
      <c r="C24" s="29"/>
      <c r="D24" s="12"/>
      <c r="E24" s="13"/>
      <c r="F24" s="14"/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151</v>
      </c>
      <c r="B26" s="29"/>
      <c r="C26" s="29"/>
      <c r="D26" s="12"/>
      <c r="E26" s="13"/>
      <c r="F26" s="14"/>
      <c r="G26" s="14"/>
    </row>
    <row r="27" spans="1:7" x14ac:dyDescent="0.25">
      <c r="A27" s="11" t="s">
        <v>152</v>
      </c>
      <c r="B27" s="29"/>
      <c r="C27" s="29"/>
      <c r="D27" s="12"/>
      <c r="E27" s="13">
        <v>1</v>
      </c>
      <c r="F27" s="14">
        <v>6.0000000000000001E-3</v>
      </c>
      <c r="G27" s="14">
        <v>6.2475999999999997E-2</v>
      </c>
    </row>
    <row r="28" spans="1:7" x14ac:dyDescent="0.25">
      <c r="A28" s="15" t="s">
        <v>120</v>
      </c>
      <c r="B28" s="30"/>
      <c r="C28" s="30"/>
      <c r="D28" s="16"/>
      <c r="E28" s="36">
        <v>1</v>
      </c>
      <c r="F28" s="37">
        <v>6.0000000000000001E-3</v>
      </c>
      <c r="G28" s="19"/>
    </row>
    <row r="29" spans="1:7" x14ac:dyDescent="0.25">
      <c r="A29" s="11"/>
      <c r="B29" s="29"/>
      <c r="C29" s="29"/>
      <c r="D29" s="12"/>
      <c r="E29" s="13"/>
      <c r="F29" s="14"/>
      <c r="G29" s="14"/>
    </row>
    <row r="30" spans="1:7" x14ac:dyDescent="0.25">
      <c r="A30" s="20" t="s">
        <v>150</v>
      </c>
      <c r="B30" s="31"/>
      <c r="C30" s="31"/>
      <c r="D30" s="21"/>
      <c r="E30" s="17">
        <v>1</v>
      </c>
      <c r="F30" s="18">
        <v>6.0000000000000001E-3</v>
      </c>
      <c r="G30" s="19"/>
    </row>
    <row r="31" spans="1:7" x14ac:dyDescent="0.25">
      <c r="A31" s="11" t="s">
        <v>153</v>
      </c>
      <c r="B31" s="29"/>
      <c r="C31" s="29"/>
      <c r="D31" s="12"/>
      <c r="E31" s="13">
        <v>1.7110000000000001E-4</v>
      </c>
      <c r="F31" s="14">
        <v>9.9999999999999995E-7</v>
      </c>
      <c r="G31" s="14"/>
    </row>
    <row r="32" spans="1:7" x14ac:dyDescent="0.25">
      <c r="A32" s="11" t="s">
        <v>154</v>
      </c>
      <c r="B32" s="29"/>
      <c r="C32" s="29"/>
      <c r="D32" s="12"/>
      <c r="E32" s="22">
        <v>-0.14017109999999999</v>
      </c>
      <c r="F32" s="23">
        <v>-9.01E-4</v>
      </c>
      <c r="G32" s="14">
        <v>6.2475999999999997E-2</v>
      </c>
    </row>
    <row r="33" spans="1:7" x14ac:dyDescent="0.25">
      <c r="A33" s="24" t="s">
        <v>155</v>
      </c>
      <c r="B33" s="32"/>
      <c r="C33" s="32"/>
      <c r="D33" s="25"/>
      <c r="E33" s="26">
        <v>167.62</v>
      </c>
      <c r="F33" s="27">
        <v>1</v>
      </c>
      <c r="G33" s="27"/>
    </row>
    <row r="38" spans="1:7" x14ac:dyDescent="0.25">
      <c r="A38" s="51" t="s">
        <v>158</v>
      </c>
    </row>
    <row r="39" spans="1:7" x14ac:dyDescent="0.25">
      <c r="A39" s="46" t="s">
        <v>159</v>
      </c>
      <c r="B39" s="33" t="s">
        <v>112</v>
      </c>
    </row>
    <row r="40" spans="1:7" x14ac:dyDescent="0.25">
      <c r="A40" t="s">
        <v>160</v>
      </c>
    </row>
    <row r="41" spans="1:7" x14ac:dyDescent="0.25">
      <c r="A41" t="s">
        <v>161</v>
      </c>
      <c r="B41" t="s">
        <v>162</v>
      </c>
      <c r="C41" t="s">
        <v>162</v>
      </c>
    </row>
    <row r="42" spans="1:7" x14ac:dyDescent="0.25">
      <c r="B42" s="47">
        <v>45044</v>
      </c>
      <c r="C42" s="47">
        <v>45077</v>
      </c>
    </row>
    <row r="43" spans="1:7" x14ac:dyDescent="0.25">
      <c r="A43" t="s">
        <v>303</v>
      </c>
      <c r="B43">
        <v>4404.4757</v>
      </c>
      <c r="C43">
        <v>4514.3149999999996</v>
      </c>
      <c r="E43" s="1"/>
    </row>
    <row r="44" spans="1:7" x14ac:dyDescent="0.25">
      <c r="E44" s="1"/>
    </row>
    <row r="45" spans="1:7" x14ac:dyDescent="0.25">
      <c r="A45" t="s">
        <v>177</v>
      </c>
      <c r="B45" s="33" t="s">
        <v>112</v>
      </c>
    </row>
    <row r="46" spans="1:7" x14ac:dyDescent="0.25">
      <c r="A46" t="s">
        <v>178</v>
      </c>
      <c r="B46" s="33" t="s">
        <v>112</v>
      </c>
    </row>
    <row r="47" spans="1:7" ht="29.1" customHeight="1" x14ac:dyDescent="0.25">
      <c r="A47" s="46" t="s">
        <v>179</v>
      </c>
      <c r="B47" s="33" t="s">
        <v>112</v>
      </c>
    </row>
    <row r="48" spans="1:7" ht="29.1" customHeight="1" x14ac:dyDescent="0.25">
      <c r="A48" s="46" t="s">
        <v>180</v>
      </c>
      <c r="B48" s="33" t="s">
        <v>112</v>
      </c>
    </row>
    <row r="49" spans="1:4" ht="43.5" customHeight="1" x14ac:dyDescent="0.25">
      <c r="A49" s="46" t="s">
        <v>182</v>
      </c>
      <c r="B49" s="33" t="s">
        <v>112</v>
      </c>
    </row>
    <row r="50" spans="1:4" ht="29.1" customHeight="1" x14ac:dyDescent="0.25">
      <c r="A50" s="46" t="s">
        <v>183</v>
      </c>
      <c r="B50" s="33" t="s">
        <v>112</v>
      </c>
    </row>
    <row r="51" spans="1:4" ht="29.1" customHeight="1" x14ac:dyDescent="0.25">
      <c r="A51" s="46" t="s">
        <v>184</v>
      </c>
      <c r="B51" s="33" t="s">
        <v>112</v>
      </c>
    </row>
    <row r="52" spans="1:4" x14ac:dyDescent="0.25">
      <c r="A52" t="s">
        <v>185</v>
      </c>
      <c r="B52" s="33" t="s">
        <v>112</v>
      </c>
    </row>
    <row r="53" spans="1:4" x14ac:dyDescent="0.25">
      <c r="A53" t="s">
        <v>186</v>
      </c>
      <c r="B53" s="33" t="s">
        <v>112</v>
      </c>
    </row>
    <row r="55" spans="1:4" ht="69.95" customHeight="1" x14ac:dyDescent="0.25">
      <c r="A55" s="57" t="s">
        <v>196</v>
      </c>
      <c r="B55" s="57" t="s">
        <v>197</v>
      </c>
      <c r="C55" s="57" t="s">
        <v>5</v>
      </c>
      <c r="D55" s="57" t="s">
        <v>6</v>
      </c>
    </row>
    <row r="56" spans="1:4" ht="69.95" customHeight="1" x14ac:dyDescent="0.25">
      <c r="A56" s="57" t="s">
        <v>2167</v>
      </c>
      <c r="B56" s="57"/>
      <c r="C56" s="57" t="s">
        <v>74</v>
      </c>
      <c r="D56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2168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2169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1249</v>
      </c>
      <c r="B8" s="29" t="s">
        <v>1250</v>
      </c>
      <c r="C8" s="29" t="s">
        <v>1110</v>
      </c>
      <c r="D8" s="12">
        <v>1132</v>
      </c>
      <c r="E8" s="13">
        <v>56.58</v>
      </c>
      <c r="F8" s="14">
        <v>3.9100000000000003E-2</v>
      </c>
      <c r="G8" s="14"/>
    </row>
    <row r="9" spans="1:8" x14ac:dyDescent="0.25">
      <c r="A9" s="11" t="s">
        <v>1297</v>
      </c>
      <c r="B9" s="29" t="s">
        <v>1298</v>
      </c>
      <c r="C9" s="29" t="s">
        <v>1107</v>
      </c>
      <c r="D9" s="12">
        <v>4871</v>
      </c>
      <c r="E9" s="13">
        <v>51.19</v>
      </c>
      <c r="F9" s="14">
        <v>3.5400000000000001E-2</v>
      </c>
      <c r="G9" s="14"/>
    </row>
    <row r="10" spans="1:8" x14ac:dyDescent="0.25">
      <c r="A10" s="11" t="s">
        <v>1413</v>
      </c>
      <c r="B10" s="29" t="s">
        <v>1414</v>
      </c>
      <c r="C10" s="29" t="s">
        <v>1415</v>
      </c>
      <c r="D10" s="12">
        <v>44218</v>
      </c>
      <c r="E10" s="13">
        <v>49.59</v>
      </c>
      <c r="F10" s="14">
        <v>3.4299999999999997E-2</v>
      </c>
      <c r="G10" s="14"/>
    </row>
    <row r="11" spans="1:8" x14ac:dyDescent="0.25">
      <c r="A11" s="11" t="s">
        <v>1688</v>
      </c>
      <c r="B11" s="29" t="s">
        <v>1689</v>
      </c>
      <c r="C11" s="29" t="s">
        <v>1383</v>
      </c>
      <c r="D11" s="12">
        <v>4671</v>
      </c>
      <c r="E11" s="13">
        <v>49.44</v>
      </c>
      <c r="F11" s="14">
        <v>3.4200000000000001E-2</v>
      </c>
      <c r="G11" s="14"/>
    </row>
    <row r="12" spans="1:8" x14ac:dyDescent="0.25">
      <c r="A12" s="11" t="s">
        <v>1373</v>
      </c>
      <c r="B12" s="29" t="s">
        <v>1374</v>
      </c>
      <c r="C12" s="29" t="s">
        <v>1246</v>
      </c>
      <c r="D12" s="12">
        <v>1883</v>
      </c>
      <c r="E12" s="13">
        <v>49.11</v>
      </c>
      <c r="F12" s="14">
        <v>3.4000000000000002E-2</v>
      </c>
      <c r="G12" s="14"/>
    </row>
    <row r="13" spans="1:8" x14ac:dyDescent="0.25">
      <c r="A13" s="11" t="s">
        <v>1316</v>
      </c>
      <c r="B13" s="29" t="s">
        <v>1317</v>
      </c>
      <c r="C13" s="29" t="s">
        <v>1246</v>
      </c>
      <c r="D13" s="12">
        <v>1793</v>
      </c>
      <c r="E13" s="13">
        <v>45.18</v>
      </c>
      <c r="F13" s="14">
        <v>3.1199999999999999E-2</v>
      </c>
      <c r="G13" s="14"/>
    </row>
    <row r="14" spans="1:8" x14ac:dyDescent="0.25">
      <c r="A14" s="11" t="s">
        <v>1131</v>
      </c>
      <c r="B14" s="29" t="s">
        <v>1132</v>
      </c>
      <c r="C14" s="29" t="s">
        <v>1104</v>
      </c>
      <c r="D14" s="12">
        <v>22983</v>
      </c>
      <c r="E14" s="13">
        <v>42.52</v>
      </c>
      <c r="F14" s="14">
        <v>2.9399999999999999E-2</v>
      </c>
      <c r="G14" s="14"/>
    </row>
    <row r="15" spans="1:8" x14ac:dyDescent="0.25">
      <c r="A15" s="11" t="s">
        <v>1251</v>
      </c>
      <c r="B15" s="29" t="s">
        <v>1252</v>
      </c>
      <c r="C15" s="29" t="s">
        <v>1153</v>
      </c>
      <c r="D15" s="12">
        <v>165</v>
      </c>
      <c r="E15" s="13">
        <v>41.52</v>
      </c>
      <c r="F15" s="14">
        <v>2.87E-2</v>
      </c>
      <c r="G15" s="14"/>
    </row>
    <row r="16" spans="1:8" x14ac:dyDescent="0.25">
      <c r="A16" s="11" t="s">
        <v>1332</v>
      </c>
      <c r="B16" s="29" t="s">
        <v>1333</v>
      </c>
      <c r="C16" s="29" t="s">
        <v>1130</v>
      </c>
      <c r="D16" s="12">
        <v>45326</v>
      </c>
      <c r="E16" s="13">
        <v>40.79</v>
      </c>
      <c r="F16" s="14">
        <v>2.8199999999999999E-2</v>
      </c>
      <c r="G16" s="14"/>
    </row>
    <row r="17" spans="1:7" x14ac:dyDescent="0.25">
      <c r="A17" s="11" t="s">
        <v>1320</v>
      </c>
      <c r="B17" s="29" t="s">
        <v>1321</v>
      </c>
      <c r="C17" s="29" t="s">
        <v>1188</v>
      </c>
      <c r="D17" s="12">
        <v>3094</v>
      </c>
      <c r="E17" s="13">
        <v>40.47</v>
      </c>
      <c r="F17" s="14">
        <v>2.8000000000000001E-2</v>
      </c>
      <c r="G17" s="14"/>
    </row>
    <row r="18" spans="1:7" x14ac:dyDescent="0.25">
      <c r="A18" s="11" t="s">
        <v>1402</v>
      </c>
      <c r="B18" s="29" t="s">
        <v>1403</v>
      </c>
      <c r="C18" s="29" t="s">
        <v>1383</v>
      </c>
      <c r="D18" s="12">
        <v>7218</v>
      </c>
      <c r="E18" s="13">
        <v>40.090000000000003</v>
      </c>
      <c r="F18" s="14">
        <v>2.7699999999999999E-2</v>
      </c>
      <c r="G18" s="14"/>
    </row>
    <row r="19" spans="1:7" x14ac:dyDescent="0.25">
      <c r="A19" s="11" t="s">
        <v>1230</v>
      </c>
      <c r="B19" s="29" t="s">
        <v>1231</v>
      </c>
      <c r="C19" s="29" t="s">
        <v>1209</v>
      </c>
      <c r="D19" s="12">
        <v>1099</v>
      </c>
      <c r="E19" s="13">
        <v>39.03</v>
      </c>
      <c r="F19" s="14">
        <v>2.7E-2</v>
      </c>
      <c r="G19" s="14"/>
    </row>
    <row r="20" spans="1:7" x14ac:dyDescent="0.25">
      <c r="A20" s="11" t="s">
        <v>1274</v>
      </c>
      <c r="B20" s="29" t="s">
        <v>1275</v>
      </c>
      <c r="C20" s="29" t="s">
        <v>1276</v>
      </c>
      <c r="D20" s="12">
        <v>957</v>
      </c>
      <c r="E20" s="13">
        <v>38.99</v>
      </c>
      <c r="F20" s="14">
        <v>2.7E-2</v>
      </c>
      <c r="G20" s="14"/>
    </row>
    <row r="21" spans="1:7" x14ac:dyDescent="0.25">
      <c r="A21" s="11" t="s">
        <v>1326</v>
      </c>
      <c r="B21" s="29" t="s">
        <v>1327</v>
      </c>
      <c r="C21" s="29" t="s">
        <v>1144</v>
      </c>
      <c r="D21" s="12">
        <v>18146</v>
      </c>
      <c r="E21" s="13">
        <v>38.75</v>
      </c>
      <c r="F21" s="14">
        <v>2.6800000000000001E-2</v>
      </c>
      <c r="G21" s="14"/>
    </row>
    <row r="22" spans="1:7" x14ac:dyDescent="0.25">
      <c r="A22" s="11" t="s">
        <v>1369</v>
      </c>
      <c r="B22" s="29" t="s">
        <v>1370</v>
      </c>
      <c r="C22" s="29" t="s">
        <v>1153</v>
      </c>
      <c r="D22" s="12">
        <v>9070</v>
      </c>
      <c r="E22" s="13">
        <v>38.42</v>
      </c>
      <c r="F22" s="14">
        <v>2.6599999999999999E-2</v>
      </c>
      <c r="G22" s="14"/>
    </row>
    <row r="23" spans="1:7" x14ac:dyDescent="0.25">
      <c r="A23" s="11" t="s">
        <v>2034</v>
      </c>
      <c r="B23" s="29" t="s">
        <v>2035</v>
      </c>
      <c r="C23" s="29" t="s">
        <v>2036</v>
      </c>
      <c r="D23" s="12">
        <v>13767</v>
      </c>
      <c r="E23" s="13">
        <v>38.31</v>
      </c>
      <c r="F23" s="14">
        <v>2.6499999999999999E-2</v>
      </c>
      <c r="G23" s="14"/>
    </row>
    <row r="24" spans="1:7" x14ac:dyDescent="0.25">
      <c r="A24" s="11" t="s">
        <v>1938</v>
      </c>
      <c r="B24" s="29" t="s">
        <v>1939</v>
      </c>
      <c r="C24" s="29" t="s">
        <v>1203</v>
      </c>
      <c r="D24" s="12">
        <v>3153</v>
      </c>
      <c r="E24" s="13">
        <v>37.270000000000003</v>
      </c>
      <c r="F24" s="14">
        <v>2.58E-2</v>
      </c>
      <c r="G24" s="14"/>
    </row>
    <row r="25" spans="1:7" x14ac:dyDescent="0.25">
      <c r="A25" s="11" t="s">
        <v>1392</v>
      </c>
      <c r="B25" s="29" t="s">
        <v>1393</v>
      </c>
      <c r="C25" s="29" t="s">
        <v>1198</v>
      </c>
      <c r="D25" s="12">
        <v>7640</v>
      </c>
      <c r="E25" s="13">
        <v>36.28</v>
      </c>
      <c r="F25" s="14">
        <v>2.5100000000000001E-2</v>
      </c>
      <c r="G25" s="14"/>
    </row>
    <row r="26" spans="1:7" x14ac:dyDescent="0.25">
      <c r="A26" s="11" t="s">
        <v>1456</v>
      </c>
      <c r="B26" s="29" t="s">
        <v>1457</v>
      </c>
      <c r="C26" s="29" t="s">
        <v>1195</v>
      </c>
      <c r="D26" s="12">
        <v>993</v>
      </c>
      <c r="E26" s="13">
        <v>35.909999999999997</v>
      </c>
      <c r="F26" s="14">
        <v>2.4799999999999999E-2</v>
      </c>
      <c r="G26" s="14"/>
    </row>
    <row r="27" spans="1:7" x14ac:dyDescent="0.25">
      <c r="A27" s="11" t="s">
        <v>1407</v>
      </c>
      <c r="B27" s="29" t="s">
        <v>1408</v>
      </c>
      <c r="C27" s="29" t="s">
        <v>1292</v>
      </c>
      <c r="D27" s="12">
        <v>33280</v>
      </c>
      <c r="E27" s="13">
        <v>34.880000000000003</v>
      </c>
      <c r="F27" s="14">
        <v>2.41E-2</v>
      </c>
      <c r="G27" s="14"/>
    </row>
    <row r="28" spans="1:7" x14ac:dyDescent="0.25">
      <c r="A28" s="11" t="s">
        <v>1418</v>
      </c>
      <c r="B28" s="29" t="s">
        <v>1419</v>
      </c>
      <c r="C28" s="29" t="s">
        <v>1340</v>
      </c>
      <c r="D28" s="12">
        <v>6385</v>
      </c>
      <c r="E28" s="13">
        <v>34.67</v>
      </c>
      <c r="F28" s="14">
        <v>2.4E-2</v>
      </c>
      <c r="G28" s="14"/>
    </row>
    <row r="29" spans="1:7" x14ac:dyDescent="0.25">
      <c r="A29" s="11" t="s">
        <v>1750</v>
      </c>
      <c r="B29" s="29" t="s">
        <v>1751</v>
      </c>
      <c r="C29" s="29" t="s">
        <v>1107</v>
      </c>
      <c r="D29" s="12">
        <v>3621</v>
      </c>
      <c r="E29" s="13">
        <v>33.200000000000003</v>
      </c>
      <c r="F29" s="14">
        <v>2.3E-2</v>
      </c>
      <c r="G29" s="14"/>
    </row>
    <row r="30" spans="1:7" x14ac:dyDescent="0.25">
      <c r="A30" s="11" t="s">
        <v>1793</v>
      </c>
      <c r="B30" s="29" t="s">
        <v>1794</v>
      </c>
      <c r="C30" s="29" t="s">
        <v>1415</v>
      </c>
      <c r="D30" s="12">
        <v>1032</v>
      </c>
      <c r="E30" s="13">
        <v>32.17</v>
      </c>
      <c r="F30" s="14">
        <v>2.2200000000000001E-2</v>
      </c>
      <c r="G30" s="14"/>
    </row>
    <row r="31" spans="1:7" x14ac:dyDescent="0.25">
      <c r="A31" s="11" t="s">
        <v>1445</v>
      </c>
      <c r="B31" s="29" t="s">
        <v>1446</v>
      </c>
      <c r="C31" s="29" t="s">
        <v>1406</v>
      </c>
      <c r="D31" s="12">
        <v>3592</v>
      </c>
      <c r="E31" s="13">
        <v>31.74</v>
      </c>
      <c r="F31" s="14">
        <v>2.1899999999999999E-2</v>
      </c>
      <c r="G31" s="14"/>
    </row>
    <row r="32" spans="1:7" x14ac:dyDescent="0.25">
      <c r="A32" s="11" t="s">
        <v>1299</v>
      </c>
      <c r="B32" s="29" t="s">
        <v>1300</v>
      </c>
      <c r="C32" s="29" t="s">
        <v>1241</v>
      </c>
      <c r="D32" s="12">
        <v>1333</v>
      </c>
      <c r="E32" s="13">
        <v>31.63</v>
      </c>
      <c r="F32" s="14">
        <v>2.1899999999999999E-2</v>
      </c>
      <c r="G32" s="14"/>
    </row>
    <row r="33" spans="1:7" x14ac:dyDescent="0.25">
      <c r="A33" s="11" t="s">
        <v>1698</v>
      </c>
      <c r="B33" s="29" t="s">
        <v>1699</v>
      </c>
      <c r="C33" s="29" t="s">
        <v>1700</v>
      </c>
      <c r="D33" s="12">
        <v>74</v>
      </c>
      <c r="E33" s="13">
        <v>28.69</v>
      </c>
      <c r="F33" s="14">
        <v>1.9800000000000002E-2</v>
      </c>
      <c r="G33" s="14"/>
    </row>
    <row r="34" spans="1:7" x14ac:dyDescent="0.25">
      <c r="A34" s="11" t="s">
        <v>1460</v>
      </c>
      <c r="B34" s="29" t="s">
        <v>1461</v>
      </c>
      <c r="C34" s="29" t="s">
        <v>1209</v>
      </c>
      <c r="D34" s="12">
        <v>654</v>
      </c>
      <c r="E34" s="13">
        <v>26.98</v>
      </c>
      <c r="F34" s="14">
        <v>1.8700000000000001E-2</v>
      </c>
      <c r="G34" s="14"/>
    </row>
    <row r="35" spans="1:7" x14ac:dyDescent="0.25">
      <c r="A35" s="11" t="s">
        <v>1381</v>
      </c>
      <c r="B35" s="29" t="s">
        <v>1382</v>
      </c>
      <c r="C35" s="29" t="s">
        <v>1383</v>
      </c>
      <c r="D35" s="12">
        <v>1645</v>
      </c>
      <c r="E35" s="13">
        <v>26.18</v>
      </c>
      <c r="F35" s="14">
        <v>1.8100000000000002E-2</v>
      </c>
      <c r="G35" s="14"/>
    </row>
    <row r="36" spans="1:7" x14ac:dyDescent="0.25">
      <c r="A36" s="11" t="s">
        <v>1191</v>
      </c>
      <c r="B36" s="29" t="s">
        <v>1192</v>
      </c>
      <c r="C36" s="29" t="s">
        <v>1104</v>
      </c>
      <c r="D36" s="12">
        <v>8287</v>
      </c>
      <c r="E36" s="13">
        <v>25.66</v>
      </c>
      <c r="F36" s="14">
        <v>1.77E-2</v>
      </c>
      <c r="G36" s="14"/>
    </row>
    <row r="37" spans="1:7" x14ac:dyDescent="0.25">
      <c r="A37" s="11" t="s">
        <v>2004</v>
      </c>
      <c r="B37" s="29" t="s">
        <v>2005</v>
      </c>
      <c r="C37" s="29" t="s">
        <v>1276</v>
      </c>
      <c r="D37" s="12">
        <v>712</v>
      </c>
      <c r="E37" s="13">
        <v>24.72</v>
      </c>
      <c r="F37" s="14">
        <v>1.7100000000000001E-2</v>
      </c>
      <c r="G37" s="14"/>
    </row>
    <row r="38" spans="1:7" x14ac:dyDescent="0.25">
      <c r="A38" s="11" t="s">
        <v>1217</v>
      </c>
      <c r="B38" s="29" t="s">
        <v>1218</v>
      </c>
      <c r="C38" s="29" t="s">
        <v>1219</v>
      </c>
      <c r="D38" s="12">
        <v>3753</v>
      </c>
      <c r="E38" s="13">
        <v>24.38</v>
      </c>
      <c r="F38" s="14">
        <v>1.6899999999999998E-2</v>
      </c>
      <c r="G38" s="14"/>
    </row>
    <row r="39" spans="1:7" x14ac:dyDescent="0.25">
      <c r="A39" s="11" t="s">
        <v>1201</v>
      </c>
      <c r="B39" s="29" t="s">
        <v>1202</v>
      </c>
      <c r="C39" s="29" t="s">
        <v>1203</v>
      </c>
      <c r="D39" s="12">
        <v>4795</v>
      </c>
      <c r="E39" s="13">
        <v>22.34</v>
      </c>
      <c r="F39" s="14">
        <v>1.54E-2</v>
      </c>
      <c r="G39" s="14"/>
    </row>
    <row r="40" spans="1:7" x14ac:dyDescent="0.25">
      <c r="A40" s="11" t="s">
        <v>1686</v>
      </c>
      <c r="B40" s="29" t="s">
        <v>1687</v>
      </c>
      <c r="C40" s="29" t="s">
        <v>1122</v>
      </c>
      <c r="D40" s="12">
        <v>1128</v>
      </c>
      <c r="E40" s="13">
        <v>20.71</v>
      </c>
      <c r="F40" s="14">
        <v>1.43E-2</v>
      </c>
      <c r="G40" s="14"/>
    </row>
    <row r="41" spans="1:7" x14ac:dyDescent="0.25">
      <c r="A41" s="11" t="s">
        <v>1303</v>
      </c>
      <c r="B41" s="29" t="s">
        <v>1304</v>
      </c>
      <c r="C41" s="29" t="s">
        <v>1305</v>
      </c>
      <c r="D41" s="12">
        <v>25097</v>
      </c>
      <c r="E41" s="13">
        <v>19.84</v>
      </c>
      <c r="F41" s="14">
        <v>1.37E-2</v>
      </c>
      <c r="G41" s="14"/>
    </row>
    <row r="42" spans="1:7" x14ac:dyDescent="0.25">
      <c r="A42" s="11" t="s">
        <v>2016</v>
      </c>
      <c r="B42" s="29" t="s">
        <v>2017</v>
      </c>
      <c r="C42" s="29" t="s">
        <v>1406</v>
      </c>
      <c r="D42" s="12">
        <v>1169</v>
      </c>
      <c r="E42" s="13">
        <v>19.809999999999999</v>
      </c>
      <c r="F42" s="14">
        <v>1.37E-2</v>
      </c>
      <c r="G42" s="14"/>
    </row>
    <row r="43" spans="1:7" x14ac:dyDescent="0.25">
      <c r="A43" s="11" t="s">
        <v>1351</v>
      </c>
      <c r="B43" s="29" t="s">
        <v>1352</v>
      </c>
      <c r="C43" s="29" t="s">
        <v>1305</v>
      </c>
      <c r="D43" s="12">
        <v>106</v>
      </c>
      <c r="E43" s="13">
        <v>19.68</v>
      </c>
      <c r="F43" s="14">
        <v>1.3599999999999999E-2</v>
      </c>
      <c r="G43" s="14"/>
    </row>
    <row r="44" spans="1:7" x14ac:dyDescent="0.25">
      <c r="A44" s="11" t="s">
        <v>1957</v>
      </c>
      <c r="B44" s="29" t="s">
        <v>1958</v>
      </c>
      <c r="C44" s="29" t="s">
        <v>1262</v>
      </c>
      <c r="D44" s="12">
        <v>975</v>
      </c>
      <c r="E44" s="13">
        <v>19.14</v>
      </c>
      <c r="F44" s="14">
        <v>1.32E-2</v>
      </c>
      <c r="G44" s="14"/>
    </row>
    <row r="45" spans="1:7" x14ac:dyDescent="0.25">
      <c r="A45" s="11" t="s">
        <v>1955</v>
      </c>
      <c r="B45" s="29" t="s">
        <v>1956</v>
      </c>
      <c r="C45" s="29" t="s">
        <v>1188</v>
      </c>
      <c r="D45" s="12">
        <v>2878</v>
      </c>
      <c r="E45" s="13">
        <v>18.72</v>
      </c>
      <c r="F45" s="14">
        <v>1.29E-2</v>
      </c>
      <c r="G45" s="14"/>
    </row>
    <row r="46" spans="1:7" x14ac:dyDescent="0.25">
      <c r="A46" s="11" t="s">
        <v>1363</v>
      </c>
      <c r="B46" s="29" t="s">
        <v>1364</v>
      </c>
      <c r="C46" s="29" t="s">
        <v>1153</v>
      </c>
      <c r="D46" s="12">
        <v>997</v>
      </c>
      <c r="E46" s="13">
        <v>17.72</v>
      </c>
      <c r="F46" s="14">
        <v>1.23E-2</v>
      </c>
      <c r="G46" s="14"/>
    </row>
    <row r="47" spans="1:7" x14ac:dyDescent="0.25">
      <c r="A47" s="11" t="s">
        <v>1379</v>
      </c>
      <c r="B47" s="29" t="s">
        <v>1380</v>
      </c>
      <c r="C47" s="29" t="s">
        <v>1259</v>
      </c>
      <c r="D47" s="12">
        <v>10314</v>
      </c>
      <c r="E47" s="13">
        <v>15.87</v>
      </c>
      <c r="F47" s="14">
        <v>1.0999999999999999E-2</v>
      </c>
      <c r="G47" s="14"/>
    </row>
    <row r="48" spans="1:7" x14ac:dyDescent="0.25">
      <c r="A48" s="11" t="s">
        <v>2032</v>
      </c>
      <c r="B48" s="29" t="s">
        <v>2033</v>
      </c>
      <c r="C48" s="29" t="s">
        <v>1107</v>
      </c>
      <c r="D48" s="12">
        <v>217</v>
      </c>
      <c r="E48" s="13">
        <v>15.76</v>
      </c>
      <c r="F48" s="14">
        <v>1.09E-2</v>
      </c>
      <c r="G48" s="14"/>
    </row>
    <row r="49" spans="1:7" x14ac:dyDescent="0.25">
      <c r="A49" s="11" t="s">
        <v>1184</v>
      </c>
      <c r="B49" s="29" t="s">
        <v>1185</v>
      </c>
      <c r="C49" s="29" t="s">
        <v>1107</v>
      </c>
      <c r="D49" s="12">
        <v>1338</v>
      </c>
      <c r="E49" s="13">
        <v>14.93</v>
      </c>
      <c r="F49" s="14">
        <v>1.03E-2</v>
      </c>
      <c r="G49" s="14"/>
    </row>
    <row r="50" spans="1:7" x14ac:dyDescent="0.25">
      <c r="A50" s="11" t="s">
        <v>2045</v>
      </c>
      <c r="B50" s="29" t="s">
        <v>2046</v>
      </c>
      <c r="C50" s="29" t="s">
        <v>1276</v>
      </c>
      <c r="D50" s="12">
        <v>20520</v>
      </c>
      <c r="E50" s="13">
        <v>14.17</v>
      </c>
      <c r="F50" s="14">
        <v>9.7999999999999997E-3</v>
      </c>
      <c r="G50" s="14"/>
    </row>
    <row r="51" spans="1:7" x14ac:dyDescent="0.25">
      <c r="A51" s="11" t="s">
        <v>2047</v>
      </c>
      <c r="B51" s="29" t="s">
        <v>2048</v>
      </c>
      <c r="C51" s="29" t="s">
        <v>1144</v>
      </c>
      <c r="D51" s="12">
        <v>1425</v>
      </c>
      <c r="E51" s="13">
        <v>13.93</v>
      </c>
      <c r="F51" s="14">
        <v>9.5999999999999992E-3</v>
      </c>
      <c r="G51" s="14"/>
    </row>
    <row r="52" spans="1:7" x14ac:dyDescent="0.25">
      <c r="A52" s="11" t="s">
        <v>2071</v>
      </c>
      <c r="B52" s="29" t="s">
        <v>2072</v>
      </c>
      <c r="C52" s="29" t="s">
        <v>1144</v>
      </c>
      <c r="D52" s="12">
        <v>1338</v>
      </c>
      <c r="E52" s="13">
        <v>10.39</v>
      </c>
      <c r="F52" s="14">
        <v>7.1999999999999998E-3</v>
      </c>
      <c r="G52" s="14"/>
    </row>
    <row r="53" spans="1:7" x14ac:dyDescent="0.25">
      <c r="A53" s="11" t="s">
        <v>2077</v>
      </c>
      <c r="B53" s="29" t="s">
        <v>2078</v>
      </c>
      <c r="C53" s="29" t="s">
        <v>1292</v>
      </c>
      <c r="D53" s="12">
        <v>1374</v>
      </c>
      <c r="E53" s="13">
        <v>9.1300000000000008</v>
      </c>
      <c r="F53" s="14">
        <v>6.3E-3</v>
      </c>
      <c r="G53" s="14"/>
    </row>
    <row r="54" spans="1:7" x14ac:dyDescent="0.25">
      <c r="A54" s="11" t="s">
        <v>2083</v>
      </c>
      <c r="B54" s="29" t="s">
        <v>2084</v>
      </c>
      <c r="C54" s="29" t="s">
        <v>1276</v>
      </c>
      <c r="D54" s="12">
        <v>6841</v>
      </c>
      <c r="E54" s="13">
        <v>8.5500000000000007</v>
      </c>
      <c r="F54" s="14">
        <v>5.8999999999999999E-3</v>
      </c>
      <c r="G54" s="14"/>
    </row>
    <row r="55" spans="1:7" x14ac:dyDescent="0.25">
      <c r="A55" s="11" t="s">
        <v>2093</v>
      </c>
      <c r="B55" s="29" t="s">
        <v>2094</v>
      </c>
      <c r="C55" s="29" t="s">
        <v>1383</v>
      </c>
      <c r="D55" s="12">
        <v>47</v>
      </c>
      <c r="E55" s="13">
        <v>6.36</v>
      </c>
      <c r="F55" s="14">
        <v>4.4000000000000003E-3</v>
      </c>
      <c r="G55" s="14"/>
    </row>
    <row r="56" spans="1:7" x14ac:dyDescent="0.25">
      <c r="A56" s="11" t="s">
        <v>2095</v>
      </c>
      <c r="B56" s="29" t="s">
        <v>2096</v>
      </c>
      <c r="C56" s="29" t="s">
        <v>1203</v>
      </c>
      <c r="D56" s="12">
        <v>948</v>
      </c>
      <c r="E56" s="13">
        <v>5.64</v>
      </c>
      <c r="F56" s="14">
        <v>3.8999999999999998E-3</v>
      </c>
      <c r="G56" s="14"/>
    </row>
    <row r="57" spans="1:7" x14ac:dyDescent="0.25">
      <c r="A57" s="11" t="s">
        <v>2097</v>
      </c>
      <c r="B57" s="29" t="s">
        <v>2098</v>
      </c>
      <c r="C57" s="29" t="s">
        <v>1340</v>
      </c>
      <c r="D57" s="12">
        <v>779</v>
      </c>
      <c r="E57" s="13">
        <v>3.4</v>
      </c>
      <c r="F57" s="14">
        <v>2.3E-3</v>
      </c>
      <c r="G57" s="14"/>
    </row>
    <row r="58" spans="1:7" x14ac:dyDescent="0.25">
      <c r="A58" s="15" t="s">
        <v>120</v>
      </c>
      <c r="B58" s="30"/>
      <c r="C58" s="30"/>
      <c r="D58" s="16"/>
      <c r="E58" s="36">
        <v>1440.43</v>
      </c>
      <c r="F58" s="37">
        <v>0.99590000000000001</v>
      </c>
      <c r="G58" s="19"/>
    </row>
    <row r="59" spans="1:7" x14ac:dyDescent="0.25">
      <c r="A59" s="15" t="s">
        <v>1466</v>
      </c>
      <c r="B59" s="29"/>
      <c r="C59" s="29"/>
      <c r="D59" s="12"/>
      <c r="E59" s="13"/>
      <c r="F59" s="14"/>
      <c r="G59" s="14"/>
    </row>
    <row r="60" spans="1:7" x14ac:dyDescent="0.25">
      <c r="A60" s="15" t="s">
        <v>120</v>
      </c>
      <c r="B60" s="29"/>
      <c r="C60" s="29"/>
      <c r="D60" s="12"/>
      <c r="E60" s="38" t="s">
        <v>112</v>
      </c>
      <c r="F60" s="39" t="s">
        <v>112</v>
      </c>
      <c r="G60" s="14"/>
    </row>
    <row r="61" spans="1:7" x14ac:dyDescent="0.25">
      <c r="A61" s="20" t="s">
        <v>150</v>
      </c>
      <c r="B61" s="31"/>
      <c r="C61" s="31"/>
      <c r="D61" s="21"/>
      <c r="E61" s="26">
        <v>1440.43</v>
      </c>
      <c r="F61" s="27">
        <v>0.99590000000000001</v>
      </c>
      <c r="G61" s="19"/>
    </row>
    <row r="62" spans="1:7" x14ac:dyDescent="0.25">
      <c r="A62" s="11"/>
      <c r="B62" s="29"/>
      <c r="C62" s="29"/>
      <c r="D62" s="12"/>
      <c r="E62" s="13"/>
      <c r="F62" s="14"/>
      <c r="G62" s="14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15" t="s">
        <v>151</v>
      </c>
      <c r="B64" s="29"/>
      <c r="C64" s="29"/>
      <c r="D64" s="12"/>
      <c r="E64" s="13"/>
      <c r="F64" s="14"/>
      <c r="G64" s="14"/>
    </row>
    <row r="65" spans="1:7" x14ac:dyDescent="0.25">
      <c r="A65" s="11" t="s">
        <v>152</v>
      </c>
      <c r="B65" s="29"/>
      <c r="C65" s="29"/>
      <c r="D65" s="12"/>
      <c r="E65" s="13">
        <v>2</v>
      </c>
      <c r="F65" s="14">
        <v>1.4E-3</v>
      </c>
      <c r="G65" s="14">
        <v>6.2475999999999997E-2</v>
      </c>
    </row>
    <row r="66" spans="1:7" x14ac:dyDescent="0.25">
      <c r="A66" s="15" t="s">
        <v>120</v>
      </c>
      <c r="B66" s="30"/>
      <c r="C66" s="30"/>
      <c r="D66" s="16"/>
      <c r="E66" s="36">
        <v>2</v>
      </c>
      <c r="F66" s="37">
        <v>1.4E-3</v>
      </c>
      <c r="G66" s="19"/>
    </row>
    <row r="67" spans="1:7" x14ac:dyDescent="0.25">
      <c r="A67" s="11"/>
      <c r="B67" s="29"/>
      <c r="C67" s="29"/>
      <c r="D67" s="12"/>
      <c r="E67" s="13"/>
      <c r="F67" s="14"/>
      <c r="G67" s="14"/>
    </row>
    <row r="68" spans="1:7" x14ac:dyDescent="0.25">
      <c r="A68" s="20" t="s">
        <v>150</v>
      </c>
      <c r="B68" s="31"/>
      <c r="C68" s="31"/>
      <c r="D68" s="21"/>
      <c r="E68" s="17">
        <v>2</v>
      </c>
      <c r="F68" s="18">
        <v>1.4E-3</v>
      </c>
      <c r="G68" s="19"/>
    </row>
    <row r="69" spans="1:7" x14ac:dyDescent="0.25">
      <c r="A69" s="11" t="s">
        <v>153</v>
      </c>
      <c r="B69" s="29"/>
      <c r="C69" s="29"/>
      <c r="D69" s="12"/>
      <c r="E69" s="13">
        <v>3.4230000000000003E-4</v>
      </c>
      <c r="F69" s="14">
        <v>0</v>
      </c>
      <c r="G69" s="14"/>
    </row>
    <row r="70" spans="1:7" x14ac:dyDescent="0.25">
      <c r="A70" s="11" t="s">
        <v>154</v>
      </c>
      <c r="B70" s="29"/>
      <c r="C70" s="29"/>
      <c r="D70" s="12"/>
      <c r="E70" s="13">
        <v>3.8796577000000001</v>
      </c>
      <c r="F70" s="14">
        <v>2.7000000000000001E-3</v>
      </c>
      <c r="G70" s="14">
        <v>6.2475999999999997E-2</v>
      </c>
    </row>
    <row r="71" spans="1:7" x14ac:dyDescent="0.25">
      <c r="A71" s="24" t="s">
        <v>155</v>
      </c>
      <c r="B71" s="32"/>
      <c r="C71" s="32"/>
      <c r="D71" s="25"/>
      <c r="E71" s="26">
        <v>1446.31</v>
      </c>
      <c r="F71" s="27">
        <v>1</v>
      </c>
      <c r="G71" s="27"/>
    </row>
    <row r="76" spans="1:7" x14ac:dyDescent="0.25">
      <c r="A76" s="51" t="s">
        <v>158</v>
      </c>
    </row>
    <row r="77" spans="1:7" x14ac:dyDescent="0.25">
      <c r="A77" s="46" t="s">
        <v>159</v>
      </c>
      <c r="B77" s="33" t="s">
        <v>112</v>
      </c>
    </row>
    <row r="78" spans="1:7" x14ac:dyDescent="0.25">
      <c r="A78" t="s">
        <v>160</v>
      </c>
    </row>
    <row r="79" spans="1:7" x14ac:dyDescent="0.25">
      <c r="A79" t="s">
        <v>161</v>
      </c>
      <c r="B79" t="s">
        <v>162</v>
      </c>
      <c r="C79" t="s">
        <v>162</v>
      </c>
    </row>
    <row r="80" spans="1:7" x14ac:dyDescent="0.25">
      <c r="B80" s="47">
        <v>45044</v>
      </c>
      <c r="C80" s="47">
        <v>45077</v>
      </c>
    </row>
    <row r="81" spans="1:5" x14ac:dyDescent="0.25">
      <c r="A81" t="s">
        <v>660</v>
      </c>
      <c r="B81">
        <v>9.0832999999999995</v>
      </c>
      <c r="C81">
        <v>9.6625999999999994</v>
      </c>
      <c r="E81" s="1"/>
    </row>
    <row r="82" spans="1:5" x14ac:dyDescent="0.25">
      <c r="A82" t="s">
        <v>167</v>
      </c>
      <c r="B82">
        <v>9.0833999999999993</v>
      </c>
      <c r="C82">
        <v>9.6625999999999994</v>
      </c>
      <c r="E82" s="1"/>
    </row>
    <row r="83" spans="1:5" x14ac:dyDescent="0.25">
      <c r="A83" t="s">
        <v>661</v>
      </c>
      <c r="B83">
        <v>9.0551999999999992</v>
      </c>
      <c r="C83">
        <v>9.6280999999999999</v>
      </c>
      <c r="E83" s="1"/>
    </row>
    <row r="84" spans="1:5" x14ac:dyDescent="0.25">
      <c r="A84" t="s">
        <v>627</v>
      </c>
      <c r="B84">
        <v>9.0551999999999992</v>
      </c>
      <c r="C84">
        <v>9.6281999999999996</v>
      </c>
      <c r="E84" s="1"/>
    </row>
    <row r="85" spans="1:5" x14ac:dyDescent="0.25">
      <c r="E85" s="1"/>
    </row>
    <row r="86" spans="1:5" x14ac:dyDescent="0.25">
      <c r="A86" t="s">
        <v>177</v>
      </c>
      <c r="B86" s="33" t="s">
        <v>112</v>
      </c>
    </row>
    <row r="87" spans="1:5" x14ac:dyDescent="0.25">
      <c r="A87" t="s">
        <v>178</v>
      </c>
      <c r="B87" s="33" t="s">
        <v>112</v>
      </c>
    </row>
    <row r="88" spans="1:5" ht="29.1" customHeight="1" x14ac:dyDescent="0.25">
      <c r="A88" s="46" t="s">
        <v>179</v>
      </c>
      <c r="B88" s="33" t="s">
        <v>112</v>
      </c>
    </row>
    <row r="89" spans="1:5" ht="29.1" customHeight="1" x14ac:dyDescent="0.25">
      <c r="A89" s="46" t="s">
        <v>180</v>
      </c>
      <c r="B89" s="33" t="s">
        <v>112</v>
      </c>
    </row>
    <row r="90" spans="1:5" x14ac:dyDescent="0.25">
      <c r="A90" t="s">
        <v>1678</v>
      </c>
      <c r="B90" s="48">
        <v>0.55246200000000001</v>
      </c>
    </row>
    <row r="91" spans="1:5" ht="43.5" customHeight="1" x14ac:dyDescent="0.25">
      <c r="A91" s="46" t="s">
        <v>182</v>
      </c>
      <c r="B91" s="33" t="s">
        <v>112</v>
      </c>
    </row>
    <row r="92" spans="1:5" ht="29.1" customHeight="1" x14ac:dyDescent="0.25">
      <c r="A92" s="46" t="s">
        <v>183</v>
      </c>
      <c r="B92" s="33" t="s">
        <v>112</v>
      </c>
    </row>
    <row r="93" spans="1:5" ht="29.1" customHeight="1" x14ac:dyDescent="0.25">
      <c r="A93" s="46" t="s">
        <v>184</v>
      </c>
      <c r="B93" s="33" t="s">
        <v>112</v>
      </c>
    </row>
    <row r="94" spans="1:5" x14ac:dyDescent="0.25">
      <c r="A94" t="s">
        <v>185</v>
      </c>
      <c r="B94" s="33" t="s">
        <v>112</v>
      </c>
    </row>
    <row r="95" spans="1:5" x14ac:dyDescent="0.25">
      <c r="A95" t="s">
        <v>186</v>
      </c>
      <c r="B95" s="33" t="s">
        <v>112</v>
      </c>
    </row>
    <row r="97" spans="1:4" ht="69.95" customHeight="1" x14ac:dyDescent="0.25">
      <c r="A97" s="57" t="s">
        <v>196</v>
      </c>
      <c r="B97" s="57" t="s">
        <v>197</v>
      </c>
      <c r="C97" s="57" t="s">
        <v>5</v>
      </c>
      <c r="D97" s="57" t="s">
        <v>6</v>
      </c>
    </row>
    <row r="98" spans="1:4" ht="69.95" customHeight="1" x14ac:dyDescent="0.25">
      <c r="A98" s="57" t="s">
        <v>2170</v>
      </c>
      <c r="B98" s="57"/>
      <c r="C98" s="57" t="s">
        <v>2171</v>
      </c>
      <c r="D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64"/>
  <sheetViews>
    <sheetView showGridLines="0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2172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2173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1126</v>
      </c>
      <c r="B8" s="29" t="s">
        <v>1127</v>
      </c>
      <c r="C8" s="29" t="s">
        <v>1104</v>
      </c>
      <c r="D8" s="12">
        <v>308354</v>
      </c>
      <c r="E8" s="13">
        <v>2926.74</v>
      </c>
      <c r="F8" s="14">
        <v>4.9299999999999997E-2</v>
      </c>
      <c r="G8" s="14"/>
    </row>
    <row r="9" spans="1:8" x14ac:dyDescent="0.25">
      <c r="A9" s="11" t="s">
        <v>1123</v>
      </c>
      <c r="B9" s="29" t="s">
        <v>1124</v>
      </c>
      <c r="C9" s="29" t="s">
        <v>1125</v>
      </c>
      <c r="D9" s="12">
        <v>573658</v>
      </c>
      <c r="E9" s="13">
        <v>2555.65</v>
      </c>
      <c r="F9" s="14">
        <v>4.3099999999999999E-2</v>
      </c>
      <c r="G9" s="14"/>
    </row>
    <row r="10" spans="1:8" x14ac:dyDescent="0.25">
      <c r="A10" s="11" t="s">
        <v>1102</v>
      </c>
      <c r="B10" s="29" t="s">
        <v>1103</v>
      </c>
      <c r="C10" s="29" t="s">
        <v>1104</v>
      </c>
      <c r="D10" s="12">
        <v>127502</v>
      </c>
      <c r="E10" s="13">
        <v>2053.87</v>
      </c>
      <c r="F10" s="14">
        <v>3.4599999999999999E-2</v>
      </c>
      <c r="G10" s="14"/>
    </row>
    <row r="11" spans="1:8" x14ac:dyDescent="0.25">
      <c r="A11" s="11" t="s">
        <v>1128</v>
      </c>
      <c r="B11" s="29" t="s">
        <v>1129</v>
      </c>
      <c r="C11" s="29" t="s">
        <v>1130</v>
      </c>
      <c r="D11" s="12">
        <v>74891</v>
      </c>
      <c r="E11" s="13">
        <v>1849.73</v>
      </c>
      <c r="F11" s="14">
        <v>3.1199999999999999E-2</v>
      </c>
      <c r="G11" s="14"/>
    </row>
    <row r="12" spans="1:8" x14ac:dyDescent="0.25">
      <c r="A12" s="11" t="s">
        <v>1306</v>
      </c>
      <c r="B12" s="29" t="s">
        <v>1307</v>
      </c>
      <c r="C12" s="29" t="s">
        <v>1104</v>
      </c>
      <c r="D12" s="12">
        <v>181730</v>
      </c>
      <c r="E12" s="13">
        <v>1662.56</v>
      </c>
      <c r="F12" s="14">
        <v>2.8000000000000001E-2</v>
      </c>
      <c r="G12" s="14"/>
    </row>
    <row r="13" spans="1:8" x14ac:dyDescent="0.25">
      <c r="A13" s="11" t="s">
        <v>1105</v>
      </c>
      <c r="B13" s="29" t="s">
        <v>1106</v>
      </c>
      <c r="C13" s="29" t="s">
        <v>1107</v>
      </c>
      <c r="D13" s="12">
        <v>58400</v>
      </c>
      <c r="E13" s="13">
        <v>1541.99</v>
      </c>
      <c r="F13" s="14">
        <v>2.5999999999999999E-2</v>
      </c>
      <c r="G13" s="14"/>
    </row>
    <row r="14" spans="1:8" x14ac:dyDescent="0.25">
      <c r="A14" s="11" t="s">
        <v>1449</v>
      </c>
      <c r="B14" s="29" t="s">
        <v>1450</v>
      </c>
      <c r="C14" s="29" t="s">
        <v>1259</v>
      </c>
      <c r="D14" s="12">
        <v>180800</v>
      </c>
      <c r="E14" s="13">
        <v>1536.62</v>
      </c>
      <c r="F14" s="14">
        <v>2.5899999999999999E-2</v>
      </c>
      <c r="G14" s="14"/>
    </row>
    <row r="15" spans="1:8" x14ac:dyDescent="0.25">
      <c r="A15" s="11" t="s">
        <v>1113</v>
      </c>
      <c r="B15" s="29" t="s">
        <v>1114</v>
      </c>
      <c r="C15" s="29" t="s">
        <v>1104</v>
      </c>
      <c r="D15" s="12">
        <v>243514</v>
      </c>
      <c r="E15" s="13">
        <v>1412.02</v>
      </c>
      <c r="F15" s="14">
        <v>2.3800000000000002E-2</v>
      </c>
      <c r="G15" s="14"/>
    </row>
    <row r="16" spans="1:8" x14ac:dyDescent="0.25">
      <c r="A16" s="11" t="s">
        <v>1138</v>
      </c>
      <c r="B16" s="29" t="s">
        <v>1139</v>
      </c>
      <c r="C16" s="29" t="s">
        <v>1110</v>
      </c>
      <c r="D16" s="12">
        <v>95373</v>
      </c>
      <c r="E16" s="13">
        <v>1257.3</v>
      </c>
      <c r="F16" s="14">
        <v>2.12E-2</v>
      </c>
      <c r="G16" s="14"/>
    </row>
    <row r="17" spans="1:7" x14ac:dyDescent="0.25">
      <c r="A17" s="11" t="s">
        <v>1145</v>
      </c>
      <c r="B17" s="29" t="s">
        <v>1146</v>
      </c>
      <c r="C17" s="29" t="s">
        <v>1147</v>
      </c>
      <c r="D17" s="12">
        <v>51215</v>
      </c>
      <c r="E17" s="13">
        <v>1129.6199999999999</v>
      </c>
      <c r="F17" s="14">
        <v>1.9E-2</v>
      </c>
      <c r="G17" s="14"/>
    </row>
    <row r="18" spans="1:7" x14ac:dyDescent="0.25">
      <c r="A18" s="11" t="s">
        <v>1462</v>
      </c>
      <c r="B18" s="29" t="s">
        <v>1463</v>
      </c>
      <c r="C18" s="29" t="s">
        <v>1164</v>
      </c>
      <c r="D18" s="12">
        <v>9819</v>
      </c>
      <c r="E18" s="13">
        <v>919.81</v>
      </c>
      <c r="F18" s="14">
        <v>1.55E-2</v>
      </c>
      <c r="G18" s="14"/>
    </row>
    <row r="19" spans="1:7" x14ac:dyDescent="0.25">
      <c r="A19" s="11" t="s">
        <v>1220</v>
      </c>
      <c r="B19" s="29" t="s">
        <v>1221</v>
      </c>
      <c r="C19" s="29" t="s">
        <v>1125</v>
      </c>
      <c r="D19" s="12">
        <v>33289</v>
      </c>
      <c r="E19" s="13">
        <v>888</v>
      </c>
      <c r="F19" s="14">
        <v>1.4999999999999999E-2</v>
      </c>
      <c r="G19" s="14"/>
    </row>
    <row r="20" spans="1:7" x14ac:dyDescent="0.25">
      <c r="A20" s="11" t="s">
        <v>1690</v>
      </c>
      <c r="B20" s="29" t="s">
        <v>1691</v>
      </c>
      <c r="C20" s="29" t="s">
        <v>1209</v>
      </c>
      <c r="D20" s="12">
        <v>173740</v>
      </c>
      <c r="E20" s="13">
        <v>747.34</v>
      </c>
      <c r="F20" s="14">
        <v>1.26E-2</v>
      </c>
      <c r="G20" s="14"/>
    </row>
    <row r="21" spans="1:7" x14ac:dyDescent="0.25">
      <c r="A21" s="11" t="s">
        <v>1684</v>
      </c>
      <c r="B21" s="29" t="s">
        <v>1685</v>
      </c>
      <c r="C21" s="29" t="s">
        <v>1104</v>
      </c>
      <c r="D21" s="12">
        <v>34596</v>
      </c>
      <c r="E21" s="13">
        <v>696.88</v>
      </c>
      <c r="F21" s="14">
        <v>1.17E-2</v>
      </c>
      <c r="G21" s="14"/>
    </row>
    <row r="22" spans="1:7" x14ac:dyDescent="0.25">
      <c r="A22" s="11" t="s">
        <v>1176</v>
      </c>
      <c r="B22" s="29" t="s">
        <v>1177</v>
      </c>
      <c r="C22" s="29" t="s">
        <v>1144</v>
      </c>
      <c r="D22" s="12">
        <v>373853</v>
      </c>
      <c r="E22" s="13">
        <v>649.94000000000005</v>
      </c>
      <c r="F22" s="14">
        <v>1.09E-2</v>
      </c>
      <c r="G22" s="14"/>
    </row>
    <row r="23" spans="1:7" x14ac:dyDescent="0.25">
      <c r="A23" s="11" t="s">
        <v>1140</v>
      </c>
      <c r="B23" s="29" t="s">
        <v>1141</v>
      </c>
      <c r="C23" s="29" t="s">
        <v>1122</v>
      </c>
      <c r="D23" s="12">
        <v>14270</v>
      </c>
      <c r="E23" s="13">
        <v>642.29999999999995</v>
      </c>
      <c r="F23" s="14">
        <v>1.0800000000000001E-2</v>
      </c>
      <c r="G23" s="14"/>
    </row>
    <row r="24" spans="1:7" x14ac:dyDescent="0.25">
      <c r="A24" s="11" t="s">
        <v>1120</v>
      </c>
      <c r="B24" s="29" t="s">
        <v>1121</v>
      </c>
      <c r="C24" s="29" t="s">
        <v>1122</v>
      </c>
      <c r="D24" s="12">
        <v>62701</v>
      </c>
      <c r="E24" s="13">
        <v>611.54999999999995</v>
      </c>
      <c r="F24" s="14">
        <v>1.03E-2</v>
      </c>
      <c r="G24" s="14"/>
    </row>
    <row r="25" spans="1:7" x14ac:dyDescent="0.25">
      <c r="A25" s="11" t="s">
        <v>1162</v>
      </c>
      <c r="B25" s="29" t="s">
        <v>1163</v>
      </c>
      <c r="C25" s="29" t="s">
        <v>1164</v>
      </c>
      <c r="D25" s="12">
        <v>110208</v>
      </c>
      <c r="E25" s="13">
        <v>580.02</v>
      </c>
      <c r="F25" s="14">
        <v>9.7999999999999997E-3</v>
      </c>
      <c r="G25" s="14"/>
    </row>
    <row r="26" spans="1:7" x14ac:dyDescent="0.25">
      <c r="A26" s="11" t="s">
        <v>1255</v>
      </c>
      <c r="B26" s="29" t="s">
        <v>1256</v>
      </c>
      <c r="C26" s="29" t="s">
        <v>1104</v>
      </c>
      <c r="D26" s="12">
        <v>43968</v>
      </c>
      <c r="E26" s="13">
        <v>565.69000000000005</v>
      </c>
      <c r="F26" s="14">
        <v>9.4999999999999998E-3</v>
      </c>
      <c r="G26" s="14"/>
    </row>
    <row r="27" spans="1:7" x14ac:dyDescent="0.25">
      <c r="A27" s="11" t="s">
        <v>1108</v>
      </c>
      <c r="B27" s="29" t="s">
        <v>1109</v>
      </c>
      <c r="C27" s="29" t="s">
        <v>1110</v>
      </c>
      <c r="D27" s="12">
        <v>15822</v>
      </c>
      <c r="E27" s="13">
        <v>520.46</v>
      </c>
      <c r="F27" s="14">
        <v>8.8000000000000005E-3</v>
      </c>
      <c r="G27" s="14"/>
    </row>
    <row r="28" spans="1:7" x14ac:dyDescent="0.25">
      <c r="A28" s="11" t="s">
        <v>1247</v>
      </c>
      <c r="B28" s="29" t="s">
        <v>1248</v>
      </c>
      <c r="C28" s="29" t="s">
        <v>1110</v>
      </c>
      <c r="D28" s="12">
        <v>40157</v>
      </c>
      <c r="E28" s="13">
        <v>459.84</v>
      </c>
      <c r="F28" s="14">
        <v>7.7000000000000002E-3</v>
      </c>
      <c r="G28" s="14"/>
    </row>
    <row r="29" spans="1:7" x14ac:dyDescent="0.25">
      <c r="A29" s="11" t="s">
        <v>1347</v>
      </c>
      <c r="B29" s="29" t="s">
        <v>1348</v>
      </c>
      <c r="C29" s="29" t="s">
        <v>1219</v>
      </c>
      <c r="D29" s="12">
        <v>117383</v>
      </c>
      <c r="E29" s="13">
        <v>457.44</v>
      </c>
      <c r="F29" s="14">
        <v>7.7000000000000002E-3</v>
      </c>
      <c r="G29" s="14"/>
    </row>
    <row r="30" spans="1:7" x14ac:dyDescent="0.25">
      <c r="A30" s="11" t="s">
        <v>1460</v>
      </c>
      <c r="B30" s="29" t="s">
        <v>1461</v>
      </c>
      <c r="C30" s="29" t="s">
        <v>1209</v>
      </c>
      <c r="D30" s="12">
        <v>10904</v>
      </c>
      <c r="E30" s="13">
        <v>449.89</v>
      </c>
      <c r="F30" s="14">
        <v>7.6E-3</v>
      </c>
      <c r="G30" s="14"/>
    </row>
    <row r="31" spans="1:7" x14ac:dyDescent="0.25">
      <c r="A31" s="11" t="s">
        <v>1456</v>
      </c>
      <c r="B31" s="29" t="s">
        <v>1457</v>
      </c>
      <c r="C31" s="29" t="s">
        <v>1195</v>
      </c>
      <c r="D31" s="12">
        <v>12288</v>
      </c>
      <c r="E31" s="13">
        <v>444.43</v>
      </c>
      <c r="F31" s="14">
        <v>7.4999999999999997E-3</v>
      </c>
      <c r="G31" s="14"/>
    </row>
    <row r="32" spans="1:7" x14ac:dyDescent="0.25">
      <c r="A32" s="11" t="s">
        <v>1136</v>
      </c>
      <c r="B32" s="29" t="s">
        <v>1137</v>
      </c>
      <c r="C32" s="29" t="s">
        <v>1107</v>
      </c>
      <c r="D32" s="12">
        <v>242026</v>
      </c>
      <c r="E32" s="13">
        <v>441.46</v>
      </c>
      <c r="F32" s="14">
        <v>7.4000000000000003E-3</v>
      </c>
      <c r="G32" s="14"/>
    </row>
    <row r="33" spans="1:7" x14ac:dyDescent="0.25">
      <c r="A33" s="11" t="s">
        <v>1844</v>
      </c>
      <c r="B33" s="29" t="s">
        <v>1845</v>
      </c>
      <c r="C33" s="29" t="s">
        <v>1198</v>
      </c>
      <c r="D33" s="12">
        <v>30045</v>
      </c>
      <c r="E33" s="13">
        <v>440.79</v>
      </c>
      <c r="F33" s="14">
        <v>7.4000000000000003E-3</v>
      </c>
      <c r="G33" s="14"/>
    </row>
    <row r="34" spans="1:7" x14ac:dyDescent="0.25">
      <c r="A34" s="11" t="s">
        <v>1740</v>
      </c>
      <c r="B34" s="29" t="s">
        <v>1741</v>
      </c>
      <c r="C34" s="29" t="s">
        <v>1110</v>
      </c>
      <c r="D34" s="12">
        <v>8540</v>
      </c>
      <c r="E34" s="13">
        <v>438.82</v>
      </c>
      <c r="F34" s="14">
        <v>7.4000000000000003E-3</v>
      </c>
      <c r="G34" s="14"/>
    </row>
    <row r="35" spans="1:7" x14ac:dyDescent="0.25">
      <c r="A35" s="11" t="s">
        <v>1413</v>
      </c>
      <c r="B35" s="29" t="s">
        <v>1414</v>
      </c>
      <c r="C35" s="29" t="s">
        <v>1415</v>
      </c>
      <c r="D35" s="12">
        <v>382566</v>
      </c>
      <c r="E35" s="13">
        <v>429.05</v>
      </c>
      <c r="F35" s="14">
        <v>7.1999999999999998E-3</v>
      </c>
      <c r="G35" s="14"/>
    </row>
    <row r="36" spans="1:7" x14ac:dyDescent="0.25">
      <c r="A36" s="11" t="s">
        <v>1793</v>
      </c>
      <c r="B36" s="29" t="s">
        <v>1794</v>
      </c>
      <c r="C36" s="29" t="s">
        <v>1415</v>
      </c>
      <c r="D36" s="12">
        <v>12957</v>
      </c>
      <c r="E36" s="13">
        <v>403.88</v>
      </c>
      <c r="F36" s="14">
        <v>6.7999999999999996E-3</v>
      </c>
      <c r="G36" s="14"/>
    </row>
    <row r="37" spans="1:7" x14ac:dyDescent="0.25">
      <c r="A37" s="11" t="s">
        <v>1237</v>
      </c>
      <c r="B37" s="29" t="s">
        <v>1238</v>
      </c>
      <c r="C37" s="29" t="s">
        <v>1175</v>
      </c>
      <c r="D37" s="12">
        <v>22139</v>
      </c>
      <c r="E37" s="13">
        <v>389.62</v>
      </c>
      <c r="F37" s="14">
        <v>6.6E-3</v>
      </c>
      <c r="G37" s="14"/>
    </row>
    <row r="38" spans="1:7" x14ac:dyDescent="0.25">
      <c r="A38" s="11" t="s">
        <v>1453</v>
      </c>
      <c r="B38" s="29" t="s">
        <v>1454</v>
      </c>
      <c r="C38" s="29" t="s">
        <v>1455</v>
      </c>
      <c r="D38" s="12">
        <v>160245</v>
      </c>
      <c r="E38" s="13">
        <v>386.59</v>
      </c>
      <c r="F38" s="14">
        <v>6.4999999999999997E-3</v>
      </c>
      <c r="G38" s="14"/>
    </row>
    <row r="39" spans="1:7" x14ac:dyDescent="0.25">
      <c r="A39" s="11" t="s">
        <v>1407</v>
      </c>
      <c r="B39" s="29" t="s">
        <v>1408</v>
      </c>
      <c r="C39" s="29" t="s">
        <v>1292</v>
      </c>
      <c r="D39" s="12">
        <v>358229</v>
      </c>
      <c r="E39" s="13">
        <v>375.42</v>
      </c>
      <c r="F39" s="14">
        <v>6.3E-3</v>
      </c>
      <c r="G39" s="14"/>
    </row>
    <row r="40" spans="1:7" x14ac:dyDescent="0.25">
      <c r="A40" s="11" t="s">
        <v>1720</v>
      </c>
      <c r="B40" s="29" t="s">
        <v>1721</v>
      </c>
      <c r="C40" s="29" t="s">
        <v>1246</v>
      </c>
      <c r="D40" s="12">
        <v>9879</v>
      </c>
      <c r="E40" s="13">
        <v>370.7</v>
      </c>
      <c r="F40" s="14">
        <v>6.1999999999999998E-3</v>
      </c>
      <c r="G40" s="14"/>
    </row>
    <row r="41" spans="1:7" x14ac:dyDescent="0.25">
      <c r="A41" s="11" t="s">
        <v>1932</v>
      </c>
      <c r="B41" s="29" t="s">
        <v>1933</v>
      </c>
      <c r="C41" s="29" t="s">
        <v>1305</v>
      </c>
      <c r="D41" s="12">
        <v>42375</v>
      </c>
      <c r="E41" s="13">
        <v>356.97</v>
      </c>
      <c r="F41" s="14">
        <v>6.0000000000000001E-3</v>
      </c>
      <c r="G41" s="14"/>
    </row>
    <row r="42" spans="1:7" x14ac:dyDescent="0.25">
      <c r="A42" s="11" t="s">
        <v>1234</v>
      </c>
      <c r="B42" s="29" t="s">
        <v>1235</v>
      </c>
      <c r="C42" s="29" t="s">
        <v>1236</v>
      </c>
      <c r="D42" s="12">
        <v>218252</v>
      </c>
      <c r="E42" s="13">
        <v>338.07</v>
      </c>
      <c r="F42" s="14">
        <v>5.7000000000000002E-3</v>
      </c>
      <c r="G42" s="14"/>
    </row>
    <row r="43" spans="1:7" x14ac:dyDescent="0.25">
      <c r="A43" s="11" t="s">
        <v>1111</v>
      </c>
      <c r="B43" s="29" t="s">
        <v>1112</v>
      </c>
      <c r="C43" s="29" t="s">
        <v>1107</v>
      </c>
      <c r="D43" s="12">
        <v>338636</v>
      </c>
      <c r="E43" s="13">
        <v>335.93</v>
      </c>
      <c r="F43" s="14">
        <v>5.7000000000000002E-3</v>
      </c>
      <c r="G43" s="14"/>
    </row>
    <row r="44" spans="1:7" x14ac:dyDescent="0.25">
      <c r="A44" s="11" t="s">
        <v>1686</v>
      </c>
      <c r="B44" s="29" t="s">
        <v>1687</v>
      </c>
      <c r="C44" s="29" t="s">
        <v>1122</v>
      </c>
      <c r="D44" s="12">
        <v>18010</v>
      </c>
      <c r="E44" s="13">
        <v>330.63</v>
      </c>
      <c r="F44" s="14">
        <v>5.5999999999999999E-3</v>
      </c>
      <c r="G44" s="14"/>
    </row>
    <row r="45" spans="1:7" x14ac:dyDescent="0.25">
      <c r="A45" s="11" t="s">
        <v>1443</v>
      </c>
      <c r="B45" s="29" t="s">
        <v>1444</v>
      </c>
      <c r="C45" s="29" t="s">
        <v>1107</v>
      </c>
      <c r="D45" s="12">
        <v>22690</v>
      </c>
      <c r="E45" s="13">
        <v>329.24</v>
      </c>
      <c r="F45" s="14">
        <v>5.4999999999999997E-3</v>
      </c>
      <c r="G45" s="14"/>
    </row>
    <row r="46" spans="1:7" x14ac:dyDescent="0.25">
      <c r="A46" s="11" t="s">
        <v>1713</v>
      </c>
      <c r="B46" s="29" t="s">
        <v>1714</v>
      </c>
      <c r="C46" s="29" t="s">
        <v>1305</v>
      </c>
      <c r="D46" s="12">
        <v>11025</v>
      </c>
      <c r="E46" s="13">
        <v>327.11</v>
      </c>
      <c r="F46" s="14">
        <v>5.4999999999999997E-3</v>
      </c>
      <c r="G46" s="14"/>
    </row>
    <row r="47" spans="1:7" x14ac:dyDescent="0.25">
      <c r="A47" s="11" t="s">
        <v>1277</v>
      </c>
      <c r="B47" s="29" t="s">
        <v>1278</v>
      </c>
      <c r="C47" s="29" t="s">
        <v>1107</v>
      </c>
      <c r="D47" s="12">
        <v>22882</v>
      </c>
      <c r="E47" s="13">
        <v>320.29000000000002</v>
      </c>
      <c r="F47" s="14">
        <v>5.4000000000000003E-3</v>
      </c>
      <c r="G47" s="14"/>
    </row>
    <row r="48" spans="1:7" x14ac:dyDescent="0.25">
      <c r="A48" s="11" t="s">
        <v>2118</v>
      </c>
      <c r="B48" s="29" t="s">
        <v>2119</v>
      </c>
      <c r="C48" s="29" t="s">
        <v>1107</v>
      </c>
      <c r="D48" s="12">
        <v>58335</v>
      </c>
      <c r="E48" s="13">
        <v>317.93</v>
      </c>
      <c r="F48" s="14">
        <v>5.4000000000000003E-3</v>
      </c>
      <c r="G48" s="14"/>
    </row>
    <row r="49" spans="1:7" x14ac:dyDescent="0.25">
      <c r="A49" s="11" t="s">
        <v>2133</v>
      </c>
      <c r="B49" s="29" t="s">
        <v>2134</v>
      </c>
      <c r="C49" s="29" t="s">
        <v>1164</v>
      </c>
      <c r="D49" s="12">
        <v>45000</v>
      </c>
      <c r="E49" s="13">
        <v>316.35000000000002</v>
      </c>
      <c r="F49" s="14">
        <v>5.3E-3</v>
      </c>
      <c r="G49" s="14"/>
    </row>
    <row r="50" spans="1:7" x14ac:dyDescent="0.25">
      <c r="A50" s="11" t="s">
        <v>2174</v>
      </c>
      <c r="B50" s="29" t="s">
        <v>2175</v>
      </c>
      <c r="C50" s="29" t="s">
        <v>1107</v>
      </c>
      <c r="D50" s="12">
        <v>39560</v>
      </c>
      <c r="E50" s="13">
        <v>316.33999999999997</v>
      </c>
      <c r="F50" s="14">
        <v>5.3E-3</v>
      </c>
      <c r="G50" s="14"/>
    </row>
    <row r="51" spans="1:7" x14ac:dyDescent="0.25">
      <c r="A51" s="11" t="s">
        <v>1703</v>
      </c>
      <c r="B51" s="29" t="s">
        <v>1704</v>
      </c>
      <c r="C51" s="29" t="s">
        <v>1175</v>
      </c>
      <c r="D51" s="12">
        <v>10097</v>
      </c>
      <c r="E51" s="13">
        <v>309.44</v>
      </c>
      <c r="F51" s="14">
        <v>5.1999999999999998E-3</v>
      </c>
      <c r="G51" s="14"/>
    </row>
    <row r="52" spans="1:7" x14ac:dyDescent="0.25">
      <c r="A52" s="11" t="s">
        <v>1189</v>
      </c>
      <c r="B52" s="29" t="s">
        <v>1190</v>
      </c>
      <c r="C52" s="29" t="s">
        <v>1153</v>
      </c>
      <c r="D52" s="12">
        <v>3900</v>
      </c>
      <c r="E52" s="13">
        <v>306.93</v>
      </c>
      <c r="F52" s="14">
        <v>5.1999999999999998E-3</v>
      </c>
      <c r="G52" s="14"/>
    </row>
    <row r="53" spans="1:7" x14ac:dyDescent="0.25">
      <c r="A53" s="11" t="s">
        <v>1148</v>
      </c>
      <c r="B53" s="29" t="s">
        <v>1149</v>
      </c>
      <c r="C53" s="29" t="s">
        <v>1150</v>
      </c>
      <c r="D53" s="12">
        <v>74553</v>
      </c>
      <c r="E53" s="13">
        <v>302.61</v>
      </c>
      <c r="F53" s="14">
        <v>5.1000000000000004E-3</v>
      </c>
      <c r="G53" s="14"/>
    </row>
    <row r="54" spans="1:7" x14ac:dyDescent="0.25">
      <c r="A54" s="11" t="s">
        <v>1334</v>
      </c>
      <c r="B54" s="29" t="s">
        <v>1335</v>
      </c>
      <c r="C54" s="29" t="s">
        <v>1122</v>
      </c>
      <c r="D54" s="12">
        <v>57934</v>
      </c>
      <c r="E54" s="13">
        <v>291</v>
      </c>
      <c r="F54" s="14">
        <v>4.8999999999999998E-3</v>
      </c>
      <c r="G54" s="14"/>
    </row>
    <row r="55" spans="1:7" x14ac:dyDescent="0.25">
      <c r="A55" s="11" t="s">
        <v>1388</v>
      </c>
      <c r="B55" s="29" t="s">
        <v>1389</v>
      </c>
      <c r="C55" s="29" t="s">
        <v>1122</v>
      </c>
      <c r="D55" s="12">
        <v>1290</v>
      </c>
      <c r="E55" s="13">
        <v>280.42</v>
      </c>
      <c r="F55" s="14">
        <v>4.7000000000000002E-3</v>
      </c>
      <c r="G55" s="14"/>
    </row>
    <row r="56" spans="1:7" x14ac:dyDescent="0.25">
      <c r="A56" s="11" t="s">
        <v>1797</v>
      </c>
      <c r="B56" s="29" t="s">
        <v>1798</v>
      </c>
      <c r="C56" s="29" t="s">
        <v>1110</v>
      </c>
      <c r="D56" s="12">
        <v>26216</v>
      </c>
      <c r="E56" s="13">
        <v>278.69</v>
      </c>
      <c r="F56" s="14">
        <v>4.7000000000000002E-3</v>
      </c>
      <c r="G56" s="14"/>
    </row>
    <row r="57" spans="1:7" x14ac:dyDescent="0.25">
      <c r="A57" s="11" t="s">
        <v>1795</v>
      </c>
      <c r="B57" s="29" t="s">
        <v>1796</v>
      </c>
      <c r="C57" s="29" t="s">
        <v>1305</v>
      </c>
      <c r="D57" s="12">
        <v>9401</v>
      </c>
      <c r="E57" s="13">
        <v>269.14999999999998</v>
      </c>
      <c r="F57" s="14">
        <v>4.4999999999999997E-3</v>
      </c>
      <c r="G57" s="14"/>
    </row>
    <row r="58" spans="1:7" x14ac:dyDescent="0.25">
      <c r="A58" s="11" t="s">
        <v>1396</v>
      </c>
      <c r="B58" s="29" t="s">
        <v>1397</v>
      </c>
      <c r="C58" s="29" t="s">
        <v>1107</v>
      </c>
      <c r="D58" s="12">
        <v>3834</v>
      </c>
      <c r="E58" s="13">
        <v>267.99</v>
      </c>
      <c r="F58" s="14">
        <v>4.4999999999999997E-3</v>
      </c>
      <c r="G58" s="14"/>
    </row>
    <row r="59" spans="1:7" x14ac:dyDescent="0.25">
      <c r="A59" s="11" t="s">
        <v>1705</v>
      </c>
      <c r="B59" s="29" t="s">
        <v>1706</v>
      </c>
      <c r="C59" s="29" t="s">
        <v>1305</v>
      </c>
      <c r="D59" s="12">
        <v>47052</v>
      </c>
      <c r="E59" s="13">
        <v>261.47000000000003</v>
      </c>
      <c r="F59" s="14">
        <v>4.4000000000000003E-3</v>
      </c>
      <c r="G59" s="14"/>
    </row>
    <row r="60" spans="1:7" x14ac:dyDescent="0.25">
      <c r="A60" s="11" t="s">
        <v>1897</v>
      </c>
      <c r="B60" s="29" t="s">
        <v>1898</v>
      </c>
      <c r="C60" s="29" t="s">
        <v>1122</v>
      </c>
      <c r="D60" s="12">
        <v>19953</v>
      </c>
      <c r="E60" s="13">
        <v>261.04000000000002</v>
      </c>
      <c r="F60" s="14">
        <v>4.4000000000000003E-3</v>
      </c>
      <c r="G60" s="14"/>
    </row>
    <row r="61" spans="1:7" x14ac:dyDescent="0.25">
      <c r="A61" s="11" t="s">
        <v>1131</v>
      </c>
      <c r="B61" s="29" t="s">
        <v>1132</v>
      </c>
      <c r="C61" s="29" t="s">
        <v>1104</v>
      </c>
      <c r="D61" s="12">
        <v>140377</v>
      </c>
      <c r="E61" s="13">
        <v>259.7</v>
      </c>
      <c r="F61" s="14">
        <v>4.4000000000000003E-3</v>
      </c>
      <c r="G61" s="14"/>
    </row>
    <row r="62" spans="1:7" x14ac:dyDescent="0.25">
      <c r="A62" s="11" t="s">
        <v>1431</v>
      </c>
      <c r="B62" s="29" t="s">
        <v>1432</v>
      </c>
      <c r="C62" s="29" t="s">
        <v>1203</v>
      </c>
      <c r="D62" s="12">
        <v>19822</v>
      </c>
      <c r="E62" s="13">
        <v>244.8</v>
      </c>
      <c r="F62" s="14">
        <v>4.1000000000000003E-3</v>
      </c>
      <c r="G62" s="14"/>
    </row>
    <row r="63" spans="1:7" x14ac:dyDescent="0.25">
      <c r="A63" s="11" t="s">
        <v>1433</v>
      </c>
      <c r="B63" s="29" t="s">
        <v>1434</v>
      </c>
      <c r="C63" s="29" t="s">
        <v>1164</v>
      </c>
      <c r="D63" s="12">
        <v>18517</v>
      </c>
      <c r="E63" s="13">
        <v>244.24</v>
      </c>
      <c r="F63" s="14">
        <v>4.1000000000000003E-3</v>
      </c>
      <c r="G63" s="14"/>
    </row>
    <row r="64" spans="1:7" x14ac:dyDescent="0.25">
      <c r="A64" s="11" t="s">
        <v>1822</v>
      </c>
      <c r="B64" s="29" t="s">
        <v>1823</v>
      </c>
      <c r="C64" s="29" t="s">
        <v>1175</v>
      </c>
      <c r="D64" s="12">
        <v>20856</v>
      </c>
      <c r="E64" s="13">
        <v>236.78</v>
      </c>
      <c r="F64" s="14">
        <v>4.0000000000000001E-3</v>
      </c>
      <c r="G64" s="14"/>
    </row>
    <row r="65" spans="1:7" x14ac:dyDescent="0.25">
      <c r="A65" s="11" t="s">
        <v>1742</v>
      </c>
      <c r="B65" s="29" t="s">
        <v>1743</v>
      </c>
      <c r="C65" s="29" t="s">
        <v>1164</v>
      </c>
      <c r="D65" s="12">
        <v>18090</v>
      </c>
      <c r="E65" s="13">
        <v>235.68</v>
      </c>
      <c r="F65" s="14">
        <v>4.0000000000000001E-3</v>
      </c>
      <c r="G65" s="14"/>
    </row>
    <row r="66" spans="1:7" x14ac:dyDescent="0.25">
      <c r="A66" s="11" t="s">
        <v>1281</v>
      </c>
      <c r="B66" s="29" t="s">
        <v>1282</v>
      </c>
      <c r="C66" s="29" t="s">
        <v>1107</v>
      </c>
      <c r="D66" s="12">
        <v>33253</v>
      </c>
      <c r="E66" s="13">
        <v>235.17</v>
      </c>
      <c r="F66" s="14">
        <v>4.0000000000000001E-3</v>
      </c>
      <c r="G66" s="14"/>
    </row>
    <row r="67" spans="1:7" x14ac:dyDescent="0.25">
      <c r="A67" s="11" t="s">
        <v>1709</v>
      </c>
      <c r="B67" s="29" t="s">
        <v>1710</v>
      </c>
      <c r="C67" s="29" t="s">
        <v>1107</v>
      </c>
      <c r="D67" s="12">
        <v>5932</v>
      </c>
      <c r="E67" s="13">
        <v>225.34</v>
      </c>
      <c r="F67" s="14">
        <v>3.8E-3</v>
      </c>
      <c r="G67" s="14"/>
    </row>
    <row r="68" spans="1:7" x14ac:dyDescent="0.25">
      <c r="A68" s="11" t="s">
        <v>1167</v>
      </c>
      <c r="B68" s="29" t="s">
        <v>1168</v>
      </c>
      <c r="C68" s="29" t="s">
        <v>1110</v>
      </c>
      <c r="D68" s="12">
        <v>4793</v>
      </c>
      <c r="E68" s="13">
        <v>218.33</v>
      </c>
      <c r="F68" s="14">
        <v>3.7000000000000002E-3</v>
      </c>
      <c r="G68" s="14"/>
    </row>
    <row r="69" spans="1:7" x14ac:dyDescent="0.25">
      <c r="A69" s="11" t="s">
        <v>1133</v>
      </c>
      <c r="B69" s="29" t="s">
        <v>1134</v>
      </c>
      <c r="C69" s="29" t="s">
        <v>1135</v>
      </c>
      <c r="D69" s="12">
        <v>107101</v>
      </c>
      <c r="E69" s="13">
        <v>208.9</v>
      </c>
      <c r="F69" s="14">
        <v>3.5000000000000001E-3</v>
      </c>
      <c r="G69" s="14"/>
    </row>
    <row r="70" spans="1:7" x14ac:dyDescent="0.25">
      <c r="A70" s="11" t="s">
        <v>1707</v>
      </c>
      <c r="B70" s="29" t="s">
        <v>1708</v>
      </c>
      <c r="C70" s="29" t="s">
        <v>1104</v>
      </c>
      <c r="D70" s="12">
        <v>76622</v>
      </c>
      <c r="E70" s="13">
        <v>206.8</v>
      </c>
      <c r="F70" s="14">
        <v>3.5000000000000001E-3</v>
      </c>
      <c r="G70" s="14"/>
    </row>
    <row r="71" spans="1:7" x14ac:dyDescent="0.25">
      <c r="A71" s="11" t="s">
        <v>2176</v>
      </c>
      <c r="B71" s="29" t="s">
        <v>2177</v>
      </c>
      <c r="C71" s="29" t="s">
        <v>1195</v>
      </c>
      <c r="D71" s="12">
        <v>43708</v>
      </c>
      <c r="E71" s="13">
        <v>205.97</v>
      </c>
      <c r="F71" s="14">
        <v>3.5000000000000001E-3</v>
      </c>
      <c r="G71" s="14"/>
    </row>
    <row r="72" spans="1:7" x14ac:dyDescent="0.25">
      <c r="A72" s="11" t="s">
        <v>1736</v>
      </c>
      <c r="B72" s="29" t="s">
        <v>1737</v>
      </c>
      <c r="C72" s="29" t="s">
        <v>1276</v>
      </c>
      <c r="D72" s="12">
        <v>18380</v>
      </c>
      <c r="E72" s="13">
        <v>198.3</v>
      </c>
      <c r="F72" s="14">
        <v>3.3E-3</v>
      </c>
      <c r="G72" s="14"/>
    </row>
    <row r="73" spans="1:7" x14ac:dyDescent="0.25">
      <c r="A73" s="11" t="s">
        <v>1142</v>
      </c>
      <c r="B73" s="29" t="s">
        <v>1143</v>
      </c>
      <c r="C73" s="29" t="s">
        <v>1144</v>
      </c>
      <c r="D73" s="12">
        <v>80031</v>
      </c>
      <c r="E73" s="13">
        <v>187.15</v>
      </c>
      <c r="F73" s="14">
        <v>3.2000000000000002E-3</v>
      </c>
      <c r="G73" s="14"/>
    </row>
    <row r="74" spans="1:7" x14ac:dyDescent="0.25">
      <c r="A74" s="11" t="s">
        <v>1199</v>
      </c>
      <c r="B74" s="29" t="s">
        <v>1200</v>
      </c>
      <c r="C74" s="29" t="s">
        <v>1161</v>
      </c>
      <c r="D74" s="12">
        <v>158975</v>
      </c>
      <c r="E74" s="13">
        <v>168.2</v>
      </c>
      <c r="F74" s="14">
        <v>2.8E-3</v>
      </c>
      <c r="G74" s="14"/>
    </row>
    <row r="75" spans="1:7" x14ac:dyDescent="0.25">
      <c r="A75" s="11" t="s">
        <v>1726</v>
      </c>
      <c r="B75" s="29" t="s">
        <v>1727</v>
      </c>
      <c r="C75" s="29" t="s">
        <v>1198</v>
      </c>
      <c r="D75" s="12">
        <v>10400</v>
      </c>
      <c r="E75" s="13">
        <v>28.6</v>
      </c>
      <c r="F75" s="14">
        <v>5.0000000000000001E-4</v>
      </c>
      <c r="G75" s="14"/>
    </row>
    <row r="76" spans="1:7" x14ac:dyDescent="0.25">
      <c r="A76" s="11" t="s">
        <v>1253</v>
      </c>
      <c r="B76" s="29" t="s">
        <v>1254</v>
      </c>
      <c r="C76" s="29" t="s">
        <v>1104</v>
      </c>
      <c r="D76" s="12">
        <v>3305</v>
      </c>
      <c r="E76" s="13">
        <v>4.1399999999999997</v>
      </c>
      <c r="F76" s="14">
        <v>1E-4</v>
      </c>
      <c r="G76" s="14"/>
    </row>
    <row r="77" spans="1:7" x14ac:dyDescent="0.25">
      <c r="A77" s="11" t="s">
        <v>1799</v>
      </c>
      <c r="B77" s="29" t="s">
        <v>1800</v>
      </c>
      <c r="C77" s="29" t="s">
        <v>1164</v>
      </c>
      <c r="D77" s="12">
        <v>44</v>
      </c>
      <c r="E77" s="13">
        <v>2.0099999999999998</v>
      </c>
      <c r="F77" s="14">
        <v>0</v>
      </c>
      <c r="G77" s="14"/>
    </row>
    <row r="78" spans="1:7" x14ac:dyDescent="0.25">
      <c r="A78" s="15" t="s">
        <v>120</v>
      </c>
      <c r="B78" s="30"/>
      <c r="C78" s="30"/>
      <c r="D78" s="16"/>
      <c r="E78" s="36">
        <v>39463.730000000003</v>
      </c>
      <c r="F78" s="37">
        <v>0.66479999999999995</v>
      </c>
      <c r="G78" s="19"/>
    </row>
    <row r="79" spans="1:7" x14ac:dyDescent="0.25">
      <c r="A79" s="15" t="s">
        <v>1466</v>
      </c>
      <c r="B79" s="29"/>
      <c r="C79" s="29"/>
      <c r="D79" s="12"/>
      <c r="E79" s="13"/>
      <c r="F79" s="14"/>
      <c r="G79" s="14"/>
    </row>
    <row r="80" spans="1:7" x14ac:dyDescent="0.25">
      <c r="A80" s="15" t="s">
        <v>120</v>
      </c>
      <c r="B80" s="29"/>
      <c r="C80" s="29"/>
      <c r="D80" s="12"/>
      <c r="E80" s="38" t="s">
        <v>112</v>
      </c>
      <c r="F80" s="39" t="s">
        <v>112</v>
      </c>
      <c r="G80" s="14"/>
    </row>
    <row r="81" spans="1:7" x14ac:dyDescent="0.25">
      <c r="A81" s="20" t="s">
        <v>150</v>
      </c>
      <c r="B81" s="31"/>
      <c r="C81" s="31"/>
      <c r="D81" s="21"/>
      <c r="E81" s="26">
        <v>39463.730000000003</v>
      </c>
      <c r="F81" s="27">
        <v>0.66479999999999995</v>
      </c>
      <c r="G81" s="19"/>
    </row>
    <row r="82" spans="1:7" x14ac:dyDescent="0.25">
      <c r="A82" s="11"/>
      <c r="B82" s="29"/>
      <c r="C82" s="29"/>
      <c r="D82" s="12"/>
      <c r="E82" s="13"/>
      <c r="F82" s="14"/>
      <c r="G82" s="14"/>
    </row>
    <row r="83" spans="1:7" x14ac:dyDescent="0.25">
      <c r="A83" s="15" t="s">
        <v>1467</v>
      </c>
      <c r="B83" s="29"/>
      <c r="C83" s="29"/>
      <c r="D83" s="12"/>
      <c r="E83" s="13"/>
      <c r="F83" s="14"/>
      <c r="G83" s="14"/>
    </row>
    <row r="84" spans="1:7" x14ac:dyDescent="0.25">
      <c r="A84" s="15" t="s">
        <v>1468</v>
      </c>
      <c r="B84" s="29"/>
      <c r="C84" s="29"/>
      <c r="D84" s="12"/>
      <c r="E84" s="13"/>
      <c r="F84" s="14"/>
      <c r="G84" s="14"/>
    </row>
    <row r="85" spans="1:7" x14ac:dyDescent="0.25">
      <c r="A85" s="11" t="s">
        <v>2163</v>
      </c>
      <c r="B85" s="29"/>
      <c r="C85" s="29" t="s">
        <v>1802</v>
      </c>
      <c r="D85" s="12">
        <v>6100</v>
      </c>
      <c r="E85" s="13">
        <v>1136.4000000000001</v>
      </c>
      <c r="F85" s="14">
        <v>1.9143E-2</v>
      </c>
      <c r="G85" s="14"/>
    </row>
    <row r="86" spans="1:7" x14ac:dyDescent="0.25">
      <c r="A86" s="11" t="s">
        <v>1570</v>
      </c>
      <c r="B86" s="29"/>
      <c r="C86" s="29" t="s">
        <v>1104</v>
      </c>
      <c r="D86" s="12">
        <v>410000</v>
      </c>
      <c r="E86" s="13">
        <v>517.63</v>
      </c>
      <c r="F86" s="14">
        <v>8.7189999999999993E-3</v>
      </c>
      <c r="G86" s="14"/>
    </row>
    <row r="87" spans="1:7" x14ac:dyDescent="0.25">
      <c r="A87" s="11" t="s">
        <v>1801</v>
      </c>
      <c r="B87" s="29"/>
      <c r="C87" s="29" t="s">
        <v>1802</v>
      </c>
      <c r="D87" s="12">
        <v>825</v>
      </c>
      <c r="E87" s="13">
        <v>364.99</v>
      </c>
      <c r="F87" s="14">
        <v>6.1479999999999998E-3</v>
      </c>
      <c r="G87" s="14"/>
    </row>
    <row r="88" spans="1:7" x14ac:dyDescent="0.25">
      <c r="A88" s="11" t="s">
        <v>1803</v>
      </c>
      <c r="B88" s="29"/>
      <c r="C88" s="29" t="s">
        <v>1164</v>
      </c>
      <c r="D88" s="12">
        <v>4750</v>
      </c>
      <c r="E88" s="13">
        <v>218.4</v>
      </c>
      <c r="F88" s="14">
        <v>3.679E-3</v>
      </c>
      <c r="G88" s="14"/>
    </row>
    <row r="89" spans="1:7" x14ac:dyDescent="0.25">
      <c r="A89" s="15" t="s">
        <v>120</v>
      </c>
      <c r="B89" s="30"/>
      <c r="C89" s="30"/>
      <c r="D89" s="16"/>
      <c r="E89" s="36">
        <v>2237.42</v>
      </c>
      <c r="F89" s="37">
        <v>3.7689E-2</v>
      </c>
      <c r="G89" s="19"/>
    </row>
    <row r="90" spans="1:7" x14ac:dyDescent="0.25">
      <c r="A90" s="11"/>
      <c r="B90" s="29"/>
      <c r="C90" s="29"/>
      <c r="D90" s="12"/>
      <c r="E90" s="13"/>
      <c r="F90" s="14"/>
      <c r="G90" s="14"/>
    </row>
    <row r="91" spans="1:7" x14ac:dyDescent="0.25">
      <c r="A91" s="11"/>
      <c r="B91" s="29"/>
      <c r="C91" s="29"/>
      <c r="D91" s="12"/>
      <c r="E91" s="13"/>
      <c r="F91" s="14"/>
      <c r="G91" s="14"/>
    </row>
    <row r="92" spans="1:7" x14ac:dyDescent="0.25">
      <c r="A92" s="11"/>
      <c r="B92" s="29"/>
      <c r="C92" s="29"/>
      <c r="D92" s="12"/>
      <c r="E92" s="13"/>
      <c r="F92" s="14"/>
      <c r="G92" s="14"/>
    </row>
    <row r="93" spans="1:7" x14ac:dyDescent="0.25">
      <c r="A93" s="20" t="s">
        <v>150</v>
      </c>
      <c r="B93" s="31"/>
      <c r="C93" s="31"/>
      <c r="D93" s="21"/>
      <c r="E93" s="17">
        <v>2237.42</v>
      </c>
      <c r="F93" s="18">
        <v>3.7689E-2</v>
      </c>
      <c r="G93" s="19"/>
    </row>
    <row r="94" spans="1:7" x14ac:dyDescent="0.25">
      <c r="A94" s="11"/>
      <c r="B94" s="29"/>
      <c r="C94" s="29"/>
      <c r="D94" s="12"/>
      <c r="E94" s="13"/>
      <c r="F94" s="14"/>
      <c r="G94" s="14"/>
    </row>
    <row r="95" spans="1:7" x14ac:dyDescent="0.25">
      <c r="A95" s="15" t="s">
        <v>200</v>
      </c>
      <c r="B95" s="29"/>
      <c r="C95" s="29"/>
      <c r="D95" s="12"/>
      <c r="E95" s="13"/>
      <c r="F95" s="14"/>
      <c r="G95" s="14"/>
    </row>
    <row r="96" spans="1:7" x14ac:dyDescent="0.25">
      <c r="A96" s="15" t="s">
        <v>201</v>
      </c>
      <c r="B96" s="29"/>
      <c r="C96" s="29"/>
      <c r="D96" s="12"/>
      <c r="E96" s="13"/>
      <c r="F96" s="14"/>
      <c r="G96" s="14"/>
    </row>
    <row r="97" spans="1:7" x14ac:dyDescent="0.25">
      <c r="A97" s="11" t="s">
        <v>923</v>
      </c>
      <c r="B97" s="29" t="s">
        <v>924</v>
      </c>
      <c r="C97" s="29" t="s">
        <v>216</v>
      </c>
      <c r="D97" s="12">
        <v>2500000</v>
      </c>
      <c r="E97" s="13">
        <v>2505.15</v>
      </c>
      <c r="F97" s="14">
        <v>4.2200000000000001E-2</v>
      </c>
      <c r="G97" s="14">
        <v>7.4309E-2</v>
      </c>
    </row>
    <row r="98" spans="1:7" x14ac:dyDescent="0.25">
      <c r="A98" s="11" t="s">
        <v>719</v>
      </c>
      <c r="B98" s="29" t="s">
        <v>720</v>
      </c>
      <c r="C98" s="29" t="s">
        <v>207</v>
      </c>
      <c r="D98" s="12">
        <v>2000000</v>
      </c>
      <c r="E98" s="13">
        <v>2004.36</v>
      </c>
      <c r="F98" s="14">
        <v>3.3799999999999997E-2</v>
      </c>
      <c r="G98" s="14">
        <v>7.2419999999999998E-2</v>
      </c>
    </row>
    <row r="99" spans="1:7" x14ac:dyDescent="0.25">
      <c r="A99" s="15" t="s">
        <v>120</v>
      </c>
      <c r="B99" s="30"/>
      <c r="C99" s="30"/>
      <c r="D99" s="16"/>
      <c r="E99" s="36">
        <v>4509.51</v>
      </c>
      <c r="F99" s="37">
        <v>7.5999999999999998E-2</v>
      </c>
      <c r="G99" s="19"/>
    </row>
    <row r="100" spans="1:7" x14ac:dyDescent="0.25">
      <c r="A100" s="11"/>
      <c r="B100" s="29"/>
      <c r="C100" s="29"/>
      <c r="D100" s="12"/>
      <c r="E100" s="13"/>
      <c r="F100" s="14"/>
      <c r="G100" s="14"/>
    </row>
    <row r="101" spans="1:7" x14ac:dyDescent="0.25">
      <c r="A101" s="15" t="s">
        <v>295</v>
      </c>
      <c r="B101" s="29"/>
      <c r="C101" s="29"/>
      <c r="D101" s="12"/>
      <c r="E101" s="13"/>
      <c r="F101" s="14"/>
      <c r="G101" s="14"/>
    </row>
    <row r="102" spans="1:7" x14ac:dyDescent="0.25">
      <c r="A102" s="11" t="s">
        <v>2178</v>
      </c>
      <c r="B102" s="29" t="s">
        <v>2179</v>
      </c>
      <c r="C102" s="29" t="s">
        <v>117</v>
      </c>
      <c r="D102" s="12">
        <v>2500000</v>
      </c>
      <c r="E102" s="13">
        <v>2514.36</v>
      </c>
      <c r="F102" s="14">
        <v>4.24E-2</v>
      </c>
      <c r="G102" s="14">
        <v>7.0353707240999999E-2</v>
      </c>
    </row>
    <row r="103" spans="1:7" x14ac:dyDescent="0.25">
      <c r="A103" s="11" t="s">
        <v>620</v>
      </c>
      <c r="B103" s="29" t="s">
        <v>621</v>
      </c>
      <c r="C103" s="29" t="s">
        <v>117</v>
      </c>
      <c r="D103" s="12">
        <v>1500000</v>
      </c>
      <c r="E103" s="13">
        <v>1523.95</v>
      </c>
      <c r="F103" s="14">
        <v>2.5700000000000001E-2</v>
      </c>
      <c r="G103" s="14">
        <v>7.0394056201999997E-2</v>
      </c>
    </row>
    <row r="104" spans="1:7" x14ac:dyDescent="0.25">
      <c r="A104" s="11" t="s">
        <v>981</v>
      </c>
      <c r="B104" s="29" t="s">
        <v>982</v>
      </c>
      <c r="C104" s="29" t="s">
        <v>117</v>
      </c>
      <c r="D104" s="12">
        <v>1350000</v>
      </c>
      <c r="E104" s="13">
        <v>1306.75</v>
      </c>
      <c r="F104" s="14">
        <v>2.1999999999999999E-2</v>
      </c>
      <c r="G104" s="14">
        <v>6.9961637709999996E-2</v>
      </c>
    </row>
    <row r="105" spans="1:7" x14ac:dyDescent="0.25">
      <c r="A105" s="11" t="s">
        <v>438</v>
      </c>
      <c r="B105" s="29" t="s">
        <v>439</v>
      </c>
      <c r="C105" s="29" t="s">
        <v>117</v>
      </c>
      <c r="D105" s="12">
        <v>1000000</v>
      </c>
      <c r="E105" s="13">
        <v>1005.8</v>
      </c>
      <c r="F105" s="14">
        <v>1.6899999999999998E-2</v>
      </c>
      <c r="G105" s="14">
        <v>7.0974544641000004E-2</v>
      </c>
    </row>
    <row r="106" spans="1:7" x14ac:dyDescent="0.25">
      <c r="A106" s="15" t="s">
        <v>120</v>
      </c>
      <c r="B106" s="30"/>
      <c r="C106" s="30"/>
      <c r="D106" s="16"/>
      <c r="E106" s="36">
        <v>6350.86</v>
      </c>
      <c r="F106" s="37">
        <v>0.107</v>
      </c>
      <c r="G106" s="19"/>
    </row>
    <row r="107" spans="1:7" x14ac:dyDescent="0.25">
      <c r="A107" s="11"/>
      <c r="B107" s="29"/>
      <c r="C107" s="29"/>
      <c r="D107" s="12"/>
      <c r="E107" s="13"/>
      <c r="F107" s="14"/>
      <c r="G107" s="14"/>
    </row>
    <row r="108" spans="1:7" x14ac:dyDescent="0.25">
      <c r="A108" s="15" t="s">
        <v>298</v>
      </c>
      <c r="B108" s="29"/>
      <c r="C108" s="29"/>
      <c r="D108" s="12"/>
      <c r="E108" s="13"/>
      <c r="F108" s="14"/>
      <c r="G108" s="14"/>
    </row>
    <row r="109" spans="1:7" x14ac:dyDescent="0.25">
      <c r="A109" s="15" t="s">
        <v>120</v>
      </c>
      <c r="B109" s="29"/>
      <c r="C109" s="29"/>
      <c r="D109" s="12"/>
      <c r="E109" s="38" t="s">
        <v>112</v>
      </c>
      <c r="F109" s="39" t="s">
        <v>112</v>
      </c>
      <c r="G109" s="14"/>
    </row>
    <row r="110" spans="1:7" x14ac:dyDescent="0.25">
      <c r="A110" s="11"/>
      <c r="B110" s="29"/>
      <c r="C110" s="29"/>
      <c r="D110" s="12"/>
      <c r="E110" s="13"/>
      <c r="F110" s="14"/>
      <c r="G110" s="14"/>
    </row>
    <row r="111" spans="1:7" x14ac:dyDescent="0.25">
      <c r="A111" s="15" t="s">
        <v>299</v>
      </c>
      <c r="B111" s="29"/>
      <c r="C111" s="29"/>
      <c r="D111" s="12"/>
      <c r="E111" s="13"/>
      <c r="F111" s="14"/>
      <c r="G111" s="14"/>
    </row>
    <row r="112" spans="1:7" x14ac:dyDescent="0.25">
      <c r="A112" s="15" t="s">
        <v>120</v>
      </c>
      <c r="B112" s="29"/>
      <c r="C112" s="29"/>
      <c r="D112" s="12"/>
      <c r="E112" s="38" t="s">
        <v>112</v>
      </c>
      <c r="F112" s="39" t="s">
        <v>112</v>
      </c>
      <c r="G112" s="14"/>
    </row>
    <row r="113" spans="1:7" x14ac:dyDescent="0.25">
      <c r="A113" s="11"/>
      <c r="B113" s="29"/>
      <c r="C113" s="29"/>
      <c r="D113" s="12"/>
      <c r="E113" s="13"/>
      <c r="F113" s="14"/>
      <c r="G113" s="14"/>
    </row>
    <row r="114" spans="1:7" x14ac:dyDescent="0.25">
      <c r="A114" s="20" t="s">
        <v>150</v>
      </c>
      <c r="B114" s="31"/>
      <c r="C114" s="31"/>
      <c r="D114" s="21"/>
      <c r="E114" s="17">
        <v>10860.37</v>
      </c>
      <c r="F114" s="18">
        <v>0.183</v>
      </c>
      <c r="G114" s="19"/>
    </row>
    <row r="115" spans="1:7" x14ac:dyDescent="0.25">
      <c r="A115" s="11"/>
      <c r="B115" s="29"/>
      <c r="C115" s="29"/>
      <c r="D115" s="12"/>
      <c r="E115" s="13"/>
      <c r="F115" s="14"/>
      <c r="G115" s="14"/>
    </row>
    <row r="116" spans="1:7" x14ac:dyDescent="0.25">
      <c r="A116" s="11"/>
      <c r="B116" s="29"/>
      <c r="C116" s="29"/>
      <c r="D116" s="12"/>
      <c r="E116" s="13"/>
      <c r="F116" s="14"/>
      <c r="G116" s="14"/>
    </row>
    <row r="117" spans="1:7" x14ac:dyDescent="0.25">
      <c r="A117" s="15" t="s">
        <v>787</v>
      </c>
      <c r="B117" s="29"/>
      <c r="C117" s="29"/>
      <c r="D117" s="12"/>
      <c r="E117" s="13"/>
      <c r="F117" s="14"/>
      <c r="G117" s="14"/>
    </row>
    <row r="118" spans="1:7" x14ac:dyDescent="0.25">
      <c r="A118" s="11" t="s">
        <v>1945</v>
      </c>
      <c r="B118" s="29" t="s">
        <v>1946</v>
      </c>
      <c r="C118" s="29"/>
      <c r="D118" s="12">
        <v>13802.0762</v>
      </c>
      <c r="E118" s="13">
        <v>405.7</v>
      </c>
      <c r="F118" s="14">
        <v>6.7999999999999996E-3</v>
      </c>
      <c r="G118" s="14"/>
    </row>
    <row r="119" spans="1:7" x14ac:dyDescent="0.25">
      <c r="A119" s="11" t="s">
        <v>2180</v>
      </c>
      <c r="B119" s="29" t="s">
        <v>2181</v>
      </c>
      <c r="C119" s="29"/>
      <c r="D119" s="12">
        <v>1634279.088</v>
      </c>
      <c r="E119" s="13">
        <v>174</v>
      </c>
      <c r="F119" s="14">
        <v>2.8999999999999998E-3</v>
      </c>
      <c r="G119" s="14"/>
    </row>
    <row r="120" spans="1:7" x14ac:dyDescent="0.25">
      <c r="A120" s="11"/>
      <c r="B120" s="29"/>
      <c r="C120" s="29"/>
      <c r="D120" s="12"/>
      <c r="E120" s="13"/>
      <c r="F120" s="14"/>
      <c r="G120" s="14"/>
    </row>
    <row r="121" spans="1:7" x14ac:dyDescent="0.25">
      <c r="A121" s="20" t="s">
        <v>150</v>
      </c>
      <c r="B121" s="31"/>
      <c r="C121" s="31"/>
      <c r="D121" s="21"/>
      <c r="E121" s="17">
        <v>579.70000000000005</v>
      </c>
      <c r="F121" s="18">
        <v>9.7000000000000003E-3</v>
      </c>
      <c r="G121" s="19"/>
    </row>
    <row r="122" spans="1:7" x14ac:dyDescent="0.25">
      <c r="A122" s="11"/>
      <c r="B122" s="29"/>
      <c r="C122" s="29"/>
      <c r="D122" s="12"/>
      <c r="E122" s="13"/>
      <c r="F122" s="14"/>
      <c r="G122" s="14"/>
    </row>
    <row r="123" spans="1:7" x14ac:dyDescent="0.25">
      <c r="A123" s="15" t="s">
        <v>151</v>
      </c>
      <c r="B123" s="29"/>
      <c r="C123" s="29"/>
      <c r="D123" s="12"/>
      <c r="E123" s="13"/>
      <c r="F123" s="14"/>
      <c r="G123" s="14"/>
    </row>
    <row r="124" spans="1:7" x14ac:dyDescent="0.25">
      <c r="A124" s="11" t="s">
        <v>152</v>
      </c>
      <c r="B124" s="29"/>
      <c r="C124" s="29"/>
      <c r="D124" s="12"/>
      <c r="E124" s="13">
        <v>8188.6</v>
      </c>
      <c r="F124" s="14">
        <v>0.13789999999999999</v>
      </c>
      <c r="G124" s="14">
        <v>6.2475999999999997E-2</v>
      </c>
    </row>
    <row r="125" spans="1:7" x14ac:dyDescent="0.25">
      <c r="A125" s="15" t="s">
        <v>120</v>
      </c>
      <c r="B125" s="30"/>
      <c r="C125" s="30"/>
      <c r="D125" s="16"/>
      <c r="E125" s="36">
        <v>8188.6</v>
      </c>
      <c r="F125" s="37">
        <v>0.13789999999999999</v>
      </c>
      <c r="G125" s="19"/>
    </row>
    <row r="126" spans="1:7" x14ac:dyDescent="0.25">
      <c r="A126" s="11"/>
      <c r="B126" s="29"/>
      <c r="C126" s="29"/>
      <c r="D126" s="12"/>
      <c r="E126" s="13"/>
      <c r="F126" s="14"/>
      <c r="G126" s="14"/>
    </row>
    <row r="127" spans="1:7" x14ac:dyDescent="0.25">
      <c r="A127" s="20" t="s">
        <v>150</v>
      </c>
      <c r="B127" s="31"/>
      <c r="C127" s="31"/>
      <c r="D127" s="21"/>
      <c r="E127" s="17">
        <v>8188.6</v>
      </c>
      <c r="F127" s="18">
        <v>0.13789999999999999</v>
      </c>
      <c r="G127" s="19"/>
    </row>
    <row r="128" spans="1:7" x14ac:dyDescent="0.25">
      <c r="A128" s="11" t="s">
        <v>153</v>
      </c>
      <c r="B128" s="29"/>
      <c r="C128" s="29"/>
      <c r="D128" s="12"/>
      <c r="E128" s="13">
        <v>332.60115789999998</v>
      </c>
      <c r="F128" s="14">
        <v>5.6020000000000002E-3</v>
      </c>
      <c r="G128" s="14"/>
    </row>
    <row r="129" spans="1:7" x14ac:dyDescent="0.25">
      <c r="A129" s="11" t="s">
        <v>154</v>
      </c>
      <c r="B129" s="29"/>
      <c r="C129" s="29"/>
      <c r="D129" s="12"/>
      <c r="E129" s="22">
        <v>-63.6211579</v>
      </c>
      <c r="F129" s="23">
        <v>-1.0020000000000001E-3</v>
      </c>
      <c r="G129" s="14">
        <v>6.2475999999999997E-2</v>
      </c>
    </row>
    <row r="130" spans="1:7" x14ac:dyDescent="0.25">
      <c r="A130" s="24" t="s">
        <v>155</v>
      </c>
      <c r="B130" s="32"/>
      <c r="C130" s="32"/>
      <c r="D130" s="25"/>
      <c r="E130" s="26">
        <v>59361.38</v>
      </c>
      <c r="F130" s="27">
        <v>1</v>
      </c>
      <c r="G130" s="27"/>
    </row>
    <row r="132" spans="1:7" x14ac:dyDescent="0.25">
      <c r="A132" s="51" t="s">
        <v>1677</v>
      </c>
    </row>
    <row r="133" spans="1:7" x14ac:dyDescent="0.25">
      <c r="A133" s="51" t="s">
        <v>157</v>
      </c>
    </row>
    <row r="135" spans="1:7" x14ac:dyDescent="0.25">
      <c r="A135" s="51" t="s">
        <v>158</v>
      </c>
    </row>
    <row r="136" spans="1:7" x14ac:dyDescent="0.25">
      <c r="A136" s="46" t="s">
        <v>159</v>
      </c>
      <c r="B136" s="33" t="s">
        <v>112</v>
      </c>
    </row>
    <row r="137" spans="1:7" x14ac:dyDescent="0.25">
      <c r="A137" t="s">
        <v>160</v>
      </c>
    </row>
    <row r="138" spans="1:7" x14ac:dyDescent="0.25">
      <c r="A138" t="s">
        <v>161</v>
      </c>
      <c r="B138" t="s">
        <v>162</v>
      </c>
      <c r="C138" t="s">
        <v>162</v>
      </c>
    </row>
    <row r="139" spans="1:7" x14ac:dyDescent="0.25">
      <c r="B139" s="47">
        <v>45044</v>
      </c>
      <c r="C139" s="47">
        <v>45077</v>
      </c>
    </row>
    <row r="140" spans="1:7" x14ac:dyDescent="0.25">
      <c r="A140" t="s">
        <v>166</v>
      </c>
      <c r="B140">
        <v>45.99</v>
      </c>
      <c r="C140">
        <v>47.39</v>
      </c>
      <c r="E140" s="1"/>
    </row>
    <row r="141" spans="1:7" x14ac:dyDescent="0.25">
      <c r="A141" t="s">
        <v>167</v>
      </c>
      <c r="B141">
        <v>24.9</v>
      </c>
      <c r="C141">
        <v>25.5</v>
      </c>
      <c r="E141" s="1"/>
    </row>
    <row r="142" spans="1:7" x14ac:dyDescent="0.25">
      <c r="A142" t="s">
        <v>1804</v>
      </c>
      <c r="B142">
        <v>40.96</v>
      </c>
      <c r="C142">
        <v>42.13</v>
      </c>
      <c r="E142" s="1"/>
    </row>
    <row r="143" spans="1:7" x14ac:dyDescent="0.25">
      <c r="A143" t="s">
        <v>1805</v>
      </c>
      <c r="B143">
        <v>41.74</v>
      </c>
      <c r="C143">
        <v>42.94</v>
      </c>
      <c r="E143" s="1"/>
    </row>
    <row r="144" spans="1:7" x14ac:dyDescent="0.25">
      <c r="A144" t="s">
        <v>626</v>
      </c>
      <c r="B144">
        <v>41.43</v>
      </c>
      <c r="C144">
        <v>42.62</v>
      </c>
      <c r="E144" s="1"/>
    </row>
    <row r="145" spans="1:5" x14ac:dyDescent="0.25">
      <c r="A145" t="s">
        <v>627</v>
      </c>
      <c r="B145">
        <v>21.66</v>
      </c>
      <c r="C145">
        <v>22.13</v>
      </c>
      <c r="E145" s="1"/>
    </row>
    <row r="146" spans="1:5" x14ac:dyDescent="0.25">
      <c r="E146" s="1"/>
    </row>
    <row r="147" spans="1:5" x14ac:dyDescent="0.25">
      <c r="A147" t="s">
        <v>630</v>
      </c>
    </row>
    <row r="149" spans="1:5" x14ac:dyDescent="0.25">
      <c r="A149" s="49" t="s">
        <v>631</v>
      </c>
      <c r="B149" s="49" t="s">
        <v>632</v>
      </c>
      <c r="C149" s="49" t="s">
        <v>633</v>
      </c>
      <c r="D149" s="49" t="s">
        <v>634</v>
      </c>
    </row>
    <row r="150" spans="1:5" x14ac:dyDescent="0.25">
      <c r="A150" s="49" t="s">
        <v>2182</v>
      </c>
      <c r="B150" s="49"/>
      <c r="C150" s="49">
        <v>0.15</v>
      </c>
      <c r="D150" s="49">
        <v>0.15</v>
      </c>
    </row>
    <row r="151" spans="1:5" x14ac:dyDescent="0.25">
      <c r="A151" s="49" t="s">
        <v>2183</v>
      </c>
      <c r="B151" s="49"/>
      <c r="C151" s="49">
        <v>0.15</v>
      </c>
      <c r="D151" s="49">
        <v>0.15</v>
      </c>
    </row>
    <row r="153" spans="1:5" x14ac:dyDescent="0.25">
      <c r="A153" t="s">
        <v>178</v>
      </c>
      <c r="B153" s="33" t="s">
        <v>112</v>
      </c>
    </row>
    <row r="154" spans="1:5" ht="29.1" customHeight="1" x14ac:dyDescent="0.25">
      <c r="A154" s="46" t="s">
        <v>179</v>
      </c>
      <c r="B154" s="33" t="s">
        <v>112</v>
      </c>
    </row>
    <row r="155" spans="1:5" ht="29.1" customHeight="1" x14ac:dyDescent="0.25">
      <c r="A155" s="46" t="s">
        <v>180</v>
      </c>
      <c r="B155" s="33" t="s">
        <v>112</v>
      </c>
    </row>
    <row r="156" spans="1:5" x14ac:dyDescent="0.25">
      <c r="A156" t="s">
        <v>1678</v>
      </c>
      <c r="B156" s="48">
        <v>1.480674</v>
      </c>
    </row>
    <row r="157" spans="1:5" ht="43.5" customHeight="1" x14ac:dyDescent="0.25">
      <c r="A157" s="46" t="s">
        <v>182</v>
      </c>
      <c r="B157" s="33">
        <v>2237.4214124999999</v>
      </c>
    </row>
    <row r="158" spans="1:5" ht="29.1" customHeight="1" x14ac:dyDescent="0.25">
      <c r="A158" s="46" t="s">
        <v>183</v>
      </c>
      <c r="B158" s="33" t="s">
        <v>112</v>
      </c>
    </row>
    <row r="159" spans="1:5" ht="29.1" customHeight="1" x14ac:dyDescent="0.25">
      <c r="A159" s="46" t="s">
        <v>184</v>
      </c>
      <c r="B159" s="33" t="s">
        <v>112</v>
      </c>
    </row>
    <row r="160" spans="1:5" x14ac:dyDescent="0.25">
      <c r="A160" t="s">
        <v>185</v>
      </c>
      <c r="B160" s="33" t="s">
        <v>112</v>
      </c>
    </row>
    <row r="161" spans="1:4" x14ac:dyDescent="0.25">
      <c r="A161" t="s">
        <v>186</v>
      </c>
      <c r="B161" s="33" t="s">
        <v>112</v>
      </c>
    </row>
    <row r="163" spans="1:4" ht="69.95" customHeight="1" x14ac:dyDescent="0.25">
      <c r="A163" s="57" t="s">
        <v>196</v>
      </c>
      <c r="B163" s="57" t="s">
        <v>197</v>
      </c>
      <c r="C163" s="57" t="s">
        <v>5</v>
      </c>
      <c r="D163" s="57" t="s">
        <v>6</v>
      </c>
    </row>
    <row r="164" spans="1:4" ht="69.95" customHeight="1" x14ac:dyDescent="0.25">
      <c r="A164" s="57" t="s">
        <v>2184</v>
      </c>
      <c r="B164" s="57"/>
      <c r="C164" s="57" t="s">
        <v>78</v>
      </c>
      <c r="D164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5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306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307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308</v>
      </c>
      <c r="B11" s="29" t="s">
        <v>309</v>
      </c>
      <c r="C11" s="29" t="s">
        <v>207</v>
      </c>
      <c r="D11" s="12">
        <v>117500000</v>
      </c>
      <c r="E11" s="13">
        <v>120626.56</v>
      </c>
      <c r="F11" s="14">
        <v>6.7900000000000002E-2</v>
      </c>
      <c r="G11" s="14">
        <v>7.3727000000000001E-2</v>
      </c>
    </row>
    <row r="12" spans="1:8" x14ac:dyDescent="0.25">
      <c r="A12" s="11" t="s">
        <v>310</v>
      </c>
      <c r="B12" s="29" t="s">
        <v>311</v>
      </c>
      <c r="C12" s="29" t="s">
        <v>207</v>
      </c>
      <c r="D12" s="12">
        <v>97500000</v>
      </c>
      <c r="E12" s="13">
        <v>96240.01</v>
      </c>
      <c r="F12" s="14">
        <v>5.4199999999999998E-2</v>
      </c>
      <c r="G12" s="14">
        <v>7.2699E-2</v>
      </c>
    </row>
    <row r="13" spans="1:8" x14ac:dyDescent="0.25">
      <c r="A13" s="11" t="s">
        <v>312</v>
      </c>
      <c r="B13" s="29" t="s">
        <v>313</v>
      </c>
      <c r="C13" s="29" t="s">
        <v>207</v>
      </c>
      <c r="D13" s="12">
        <v>90000000</v>
      </c>
      <c r="E13" s="13">
        <v>90070.38</v>
      </c>
      <c r="F13" s="14">
        <v>5.0700000000000002E-2</v>
      </c>
      <c r="G13" s="14">
        <v>7.3849999999999999E-2</v>
      </c>
    </row>
    <row r="14" spans="1:8" x14ac:dyDescent="0.25">
      <c r="A14" s="11" t="s">
        <v>314</v>
      </c>
      <c r="B14" s="29" t="s">
        <v>315</v>
      </c>
      <c r="C14" s="29" t="s">
        <v>216</v>
      </c>
      <c r="D14" s="12">
        <v>83000000</v>
      </c>
      <c r="E14" s="13">
        <v>83025.399999999994</v>
      </c>
      <c r="F14" s="14">
        <v>4.6699999999999998E-2</v>
      </c>
      <c r="G14" s="14">
        <v>7.3224999999999998E-2</v>
      </c>
    </row>
    <row r="15" spans="1:8" x14ac:dyDescent="0.25">
      <c r="A15" s="11" t="s">
        <v>316</v>
      </c>
      <c r="B15" s="29" t="s">
        <v>317</v>
      </c>
      <c r="C15" s="29" t="s">
        <v>207</v>
      </c>
      <c r="D15" s="12">
        <v>80500000</v>
      </c>
      <c r="E15" s="13">
        <v>81220.56</v>
      </c>
      <c r="F15" s="14">
        <v>4.5699999999999998E-2</v>
      </c>
      <c r="G15" s="14">
        <v>7.3749999999999996E-2</v>
      </c>
    </row>
    <row r="16" spans="1:8" x14ac:dyDescent="0.25">
      <c r="A16" s="11" t="s">
        <v>318</v>
      </c>
      <c r="B16" s="29" t="s">
        <v>319</v>
      </c>
      <c r="C16" s="29" t="s">
        <v>207</v>
      </c>
      <c r="D16" s="12">
        <v>75000000</v>
      </c>
      <c r="E16" s="13">
        <v>76839.899999999994</v>
      </c>
      <c r="F16" s="14">
        <v>4.3299999999999998E-2</v>
      </c>
      <c r="G16" s="14">
        <v>7.3849999999999999E-2</v>
      </c>
    </row>
    <row r="17" spans="1:7" x14ac:dyDescent="0.25">
      <c r="A17" s="11" t="s">
        <v>320</v>
      </c>
      <c r="B17" s="29" t="s">
        <v>321</v>
      </c>
      <c r="C17" s="29" t="s">
        <v>207</v>
      </c>
      <c r="D17" s="12">
        <v>73000000</v>
      </c>
      <c r="E17" s="13">
        <v>73930.820000000007</v>
      </c>
      <c r="F17" s="14">
        <v>4.1599999999999998E-2</v>
      </c>
      <c r="G17" s="14">
        <v>7.2800000000000004E-2</v>
      </c>
    </row>
    <row r="18" spans="1:7" x14ac:dyDescent="0.25">
      <c r="A18" s="11" t="s">
        <v>322</v>
      </c>
      <c r="B18" s="29" t="s">
        <v>323</v>
      </c>
      <c r="C18" s="29" t="s">
        <v>207</v>
      </c>
      <c r="D18" s="12">
        <v>61500000</v>
      </c>
      <c r="E18" s="13">
        <v>61142.87</v>
      </c>
      <c r="F18" s="14">
        <v>3.44E-2</v>
      </c>
      <c r="G18" s="14">
        <v>7.5050000000000006E-2</v>
      </c>
    </row>
    <row r="19" spans="1:7" x14ac:dyDescent="0.25">
      <c r="A19" s="11" t="s">
        <v>324</v>
      </c>
      <c r="B19" s="29" t="s">
        <v>325</v>
      </c>
      <c r="C19" s="29" t="s">
        <v>207</v>
      </c>
      <c r="D19" s="12">
        <v>57500000</v>
      </c>
      <c r="E19" s="13">
        <v>58738.44</v>
      </c>
      <c r="F19" s="14">
        <v>3.3099999999999997E-2</v>
      </c>
      <c r="G19" s="14">
        <v>7.2499999999999995E-2</v>
      </c>
    </row>
    <row r="20" spans="1:7" x14ac:dyDescent="0.25">
      <c r="A20" s="11" t="s">
        <v>326</v>
      </c>
      <c r="B20" s="29" t="s">
        <v>327</v>
      </c>
      <c r="C20" s="29" t="s">
        <v>207</v>
      </c>
      <c r="D20" s="12">
        <v>53700000</v>
      </c>
      <c r="E20" s="13">
        <v>54026.44</v>
      </c>
      <c r="F20" s="14">
        <v>3.04E-2</v>
      </c>
      <c r="G20" s="14">
        <v>7.3727000000000001E-2</v>
      </c>
    </row>
    <row r="21" spans="1:7" x14ac:dyDescent="0.25">
      <c r="A21" s="11" t="s">
        <v>328</v>
      </c>
      <c r="B21" s="29" t="s">
        <v>329</v>
      </c>
      <c r="C21" s="29" t="s">
        <v>330</v>
      </c>
      <c r="D21" s="12">
        <v>52000000</v>
      </c>
      <c r="E21" s="13">
        <v>52473.1</v>
      </c>
      <c r="F21" s="14">
        <v>2.9499999999999998E-2</v>
      </c>
      <c r="G21" s="14">
        <v>7.2150000000000006E-2</v>
      </c>
    </row>
    <row r="22" spans="1:7" x14ac:dyDescent="0.25">
      <c r="A22" s="11" t="s">
        <v>331</v>
      </c>
      <c r="B22" s="29" t="s">
        <v>332</v>
      </c>
      <c r="C22" s="29" t="s">
        <v>207</v>
      </c>
      <c r="D22" s="12">
        <v>50500000</v>
      </c>
      <c r="E22" s="13">
        <v>50643.47</v>
      </c>
      <c r="F22" s="14">
        <v>2.8500000000000001E-2</v>
      </c>
      <c r="G22" s="14">
        <v>7.2550000000000003E-2</v>
      </c>
    </row>
    <row r="23" spans="1:7" x14ac:dyDescent="0.25">
      <c r="A23" s="11" t="s">
        <v>333</v>
      </c>
      <c r="B23" s="29" t="s">
        <v>334</v>
      </c>
      <c r="C23" s="29" t="s">
        <v>207</v>
      </c>
      <c r="D23" s="12">
        <v>39200000</v>
      </c>
      <c r="E23" s="13">
        <v>39640.49</v>
      </c>
      <c r="F23" s="14">
        <v>2.23E-2</v>
      </c>
      <c r="G23" s="14">
        <v>7.2499999999999995E-2</v>
      </c>
    </row>
    <row r="24" spans="1:7" x14ac:dyDescent="0.25">
      <c r="A24" s="11" t="s">
        <v>335</v>
      </c>
      <c r="B24" s="29" t="s">
        <v>336</v>
      </c>
      <c r="C24" s="29" t="s">
        <v>207</v>
      </c>
      <c r="D24" s="12">
        <v>38500000</v>
      </c>
      <c r="E24" s="13">
        <v>38956.800000000003</v>
      </c>
      <c r="F24" s="14">
        <v>2.1899999999999999E-2</v>
      </c>
      <c r="G24" s="14">
        <v>7.5050000000000006E-2</v>
      </c>
    </row>
    <row r="25" spans="1:7" x14ac:dyDescent="0.25">
      <c r="A25" s="11" t="s">
        <v>337</v>
      </c>
      <c r="B25" s="29" t="s">
        <v>338</v>
      </c>
      <c r="C25" s="29" t="s">
        <v>207</v>
      </c>
      <c r="D25" s="12">
        <v>37500000</v>
      </c>
      <c r="E25" s="13">
        <v>37675.46</v>
      </c>
      <c r="F25" s="14">
        <v>2.12E-2</v>
      </c>
      <c r="G25" s="14">
        <v>7.2849999999999998E-2</v>
      </c>
    </row>
    <row r="26" spans="1:7" x14ac:dyDescent="0.25">
      <c r="A26" s="11" t="s">
        <v>339</v>
      </c>
      <c r="B26" s="29" t="s">
        <v>340</v>
      </c>
      <c r="C26" s="29" t="s">
        <v>207</v>
      </c>
      <c r="D26" s="12">
        <v>38000000</v>
      </c>
      <c r="E26" s="13">
        <v>37411.99</v>
      </c>
      <c r="F26" s="14">
        <v>2.1100000000000001E-2</v>
      </c>
      <c r="G26" s="14">
        <v>7.3749999999999996E-2</v>
      </c>
    </row>
    <row r="27" spans="1:7" x14ac:dyDescent="0.25">
      <c r="A27" s="11" t="s">
        <v>341</v>
      </c>
      <c r="B27" s="29" t="s">
        <v>342</v>
      </c>
      <c r="C27" s="29" t="s">
        <v>207</v>
      </c>
      <c r="D27" s="12">
        <v>35000000</v>
      </c>
      <c r="E27" s="13">
        <v>35180.6</v>
      </c>
      <c r="F27" s="14">
        <v>1.9800000000000002E-2</v>
      </c>
      <c r="G27" s="14">
        <v>7.3749999999999996E-2</v>
      </c>
    </row>
    <row r="28" spans="1:7" x14ac:dyDescent="0.25">
      <c r="A28" s="11" t="s">
        <v>343</v>
      </c>
      <c r="B28" s="29" t="s">
        <v>344</v>
      </c>
      <c r="C28" s="29" t="s">
        <v>207</v>
      </c>
      <c r="D28" s="12">
        <v>31000000</v>
      </c>
      <c r="E28" s="13">
        <v>31253.64</v>
      </c>
      <c r="F28" s="14">
        <v>1.7600000000000001E-2</v>
      </c>
      <c r="G28" s="14">
        <v>7.3749999999999996E-2</v>
      </c>
    </row>
    <row r="29" spans="1:7" x14ac:dyDescent="0.25">
      <c r="A29" s="11" t="s">
        <v>345</v>
      </c>
      <c r="B29" s="29" t="s">
        <v>346</v>
      </c>
      <c r="C29" s="29" t="s">
        <v>207</v>
      </c>
      <c r="D29" s="12">
        <v>25000000</v>
      </c>
      <c r="E29" s="13">
        <v>25552.45</v>
      </c>
      <c r="F29" s="14">
        <v>1.44E-2</v>
      </c>
      <c r="G29" s="14">
        <v>7.3849999999999999E-2</v>
      </c>
    </row>
    <row r="30" spans="1:7" x14ac:dyDescent="0.25">
      <c r="A30" s="11" t="s">
        <v>347</v>
      </c>
      <c r="B30" s="29" t="s">
        <v>348</v>
      </c>
      <c r="C30" s="29" t="s">
        <v>204</v>
      </c>
      <c r="D30" s="12">
        <v>22000000</v>
      </c>
      <c r="E30" s="13">
        <v>23019.19</v>
      </c>
      <c r="F30" s="14">
        <v>1.2999999999999999E-2</v>
      </c>
      <c r="G30" s="14">
        <v>7.2536000000000003E-2</v>
      </c>
    </row>
    <row r="31" spans="1:7" x14ac:dyDescent="0.25">
      <c r="A31" s="11" t="s">
        <v>349</v>
      </c>
      <c r="B31" s="29" t="s">
        <v>350</v>
      </c>
      <c r="C31" s="29" t="s">
        <v>207</v>
      </c>
      <c r="D31" s="12">
        <v>21000000</v>
      </c>
      <c r="E31" s="13">
        <v>21115.02</v>
      </c>
      <c r="F31" s="14">
        <v>1.1900000000000001E-2</v>
      </c>
      <c r="G31" s="14">
        <v>7.3899999999999993E-2</v>
      </c>
    </row>
    <row r="32" spans="1:7" x14ac:dyDescent="0.25">
      <c r="A32" s="11" t="s">
        <v>351</v>
      </c>
      <c r="B32" s="29" t="s">
        <v>352</v>
      </c>
      <c r="C32" s="29" t="s">
        <v>207</v>
      </c>
      <c r="D32" s="12">
        <v>20000000</v>
      </c>
      <c r="E32" s="13">
        <v>20372.38</v>
      </c>
      <c r="F32" s="14">
        <v>1.15E-2</v>
      </c>
      <c r="G32" s="14">
        <v>7.2499999999999995E-2</v>
      </c>
    </row>
    <row r="33" spans="1:7" x14ac:dyDescent="0.25">
      <c r="A33" s="11" t="s">
        <v>353</v>
      </c>
      <c r="B33" s="29" t="s">
        <v>354</v>
      </c>
      <c r="C33" s="29" t="s">
        <v>216</v>
      </c>
      <c r="D33" s="12">
        <v>20000000</v>
      </c>
      <c r="E33" s="13">
        <v>20211.560000000001</v>
      </c>
      <c r="F33" s="14">
        <v>1.14E-2</v>
      </c>
      <c r="G33" s="14">
        <v>7.3561000000000001E-2</v>
      </c>
    </row>
    <row r="34" spans="1:7" x14ac:dyDescent="0.25">
      <c r="A34" s="11" t="s">
        <v>355</v>
      </c>
      <c r="B34" s="29" t="s">
        <v>356</v>
      </c>
      <c r="C34" s="29" t="s">
        <v>207</v>
      </c>
      <c r="D34" s="12">
        <v>18150000</v>
      </c>
      <c r="E34" s="13">
        <v>19385.96</v>
      </c>
      <c r="F34" s="14">
        <v>1.09E-2</v>
      </c>
      <c r="G34" s="14">
        <v>7.3727000000000001E-2</v>
      </c>
    </row>
    <row r="35" spans="1:7" x14ac:dyDescent="0.25">
      <c r="A35" s="11" t="s">
        <v>357</v>
      </c>
      <c r="B35" s="29" t="s">
        <v>358</v>
      </c>
      <c r="C35" s="29" t="s">
        <v>359</v>
      </c>
      <c r="D35" s="12">
        <v>17500000</v>
      </c>
      <c r="E35" s="13">
        <v>17697.419999999998</v>
      </c>
      <c r="F35" s="14">
        <v>0.01</v>
      </c>
      <c r="G35" s="14">
        <v>7.4024999999999994E-2</v>
      </c>
    </row>
    <row r="36" spans="1:7" x14ac:dyDescent="0.25">
      <c r="A36" s="11" t="s">
        <v>360</v>
      </c>
      <c r="B36" s="29" t="s">
        <v>361</v>
      </c>
      <c r="C36" s="29" t="s">
        <v>207</v>
      </c>
      <c r="D36" s="12">
        <v>16500000</v>
      </c>
      <c r="E36" s="13">
        <v>17224.3</v>
      </c>
      <c r="F36" s="14">
        <v>9.7000000000000003E-3</v>
      </c>
      <c r="G36" s="14">
        <v>7.3727000000000001E-2</v>
      </c>
    </row>
    <row r="37" spans="1:7" x14ac:dyDescent="0.25">
      <c r="A37" s="11" t="s">
        <v>362</v>
      </c>
      <c r="B37" s="29" t="s">
        <v>363</v>
      </c>
      <c r="C37" s="29" t="s">
        <v>207</v>
      </c>
      <c r="D37" s="12">
        <v>14500000</v>
      </c>
      <c r="E37" s="13">
        <v>15256.61</v>
      </c>
      <c r="F37" s="14">
        <v>8.6E-3</v>
      </c>
      <c r="G37" s="14">
        <v>7.2499999999999995E-2</v>
      </c>
    </row>
    <row r="38" spans="1:7" x14ac:dyDescent="0.25">
      <c r="A38" s="11" t="s">
        <v>364</v>
      </c>
      <c r="B38" s="29" t="s">
        <v>365</v>
      </c>
      <c r="C38" s="29" t="s">
        <v>207</v>
      </c>
      <c r="D38" s="12">
        <v>14000000</v>
      </c>
      <c r="E38" s="13">
        <v>14757.79</v>
      </c>
      <c r="F38" s="14">
        <v>8.3000000000000001E-3</v>
      </c>
      <c r="G38" s="14">
        <v>7.3563000000000003E-2</v>
      </c>
    </row>
    <row r="39" spans="1:7" x14ac:dyDescent="0.25">
      <c r="A39" s="11" t="s">
        <v>366</v>
      </c>
      <c r="B39" s="29" t="s">
        <v>367</v>
      </c>
      <c r="C39" s="29" t="s">
        <v>216</v>
      </c>
      <c r="D39" s="12">
        <v>11500000</v>
      </c>
      <c r="E39" s="13">
        <v>11903.37</v>
      </c>
      <c r="F39" s="14">
        <v>6.7000000000000002E-3</v>
      </c>
      <c r="G39" s="14">
        <v>7.3450000000000001E-2</v>
      </c>
    </row>
    <row r="40" spans="1:7" x14ac:dyDescent="0.25">
      <c r="A40" s="11" t="s">
        <v>368</v>
      </c>
      <c r="B40" s="29" t="s">
        <v>369</v>
      </c>
      <c r="C40" s="29" t="s">
        <v>207</v>
      </c>
      <c r="D40" s="12">
        <v>10500000</v>
      </c>
      <c r="E40" s="13">
        <v>10592.53</v>
      </c>
      <c r="F40" s="14">
        <v>6.0000000000000001E-3</v>
      </c>
      <c r="G40" s="14">
        <v>7.2999999999999995E-2</v>
      </c>
    </row>
    <row r="41" spans="1:7" x14ac:dyDescent="0.25">
      <c r="A41" s="11" t="s">
        <v>370</v>
      </c>
      <c r="B41" s="29" t="s">
        <v>371</v>
      </c>
      <c r="C41" s="29" t="s">
        <v>207</v>
      </c>
      <c r="D41" s="12">
        <v>10300000</v>
      </c>
      <c r="E41" s="13">
        <v>10590.18</v>
      </c>
      <c r="F41" s="14">
        <v>6.0000000000000001E-3</v>
      </c>
      <c r="G41" s="14">
        <v>7.3727000000000001E-2</v>
      </c>
    </row>
    <row r="42" spans="1:7" x14ac:dyDescent="0.25">
      <c r="A42" s="11" t="s">
        <v>372</v>
      </c>
      <c r="B42" s="29" t="s">
        <v>373</v>
      </c>
      <c r="C42" s="29" t="s">
        <v>207</v>
      </c>
      <c r="D42" s="12">
        <v>10000000</v>
      </c>
      <c r="E42" s="13">
        <v>10464.870000000001</v>
      </c>
      <c r="F42" s="14">
        <v>5.8999999999999999E-3</v>
      </c>
      <c r="G42" s="14">
        <v>7.3300000000000004E-2</v>
      </c>
    </row>
    <row r="43" spans="1:7" x14ac:dyDescent="0.25">
      <c r="A43" s="11" t="s">
        <v>374</v>
      </c>
      <c r="B43" s="29" t="s">
        <v>375</v>
      </c>
      <c r="C43" s="29" t="s">
        <v>207</v>
      </c>
      <c r="D43" s="12">
        <v>7500000</v>
      </c>
      <c r="E43" s="13">
        <v>7820.1</v>
      </c>
      <c r="F43" s="14">
        <v>4.4000000000000003E-3</v>
      </c>
      <c r="G43" s="14">
        <v>7.2999999999999995E-2</v>
      </c>
    </row>
    <row r="44" spans="1:7" x14ac:dyDescent="0.25">
      <c r="A44" s="11" t="s">
        <v>376</v>
      </c>
      <c r="B44" s="29" t="s">
        <v>377</v>
      </c>
      <c r="C44" s="29" t="s">
        <v>207</v>
      </c>
      <c r="D44" s="12">
        <v>6500000</v>
      </c>
      <c r="E44" s="13">
        <v>6947.21</v>
      </c>
      <c r="F44" s="14">
        <v>3.8999999999999998E-3</v>
      </c>
      <c r="G44" s="14">
        <v>7.3849999999999999E-2</v>
      </c>
    </row>
    <row r="45" spans="1:7" x14ac:dyDescent="0.25">
      <c r="A45" s="11" t="s">
        <v>378</v>
      </c>
      <c r="B45" s="29" t="s">
        <v>379</v>
      </c>
      <c r="C45" s="29" t="s">
        <v>207</v>
      </c>
      <c r="D45" s="12">
        <v>6500000</v>
      </c>
      <c r="E45" s="13">
        <v>6800.44</v>
      </c>
      <c r="F45" s="14">
        <v>3.8E-3</v>
      </c>
      <c r="G45" s="14">
        <v>7.2550000000000003E-2</v>
      </c>
    </row>
    <row r="46" spans="1:7" x14ac:dyDescent="0.25">
      <c r="A46" s="11" t="s">
        <v>380</v>
      </c>
      <c r="B46" s="29" t="s">
        <v>381</v>
      </c>
      <c r="C46" s="29" t="s">
        <v>207</v>
      </c>
      <c r="D46" s="12">
        <v>6500000</v>
      </c>
      <c r="E46" s="13">
        <v>6675.16</v>
      </c>
      <c r="F46" s="14">
        <v>3.8E-3</v>
      </c>
      <c r="G46" s="14">
        <v>7.3849999999999999E-2</v>
      </c>
    </row>
    <row r="47" spans="1:7" x14ac:dyDescent="0.25">
      <c r="A47" s="11" t="s">
        <v>382</v>
      </c>
      <c r="B47" s="29" t="s">
        <v>383</v>
      </c>
      <c r="C47" s="29" t="s">
        <v>330</v>
      </c>
      <c r="D47" s="12">
        <v>6500000</v>
      </c>
      <c r="E47" s="13">
        <v>6573.29</v>
      </c>
      <c r="F47" s="14">
        <v>3.7000000000000002E-3</v>
      </c>
      <c r="G47" s="14">
        <v>7.2599999999999998E-2</v>
      </c>
    </row>
    <row r="48" spans="1:7" x14ac:dyDescent="0.25">
      <c r="A48" s="11" t="s">
        <v>384</v>
      </c>
      <c r="B48" s="29" t="s">
        <v>385</v>
      </c>
      <c r="C48" s="29" t="s">
        <v>207</v>
      </c>
      <c r="D48" s="12">
        <v>6500000</v>
      </c>
      <c r="E48" s="13">
        <v>6458.09</v>
      </c>
      <c r="F48" s="14">
        <v>3.5999999999999999E-3</v>
      </c>
      <c r="G48" s="14">
        <v>7.3849999999999999E-2</v>
      </c>
    </row>
    <row r="49" spans="1:7" x14ac:dyDescent="0.25">
      <c r="A49" s="11" t="s">
        <v>386</v>
      </c>
      <c r="B49" s="29" t="s">
        <v>387</v>
      </c>
      <c r="C49" s="29" t="s">
        <v>207</v>
      </c>
      <c r="D49" s="12">
        <v>5500000</v>
      </c>
      <c r="E49" s="13">
        <v>5866.69</v>
      </c>
      <c r="F49" s="14">
        <v>3.3E-3</v>
      </c>
      <c r="G49" s="14">
        <v>7.3727000000000001E-2</v>
      </c>
    </row>
    <row r="50" spans="1:7" x14ac:dyDescent="0.25">
      <c r="A50" s="11" t="s">
        <v>388</v>
      </c>
      <c r="B50" s="29" t="s">
        <v>389</v>
      </c>
      <c r="C50" s="29" t="s">
        <v>207</v>
      </c>
      <c r="D50" s="12">
        <v>5500000</v>
      </c>
      <c r="E50" s="13">
        <v>5516.52</v>
      </c>
      <c r="F50" s="14">
        <v>3.0999999999999999E-3</v>
      </c>
      <c r="G50" s="14">
        <v>7.3200000000000001E-2</v>
      </c>
    </row>
    <row r="51" spans="1:7" x14ac:dyDescent="0.25">
      <c r="A51" s="11" t="s">
        <v>390</v>
      </c>
      <c r="B51" s="29" t="s">
        <v>391</v>
      </c>
      <c r="C51" s="29" t="s">
        <v>207</v>
      </c>
      <c r="D51" s="12">
        <v>5000000</v>
      </c>
      <c r="E51" s="13">
        <v>5217.12</v>
      </c>
      <c r="F51" s="14">
        <v>2.8999999999999998E-3</v>
      </c>
      <c r="G51" s="14">
        <v>7.3486999999999997E-2</v>
      </c>
    </row>
    <row r="52" spans="1:7" x14ac:dyDescent="0.25">
      <c r="A52" s="11" t="s">
        <v>392</v>
      </c>
      <c r="B52" s="29" t="s">
        <v>393</v>
      </c>
      <c r="C52" s="29" t="s">
        <v>207</v>
      </c>
      <c r="D52" s="12">
        <v>5000000</v>
      </c>
      <c r="E52" s="13">
        <v>5213.55</v>
      </c>
      <c r="F52" s="14">
        <v>2.8999999999999998E-3</v>
      </c>
      <c r="G52" s="14">
        <v>7.4002999999999999E-2</v>
      </c>
    </row>
    <row r="53" spans="1:7" x14ac:dyDescent="0.25">
      <c r="A53" s="11" t="s">
        <v>394</v>
      </c>
      <c r="B53" s="29" t="s">
        <v>395</v>
      </c>
      <c r="C53" s="29" t="s">
        <v>204</v>
      </c>
      <c r="D53" s="12">
        <v>5100000</v>
      </c>
      <c r="E53" s="13">
        <v>5063.1099999999997</v>
      </c>
      <c r="F53" s="14">
        <v>2.8999999999999998E-3</v>
      </c>
      <c r="G53" s="14">
        <v>7.2599999999999998E-2</v>
      </c>
    </row>
    <row r="54" spans="1:7" x14ac:dyDescent="0.25">
      <c r="A54" s="11" t="s">
        <v>396</v>
      </c>
      <c r="B54" s="29" t="s">
        <v>397</v>
      </c>
      <c r="C54" s="29" t="s">
        <v>216</v>
      </c>
      <c r="D54" s="12">
        <v>5000000</v>
      </c>
      <c r="E54" s="13">
        <v>4966.7</v>
      </c>
      <c r="F54" s="14">
        <v>2.8E-3</v>
      </c>
      <c r="G54" s="14">
        <v>7.3550000000000004E-2</v>
      </c>
    </row>
    <row r="55" spans="1:7" x14ac:dyDescent="0.25">
      <c r="A55" s="11" t="s">
        <v>398</v>
      </c>
      <c r="B55" s="29" t="s">
        <v>399</v>
      </c>
      <c r="C55" s="29" t="s">
        <v>207</v>
      </c>
      <c r="D55" s="12">
        <v>4500000</v>
      </c>
      <c r="E55" s="13">
        <v>4723.68</v>
      </c>
      <c r="F55" s="14">
        <v>2.7000000000000001E-3</v>
      </c>
      <c r="G55" s="14">
        <v>7.2499999999999995E-2</v>
      </c>
    </row>
    <row r="56" spans="1:7" x14ac:dyDescent="0.25">
      <c r="A56" s="11" t="s">
        <v>400</v>
      </c>
      <c r="B56" s="29" t="s">
        <v>401</v>
      </c>
      <c r="C56" s="29" t="s">
        <v>216</v>
      </c>
      <c r="D56" s="12">
        <v>3800000</v>
      </c>
      <c r="E56" s="13">
        <v>3820.87</v>
      </c>
      <c r="F56" s="14">
        <v>2.2000000000000001E-3</v>
      </c>
      <c r="G56" s="14">
        <v>7.2599999999999998E-2</v>
      </c>
    </row>
    <row r="57" spans="1:7" x14ac:dyDescent="0.25">
      <c r="A57" s="11" t="s">
        <v>402</v>
      </c>
      <c r="B57" s="29" t="s">
        <v>403</v>
      </c>
      <c r="C57" s="29" t="s">
        <v>207</v>
      </c>
      <c r="D57" s="12">
        <v>3500000</v>
      </c>
      <c r="E57" s="13">
        <v>3681.31</v>
      </c>
      <c r="F57" s="14">
        <v>2.0999999999999999E-3</v>
      </c>
      <c r="G57" s="14">
        <v>7.2999999999999995E-2</v>
      </c>
    </row>
    <row r="58" spans="1:7" x14ac:dyDescent="0.25">
      <c r="A58" s="11" t="s">
        <v>404</v>
      </c>
      <c r="B58" s="29" t="s">
        <v>405</v>
      </c>
      <c r="C58" s="29" t="s">
        <v>207</v>
      </c>
      <c r="D58" s="12">
        <v>3000000</v>
      </c>
      <c r="E58" s="13">
        <v>3133.42</v>
      </c>
      <c r="F58" s="14">
        <v>1.8E-3</v>
      </c>
      <c r="G58" s="14">
        <v>7.2849999999999998E-2</v>
      </c>
    </row>
    <row r="59" spans="1:7" x14ac:dyDescent="0.25">
      <c r="A59" s="11" t="s">
        <v>406</v>
      </c>
      <c r="B59" s="29" t="s">
        <v>407</v>
      </c>
      <c r="C59" s="29" t="s">
        <v>207</v>
      </c>
      <c r="D59" s="12">
        <v>2500000</v>
      </c>
      <c r="E59" s="13">
        <v>2647.82</v>
      </c>
      <c r="F59" s="14">
        <v>1.5E-3</v>
      </c>
      <c r="G59" s="14">
        <v>7.3513999999999996E-2</v>
      </c>
    </row>
    <row r="60" spans="1:7" x14ac:dyDescent="0.25">
      <c r="A60" s="11" t="s">
        <v>408</v>
      </c>
      <c r="B60" s="29" t="s">
        <v>409</v>
      </c>
      <c r="C60" s="29" t="s">
        <v>207</v>
      </c>
      <c r="D60" s="12">
        <v>2500000</v>
      </c>
      <c r="E60" s="13">
        <v>2637.96</v>
      </c>
      <c r="F60" s="14">
        <v>1.5E-3</v>
      </c>
      <c r="G60" s="14">
        <v>7.3300000000000004E-2</v>
      </c>
    </row>
    <row r="61" spans="1:7" x14ac:dyDescent="0.25">
      <c r="A61" s="11" t="s">
        <v>410</v>
      </c>
      <c r="B61" s="29" t="s">
        <v>411</v>
      </c>
      <c r="C61" s="29" t="s">
        <v>207</v>
      </c>
      <c r="D61" s="12">
        <v>2500000</v>
      </c>
      <c r="E61" s="13">
        <v>2624.2</v>
      </c>
      <c r="F61" s="14">
        <v>1.5E-3</v>
      </c>
      <c r="G61" s="14">
        <v>7.3219999999999993E-2</v>
      </c>
    </row>
    <row r="62" spans="1:7" x14ac:dyDescent="0.25">
      <c r="A62" s="11" t="s">
        <v>412</v>
      </c>
      <c r="B62" s="29" t="s">
        <v>413</v>
      </c>
      <c r="C62" s="29" t="s">
        <v>207</v>
      </c>
      <c r="D62" s="12">
        <v>2000000</v>
      </c>
      <c r="E62" s="13">
        <v>2194.17</v>
      </c>
      <c r="F62" s="14">
        <v>1.1999999999999999E-3</v>
      </c>
      <c r="G62" s="14">
        <v>7.2999999999999995E-2</v>
      </c>
    </row>
    <row r="63" spans="1:7" x14ac:dyDescent="0.25">
      <c r="A63" s="11" t="s">
        <v>414</v>
      </c>
      <c r="B63" s="29" t="s">
        <v>415</v>
      </c>
      <c r="C63" s="29" t="s">
        <v>207</v>
      </c>
      <c r="D63" s="12">
        <v>2000000</v>
      </c>
      <c r="E63" s="13">
        <v>2058.61</v>
      </c>
      <c r="F63" s="14">
        <v>1.1999999999999999E-3</v>
      </c>
      <c r="G63" s="14">
        <v>7.3300000000000004E-2</v>
      </c>
    </row>
    <row r="64" spans="1:7" x14ac:dyDescent="0.25">
      <c r="A64" s="11" t="s">
        <v>416</v>
      </c>
      <c r="B64" s="29" t="s">
        <v>417</v>
      </c>
      <c r="C64" s="29" t="s">
        <v>207</v>
      </c>
      <c r="D64" s="12">
        <v>1500000</v>
      </c>
      <c r="E64" s="13">
        <v>1573.74</v>
      </c>
      <c r="F64" s="14">
        <v>8.9999999999999998E-4</v>
      </c>
      <c r="G64" s="14">
        <v>7.3011000000000006E-2</v>
      </c>
    </row>
    <row r="65" spans="1:7" x14ac:dyDescent="0.25">
      <c r="A65" s="11" t="s">
        <v>418</v>
      </c>
      <c r="B65" s="29" t="s">
        <v>419</v>
      </c>
      <c r="C65" s="29" t="s">
        <v>207</v>
      </c>
      <c r="D65" s="12">
        <v>1500000</v>
      </c>
      <c r="E65" s="13">
        <v>1564.08</v>
      </c>
      <c r="F65" s="14">
        <v>8.9999999999999998E-4</v>
      </c>
      <c r="G65" s="14">
        <v>7.3025000000000007E-2</v>
      </c>
    </row>
    <row r="66" spans="1:7" x14ac:dyDescent="0.25">
      <c r="A66" s="11" t="s">
        <v>420</v>
      </c>
      <c r="B66" s="29" t="s">
        <v>421</v>
      </c>
      <c r="C66" s="29" t="s">
        <v>330</v>
      </c>
      <c r="D66" s="12">
        <v>1500000</v>
      </c>
      <c r="E66" s="13">
        <v>1500.27</v>
      </c>
      <c r="F66" s="14">
        <v>8.0000000000000004E-4</v>
      </c>
      <c r="G66" s="14">
        <v>7.3999999999999996E-2</v>
      </c>
    </row>
    <row r="67" spans="1:7" x14ac:dyDescent="0.25">
      <c r="A67" s="11" t="s">
        <v>422</v>
      </c>
      <c r="B67" s="29" t="s">
        <v>423</v>
      </c>
      <c r="C67" s="29" t="s">
        <v>207</v>
      </c>
      <c r="D67" s="12">
        <v>1000000</v>
      </c>
      <c r="E67" s="13">
        <v>1076.53</v>
      </c>
      <c r="F67" s="14">
        <v>5.9999999999999995E-4</v>
      </c>
      <c r="G67" s="14">
        <v>7.3175000000000004E-2</v>
      </c>
    </row>
    <row r="68" spans="1:7" x14ac:dyDescent="0.25">
      <c r="A68" s="11" t="s">
        <v>424</v>
      </c>
      <c r="B68" s="29" t="s">
        <v>425</v>
      </c>
      <c r="C68" s="29" t="s">
        <v>207</v>
      </c>
      <c r="D68" s="12">
        <v>1000000</v>
      </c>
      <c r="E68" s="13">
        <v>1001.65</v>
      </c>
      <c r="F68" s="14">
        <v>5.9999999999999995E-4</v>
      </c>
      <c r="G68" s="14">
        <v>7.2999999999999995E-2</v>
      </c>
    </row>
    <row r="69" spans="1:7" x14ac:dyDescent="0.25">
      <c r="A69" s="11" t="s">
        <v>426</v>
      </c>
      <c r="B69" s="29" t="s">
        <v>427</v>
      </c>
      <c r="C69" s="29" t="s">
        <v>216</v>
      </c>
      <c r="D69" s="12">
        <v>1000000</v>
      </c>
      <c r="E69" s="13">
        <v>1000.96</v>
      </c>
      <c r="F69" s="14">
        <v>5.9999999999999995E-4</v>
      </c>
      <c r="G69" s="14">
        <v>7.3300000000000004E-2</v>
      </c>
    </row>
    <row r="70" spans="1:7" x14ac:dyDescent="0.25">
      <c r="A70" s="11" t="s">
        <v>428</v>
      </c>
      <c r="B70" s="29" t="s">
        <v>429</v>
      </c>
      <c r="C70" s="29" t="s">
        <v>207</v>
      </c>
      <c r="D70" s="12">
        <v>500000</v>
      </c>
      <c r="E70" s="13">
        <v>529.85</v>
      </c>
      <c r="F70" s="14">
        <v>2.9999999999999997E-4</v>
      </c>
      <c r="G70" s="14">
        <v>7.2550000000000003E-2</v>
      </c>
    </row>
    <row r="71" spans="1:7" x14ac:dyDescent="0.25">
      <c r="A71" s="11" t="s">
        <v>430</v>
      </c>
      <c r="B71" s="29" t="s">
        <v>431</v>
      </c>
      <c r="C71" s="29" t="s">
        <v>207</v>
      </c>
      <c r="D71" s="12">
        <v>500000</v>
      </c>
      <c r="E71" s="13">
        <v>523.34</v>
      </c>
      <c r="F71" s="14">
        <v>2.9999999999999997E-4</v>
      </c>
      <c r="G71" s="14">
        <v>7.2499999999999995E-2</v>
      </c>
    </row>
    <row r="72" spans="1:7" x14ac:dyDescent="0.25">
      <c r="A72" s="11" t="s">
        <v>432</v>
      </c>
      <c r="B72" s="29" t="s">
        <v>433</v>
      </c>
      <c r="C72" s="29" t="s">
        <v>207</v>
      </c>
      <c r="D72" s="12">
        <v>500000</v>
      </c>
      <c r="E72" s="13">
        <v>523.12</v>
      </c>
      <c r="F72" s="14">
        <v>2.9999999999999997E-4</v>
      </c>
      <c r="G72" s="14">
        <v>7.2849999999999998E-2</v>
      </c>
    </row>
    <row r="73" spans="1:7" x14ac:dyDescent="0.25">
      <c r="A73" s="11" t="s">
        <v>434</v>
      </c>
      <c r="B73" s="29" t="s">
        <v>435</v>
      </c>
      <c r="C73" s="29" t="s">
        <v>330</v>
      </c>
      <c r="D73" s="12">
        <v>500000</v>
      </c>
      <c r="E73" s="13">
        <v>513.04</v>
      </c>
      <c r="F73" s="14">
        <v>2.9999999999999997E-4</v>
      </c>
      <c r="G73" s="14">
        <v>7.2499999999999995E-2</v>
      </c>
    </row>
    <row r="74" spans="1:7" x14ac:dyDescent="0.25">
      <c r="A74" s="11" t="s">
        <v>436</v>
      </c>
      <c r="B74" s="29" t="s">
        <v>437</v>
      </c>
      <c r="C74" s="29" t="s">
        <v>207</v>
      </c>
      <c r="D74" s="12">
        <v>400000</v>
      </c>
      <c r="E74" s="13">
        <v>429.85</v>
      </c>
      <c r="F74" s="14">
        <v>2.0000000000000001E-4</v>
      </c>
      <c r="G74" s="14">
        <v>7.3175000000000004E-2</v>
      </c>
    </row>
    <row r="75" spans="1:7" x14ac:dyDescent="0.25">
      <c r="A75" s="15" t="s">
        <v>120</v>
      </c>
      <c r="B75" s="30"/>
      <c r="C75" s="30"/>
      <c r="D75" s="16"/>
      <c r="E75" s="17">
        <v>1468117.01</v>
      </c>
      <c r="F75" s="18">
        <v>0.82679999999999998</v>
      </c>
      <c r="G75" s="19"/>
    </row>
    <row r="76" spans="1:7" x14ac:dyDescent="0.25">
      <c r="A76" s="11"/>
      <c r="B76" s="29"/>
      <c r="C76" s="29"/>
      <c r="D76" s="12"/>
      <c r="E76" s="13"/>
      <c r="F76" s="14"/>
      <c r="G76" s="14"/>
    </row>
    <row r="77" spans="1:7" x14ac:dyDescent="0.25">
      <c r="A77" s="15" t="s">
        <v>295</v>
      </c>
      <c r="B77" s="29"/>
      <c r="C77" s="29"/>
      <c r="D77" s="12"/>
      <c r="E77" s="13"/>
      <c r="F77" s="14"/>
      <c r="G77" s="14"/>
    </row>
    <row r="78" spans="1:7" x14ac:dyDescent="0.25">
      <c r="A78" s="11" t="s">
        <v>438</v>
      </c>
      <c r="B78" s="29" t="s">
        <v>439</v>
      </c>
      <c r="C78" s="29" t="s">
        <v>117</v>
      </c>
      <c r="D78" s="12">
        <v>201000000</v>
      </c>
      <c r="E78" s="13">
        <v>202165.4</v>
      </c>
      <c r="F78" s="14">
        <v>0.1138</v>
      </c>
      <c r="G78" s="14">
        <v>7.0974544641000004E-2</v>
      </c>
    </row>
    <row r="79" spans="1:7" x14ac:dyDescent="0.25">
      <c r="A79" s="11" t="s">
        <v>440</v>
      </c>
      <c r="B79" s="29" t="s">
        <v>441</v>
      </c>
      <c r="C79" s="29" t="s">
        <v>117</v>
      </c>
      <c r="D79" s="12">
        <v>25000000</v>
      </c>
      <c r="E79" s="13">
        <v>26181.23</v>
      </c>
      <c r="F79" s="14">
        <v>1.47E-2</v>
      </c>
      <c r="G79" s="14">
        <v>7.1143236560000003E-2</v>
      </c>
    </row>
    <row r="80" spans="1:7" x14ac:dyDescent="0.25">
      <c r="A80" s="11" t="s">
        <v>442</v>
      </c>
      <c r="B80" s="29" t="s">
        <v>443</v>
      </c>
      <c r="C80" s="29" t="s">
        <v>117</v>
      </c>
      <c r="D80" s="12">
        <v>25500000</v>
      </c>
      <c r="E80" s="13">
        <v>25211.88</v>
      </c>
      <c r="F80" s="14">
        <v>1.4200000000000001E-2</v>
      </c>
      <c r="G80" s="14">
        <v>7.1289170961000001E-2</v>
      </c>
    </row>
    <row r="81" spans="1:7" x14ac:dyDescent="0.25">
      <c r="A81" s="11" t="s">
        <v>444</v>
      </c>
      <c r="B81" s="29" t="s">
        <v>445</v>
      </c>
      <c r="C81" s="29" t="s">
        <v>117</v>
      </c>
      <c r="D81" s="12">
        <v>5500000</v>
      </c>
      <c r="E81" s="13">
        <v>5350.12</v>
      </c>
      <c r="F81" s="14">
        <v>3.0000000000000001E-3</v>
      </c>
      <c r="G81" s="14">
        <v>7.1084244623999995E-2</v>
      </c>
    </row>
    <row r="82" spans="1:7" x14ac:dyDescent="0.25">
      <c r="A82" s="15" t="s">
        <v>120</v>
      </c>
      <c r="B82" s="30"/>
      <c r="C82" s="30"/>
      <c r="D82" s="16"/>
      <c r="E82" s="17">
        <v>258908.63</v>
      </c>
      <c r="F82" s="18">
        <v>0.1457</v>
      </c>
      <c r="G82" s="19"/>
    </row>
    <row r="83" spans="1:7" x14ac:dyDescent="0.25">
      <c r="A83" s="11"/>
      <c r="B83" s="29"/>
      <c r="C83" s="29"/>
      <c r="D83" s="12"/>
      <c r="E83" s="13"/>
      <c r="F83" s="14"/>
      <c r="G83" s="14"/>
    </row>
    <row r="84" spans="1:7" x14ac:dyDescent="0.25">
      <c r="A84" s="15" t="s">
        <v>298</v>
      </c>
      <c r="B84" s="29"/>
      <c r="C84" s="29"/>
      <c r="D84" s="12"/>
      <c r="E84" s="13"/>
      <c r="F84" s="14"/>
      <c r="G84" s="14"/>
    </row>
    <row r="85" spans="1:7" x14ac:dyDescent="0.25">
      <c r="A85" s="15" t="s">
        <v>120</v>
      </c>
      <c r="B85" s="29"/>
      <c r="C85" s="29"/>
      <c r="D85" s="12"/>
      <c r="E85" s="34" t="s">
        <v>112</v>
      </c>
      <c r="F85" s="35" t="s">
        <v>112</v>
      </c>
      <c r="G85" s="14"/>
    </row>
    <row r="86" spans="1:7" x14ac:dyDescent="0.25">
      <c r="A86" s="11"/>
      <c r="B86" s="29"/>
      <c r="C86" s="29"/>
      <c r="D86" s="12"/>
      <c r="E86" s="13"/>
      <c r="F86" s="14"/>
      <c r="G86" s="14"/>
    </row>
    <row r="87" spans="1:7" x14ac:dyDescent="0.25">
      <c r="A87" s="15" t="s">
        <v>299</v>
      </c>
      <c r="B87" s="29"/>
      <c r="C87" s="29"/>
      <c r="D87" s="12"/>
      <c r="E87" s="13"/>
      <c r="F87" s="14"/>
      <c r="G87" s="14"/>
    </row>
    <row r="88" spans="1:7" x14ac:dyDescent="0.25">
      <c r="A88" s="15" t="s">
        <v>120</v>
      </c>
      <c r="B88" s="29"/>
      <c r="C88" s="29"/>
      <c r="D88" s="12"/>
      <c r="E88" s="34" t="s">
        <v>112</v>
      </c>
      <c r="F88" s="35" t="s">
        <v>112</v>
      </c>
      <c r="G88" s="14"/>
    </row>
    <row r="89" spans="1:7" x14ac:dyDescent="0.25">
      <c r="A89" s="11"/>
      <c r="B89" s="29"/>
      <c r="C89" s="29"/>
      <c r="D89" s="12"/>
      <c r="E89" s="13"/>
      <c r="F89" s="14"/>
      <c r="G89" s="14"/>
    </row>
    <row r="90" spans="1:7" x14ac:dyDescent="0.25">
      <c r="A90" s="20" t="s">
        <v>150</v>
      </c>
      <c r="B90" s="31"/>
      <c r="C90" s="31"/>
      <c r="D90" s="21"/>
      <c r="E90" s="17">
        <v>1727025.64</v>
      </c>
      <c r="F90" s="18">
        <v>0.97250000000000003</v>
      </c>
      <c r="G90" s="19"/>
    </row>
    <row r="91" spans="1:7" x14ac:dyDescent="0.25">
      <c r="A91" s="11"/>
      <c r="B91" s="29"/>
      <c r="C91" s="29"/>
      <c r="D91" s="12"/>
      <c r="E91" s="13"/>
      <c r="F91" s="14"/>
      <c r="G91" s="14"/>
    </row>
    <row r="92" spans="1:7" x14ac:dyDescent="0.25">
      <c r="A92" s="11"/>
      <c r="B92" s="29"/>
      <c r="C92" s="29"/>
      <c r="D92" s="12"/>
      <c r="E92" s="13"/>
      <c r="F92" s="14"/>
      <c r="G92" s="14"/>
    </row>
    <row r="93" spans="1:7" x14ac:dyDescent="0.25">
      <c r="A93" s="15" t="s">
        <v>151</v>
      </c>
      <c r="B93" s="29"/>
      <c r="C93" s="29"/>
      <c r="D93" s="12"/>
      <c r="E93" s="13"/>
      <c r="F93" s="14"/>
      <c r="G93" s="14"/>
    </row>
    <row r="94" spans="1:7" x14ac:dyDescent="0.25">
      <c r="A94" s="11" t="s">
        <v>152</v>
      </c>
      <c r="B94" s="29"/>
      <c r="C94" s="29"/>
      <c r="D94" s="12"/>
      <c r="E94" s="13">
        <v>3041.48</v>
      </c>
      <c r="F94" s="14">
        <v>1.6999999999999999E-3</v>
      </c>
      <c r="G94" s="14">
        <v>6.2475999999999997E-2</v>
      </c>
    </row>
    <row r="95" spans="1:7" x14ac:dyDescent="0.25">
      <c r="A95" s="15" t="s">
        <v>120</v>
      </c>
      <c r="B95" s="30"/>
      <c r="C95" s="30"/>
      <c r="D95" s="16"/>
      <c r="E95" s="17">
        <v>3041.48</v>
      </c>
      <c r="F95" s="18">
        <v>1.6999999999999999E-3</v>
      </c>
      <c r="G95" s="19"/>
    </row>
    <row r="96" spans="1:7" x14ac:dyDescent="0.25">
      <c r="A96" s="11"/>
      <c r="B96" s="29"/>
      <c r="C96" s="29"/>
      <c r="D96" s="12"/>
      <c r="E96" s="13"/>
      <c r="F96" s="14"/>
      <c r="G96" s="14"/>
    </row>
    <row r="97" spans="1:7" x14ac:dyDescent="0.25">
      <c r="A97" s="20" t="s">
        <v>150</v>
      </c>
      <c r="B97" s="31"/>
      <c r="C97" s="31"/>
      <c r="D97" s="21"/>
      <c r="E97" s="17">
        <v>3041.48</v>
      </c>
      <c r="F97" s="18">
        <v>1.6999999999999999E-3</v>
      </c>
      <c r="G97" s="19"/>
    </row>
    <row r="98" spans="1:7" x14ac:dyDescent="0.25">
      <c r="A98" s="11" t="s">
        <v>153</v>
      </c>
      <c r="B98" s="29"/>
      <c r="C98" s="29"/>
      <c r="D98" s="12"/>
      <c r="E98" s="13">
        <v>45902.825036499999</v>
      </c>
      <c r="F98" s="14">
        <v>2.5846000000000001E-2</v>
      </c>
      <c r="G98" s="14"/>
    </row>
    <row r="99" spans="1:7" x14ac:dyDescent="0.25">
      <c r="A99" s="11" t="s">
        <v>154</v>
      </c>
      <c r="B99" s="29"/>
      <c r="C99" s="29"/>
      <c r="D99" s="12"/>
      <c r="E99" s="13">
        <v>20.834963500000001</v>
      </c>
      <c r="F99" s="23">
        <v>-4.6E-5</v>
      </c>
      <c r="G99" s="14">
        <v>6.2475999999999997E-2</v>
      </c>
    </row>
    <row r="100" spans="1:7" x14ac:dyDescent="0.25">
      <c r="A100" s="24" t="s">
        <v>155</v>
      </c>
      <c r="B100" s="32"/>
      <c r="C100" s="32"/>
      <c r="D100" s="25"/>
      <c r="E100" s="26">
        <v>1775990.78</v>
      </c>
      <c r="F100" s="27">
        <v>1</v>
      </c>
      <c r="G100" s="27"/>
    </row>
    <row r="102" spans="1:7" x14ac:dyDescent="0.25">
      <c r="A102" s="51" t="s">
        <v>157</v>
      </c>
    </row>
    <row r="105" spans="1:7" x14ac:dyDescent="0.25">
      <c r="A105" s="51" t="s">
        <v>158</v>
      </c>
    </row>
    <row r="106" spans="1:7" x14ac:dyDescent="0.25">
      <c r="A106" s="46" t="s">
        <v>159</v>
      </c>
      <c r="B106" s="33" t="s">
        <v>112</v>
      </c>
    </row>
    <row r="107" spans="1:7" x14ac:dyDescent="0.25">
      <c r="A107" t="s">
        <v>160</v>
      </c>
    </row>
    <row r="108" spans="1:7" x14ac:dyDescent="0.25">
      <c r="A108" t="s">
        <v>302</v>
      </c>
      <c r="B108" t="s">
        <v>162</v>
      </c>
      <c r="C108" t="s">
        <v>162</v>
      </c>
    </row>
    <row r="109" spans="1:7" x14ac:dyDescent="0.25">
      <c r="B109" s="47">
        <v>45044</v>
      </c>
      <c r="C109" s="47">
        <v>45077</v>
      </c>
    </row>
    <row r="110" spans="1:7" x14ac:dyDescent="0.25">
      <c r="A110" t="s">
        <v>303</v>
      </c>
      <c r="B110">
        <v>1269.7675999999999</v>
      </c>
      <c r="C110">
        <v>1283.71</v>
      </c>
      <c r="E110" s="1"/>
    </row>
    <row r="111" spans="1:7" x14ac:dyDescent="0.25">
      <c r="E111" s="1"/>
    </row>
    <row r="112" spans="1:7" x14ac:dyDescent="0.25">
      <c r="A112" t="s">
        <v>177</v>
      </c>
      <c r="B112" s="33" t="s">
        <v>112</v>
      </c>
    </row>
    <row r="113" spans="1:2" x14ac:dyDescent="0.25">
      <c r="A113" t="s">
        <v>178</v>
      </c>
      <c r="B113" s="33" t="s">
        <v>112</v>
      </c>
    </row>
    <row r="114" spans="1:2" ht="29.1" customHeight="1" x14ac:dyDescent="0.25">
      <c r="A114" s="46" t="s">
        <v>179</v>
      </c>
      <c r="B114" s="33" t="s">
        <v>112</v>
      </c>
    </row>
    <row r="115" spans="1:2" ht="29.1" customHeight="1" x14ac:dyDescent="0.25">
      <c r="A115" s="46" t="s">
        <v>180</v>
      </c>
      <c r="B115" s="33" t="s">
        <v>112</v>
      </c>
    </row>
    <row r="116" spans="1:2" x14ac:dyDescent="0.25">
      <c r="A116" t="s">
        <v>181</v>
      </c>
      <c r="B116" s="48">
        <f>B130</f>
        <v>6.4632130999821058</v>
      </c>
    </row>
    <row r="117" spans="1:2" ht="43.5" customHeight="1" x14ac:dyDescent="0.25">
      <c r="A117" s="46" t="s">
        <v>182</v>
      </c>
      <c r="B117" s="33" t="s">
        <v>112</v>
      </c>
    </row>
    <row r="118" spans="1:2" ht="29.1" customHeight="1" x14ac:dyDescent="0.25">
      <c r="A118" s="46" t="s">
        <v>183</v>
      </c>
      <c r="B118" s="33" t="s">
        <v>112</v>
      </c>
    </row>
    <row r="119" spans="1:2" ht="29.1" customHeight="1" x14ac:dyDescent="0.25">
      <c r="A119" s="46" t="s">
        <v>184</v>
      </c>
      <c r="B119" s="33" t="s">
        <v>112</v>
      </c>
    </row>
    <row r="120" spans="1:2" x14ac:dyDescent="0.25">
      <c r="A120" t="s">
        <v>185</v>
      </c>
      <c r="B120" s="33" t="s">
        <v>112</v>
      </c>
    </row>
    <row r="121" spans="1:2" x14ac:dyDescent="0.25">
      <c r="A121" t="s">
        <v>186</v>
      </c>
      <c r="B121" s="33" t="s">
        <v>112</v>
      </c>
    </row>
    <row r="123" spans="1:2" x14ac:dyDescent="0.25">
      <c r="A123" t="s">
        <v>187</v>
      </c>
    </row>
    <row r="124" spans="1:2" x14ac:dyDescent="0.25">
      <c r="A124" s="52" t="s">
        <v>188</v>
      </c>
      <c r="B124" s="52" t="s">
        <v>446</v>
      </c>
    </row>
    <row r="125" spans="1:2" x14ac:dyDescent="0.25">
      <c r="A125" s="52" t="s">
        <v>190</v>
      </c>
      <c r="B125" s="52" t="s">
        <v>305</v>
      </c>
    </row>
    <row r="126" spans="1:2" x14ac:dyDescent="0.25">
      <c r="A126" s="52"/>
      <c r="B126" s="52"/>
    </row>
    <row r="127" spans="1:2" x14ac:dyDescent="0.25">
      <c r="A127" s="52" t="s">
        <v>192</v>
      </c>
      <c r="B127" s="53">
        <v>7.3029063817107804</v>
      </c>
    </row>
    <row r="128" spans="1:2" x14ac:dyDescent="0.25">
      <c r="A128" s="52"/>
      <c r="B128" s="52"/>
    </row>
    <row r="129" spans="1:4" x14ac:dyDescent="0.25">
      <c r="A129" s="52" t="s">
        <v>193</v>
      </c>
      <c r="B129" s="54">
        <v>5.194</v>
      </c>
    </row>
    <row r="130" spans="1:4" x14ac:dyDescent="0.25">
      <c r="A130" s="52" t="s">
        <v>194</v>
      </c>
      <c r="B130" s="54">
        <v>6.4632130999821058</v>
      </c>
    </row>
    <row r="131" spans="1:4" x14ac:dyDescent="0.25">
      <c r="A131" s="52"/>
      <c r="B131" s="52"/>
    </row>
    <row r="132" spans="1:4" x14ac:dyDescent="0.25">
      <c r="A132" s="52" t="s">
        <v>195</v>
      </c>
      <c r="B132" s="55">
        <v>45077</v>
      </c>
    </row>
    <row r="134" spans="1:4" ht="69.95" customHeight="1" x14ac:dyDescent="0.25">
      <c r="A134" s="57" t="s">
        <v>196</v>
      </c>
      <c r="B134" s="57" t="s">
        <v>197</v>
      </c>
      <c r="C134" s="57" t="s">
        <v>5</v>
      </c>
      <c r="D134" s="57" t="s">
        <v>6</v>
      </c>
    </row>
    <row r="135" spans="1:4" ht="69.95" customHeight="1" x14ac:dyDescent="0.25">
      <c r="A135" s="57" t="s">
        <v>446</v>
      </c>
      <c r="B135" s="57"/>
      <c r="C135" s="57" t="s">
        <v>14</v>
      </c>
      <c r="D13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98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2185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2186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1797</v>
      </c>
      <c r="B8" s="29" t="s">
        <v>1798</v>
      </c>
      <c r="C8" s="29" t="s">
        <v>1110</v>
      </c>
      <c r="D8" s="12">
        <v>1195</v>
      </c>
      <c r="E8" s="13">
        <v>12.7</v>
      </c>
      <c r="F8" s="14">
        <v>1.7500000000000002E-2</v>
      </c>
      <c r="G8" s="14"/>
    </row>
    <row r="9" spans="1:8" x14ac:dyDescent="0.25">
      <c r="A9" s="11" t="s">
        <v>1111</v>
      </c>
      <c r="B9" s="29" t="s">
        <v>1112</v>
      </c>
      <c r="C9" s="29" t="s">
        <v>1107</v>
      </c>
      <c r="D9" s="12">
        <v>9977</v>
      </c>
      <c r="E9" s="13">
        <v>9.9</v>
      </c>
      <c r="F9" s="14">
        <v>1.37E-2</v>
      </c>
      <c r="G9" s="14"/>
    </row>
    <row r="10" spans="1:8" x14ac:dyDescent="0.25">
      <c r="A10" s="11" t="s">
        <v>1855</v>
      </c>
      <c r="B10" s="29" t="s">
        <v>1856</v>
      </c>
      <c r="C10" s="29" t="s">
        <v>1175</v>
      </c>
      <c r="D10" s="12">
        <v>813</v>
      </c>
      <c r="E10" s="13">
        <v>9.35</v>
      </c>
      <c r="F10" s="14">
        <v>1.29E-2</v>
      </c>
      <c r="G10" s="14"/>
    </row>
    <row r="11" spans="1:8" x14ac:dyDescent="0.25">
      <c r="A11" s="11" t="s">
        <v>1260</v>
      </c>
      <c r="B11" s="29" t="s">
        <v>1261</v>
      </c>
      <c r="C11" s="29" t="s">
        <v>1262</v>
      </c>
      <c r="D11" s="12">
        <v>5695</v>
      </c>
      <c r="E11" s="13">
        <v>8.7100000000000009</v>
      </c>
      <c r="F11" s="14">
        <v>1.2E-2</v>
      </c>
      <c r="G11" s="14"/>
    </row>
    <row r="12" spans="1:8" x14ac:dyDescent="0.25">
      <c r="A12" s="11" t="s">
        <v>2187</v>
      </c>
      <c r="B12" s="29" t="s">
        <v>2188</v>
      </c>
      <c r="C12" s="29" t="s">
        <v>1175</v>
      </c>
      <c r="D12" s="12">
        <v>1619</v>
      </c>
      <c r="E12" s="13">
        <v>8.65</v>
      </c>
      <c r="F12" s="14">
        <v>1.1900000000000001E-2</v>
      </c>
      <c r="G12" s="14"/>
    </row>
    <row r="13" spans="1:8" x14ac:dyDescent="0.25">
      <c r="A13" s="11" t="s">
        <v>1815</v>
      </c>
      <c r="B13" s="29" t="s">
        <v>1816</v>
      </c>
      <c r="C13" s="29" t="s">
        <v>1175</v>
      </c>
      <c r="D13" s="12">
        <v>420</v>
      </c>
      <c r="E13" s="13">
        <v>8.39</v>
      </c>
      <c r="F13" s="14">
        <v>1.1599999999999999E-2</v>
      </c>
      <c r="G13" s="14"/>
    </row>
    <row r="14" spans="1:8" x14ac:dyDescent="0.25">
      <c r="A14" s="11" t="s">
        <v>2189</v>
      </c>
      <c r="B14" s="29" t="s">
        <v>2190</v>
      </c>
      <c r="C14" s="29" t="s">
        <v>1430</v>
      </c>
      <c r="D14" s="12">
        <v>615</v>
      </c>
      <c r="E14" s="13">
        <v>7.98</v>
      </c>
      <c r="F14" s="14">
        <v>1.0999999999999999E-2</v>
      </c>
      <c r="G14" s="14"/>
    </row>
    <row r="15" spans="1:8" x14ac:dyDescent="0.25">
      <c r="A15" s="11" t="s">
        <v>2191</v>
      </c>
      <c r="B15" s="29" t="s">
        <v>2192</v>
      </c>
      <c r="C15" s="29" t="s">
        <v>1926</v>
      </c>
      <c r="D15" s="12">
        <v>4463</v>
      </c>
      <c r="E15" s="13">
        <v>7.77</v>
      </c>
      <c r="F15" s="14">
        <v>1.0699999999999999E-2</v>
      </c>
      <c r="G15" s="14"/>
    </row>
    <row r="16" spans="1:8" x14ac:dyDescent="0.25">
      <c r="A16" s="11" t="s">
        <v>2193</v>
      </c>
      <c r="B16" s="29" t="s">
        <v>2194</v>
      </c>
      <c r="C16" s="29" t="s">
        <v>1161</v>
      </c>
      <c r="D16" s="12">
        <v>2598</v>
      </c>
      <c r="E16" s="13">
        <v>7.63</v>
      </c>
      <c r="F16" s="14">
        <v>1.0500000000000001E-2</v>
      </c>
      <c r="G16" s="14"/>
    </row>
    <row r="17" spans="1:7" x14ac:dyDescent="0.25">
      <c r="A17" s="11" t="s">
        <v>1312</v>
      </c>
      <c r="B17" s="29" t="s">
        <v>1313</v>
      </c>
      <c r="C17" s="29" t="s">
        <v>1104</v>
      </c>
      <c r="D17" s="12">
        <v>4459</v>
      </c>
      <c r="E17" s="13">
        <v>7.23</v>
      </c>
      <c r="F17" s="14">
        <v>0.01</v>
      </c>
      <c r="G17" s="14"/>
    </row>
    <row r="18" spans="1:7" x14ac:dyDescent="0.25">
      <c r="A18" s="11" t="s">
        <v>1377</v>
      </c>
      <c r="B18" s="29" t="s">
        <v>1378</v>
      </c>
      <c r="C18" s="29" t="s">
        <v>1305</v>
      </c>
      <c r="D18" s="12">
        <v>3385</v>
      </c>
      <c r="E18" s="13">
        <v>7.15</v>
      </c>
      <c r="F18" s="14">
        <v>9.9000000000000008E-3</v>
      </c>
      <c r="G18" s="14"/>
    </row>
    <row r="19" spans="1:7" x14ac:dyDescent="0.25">
      <c r="A19" s="11" t="s">
        <v>1169</v>
      </c>
      <c r="B19" s="29" t="s">
        <v>1170</v>
      </c>
      <c r="C19" s="29" t="s">
        <v>1135</v>
      </c>
      <c r="D19" s="12">
        <v>503</v>
      </c>
      <c r="E19" s="13">
        <v>7.12</v>
      </c>
      <c r="F19" s="14">
        <v>9.7999999999999997E-3</v>
      </c>
      <c r="G19" s="14"/>
    </row>
    <row r="20" spans="1:7" x14ac:dyDescent="0.25">
      <c r="A20" s="11" t="s">
        <v>2195</v>
      </c>
      <c r="B20" s="29" t="s">
        <v>2196</v>
      </c>
      <c r="C20" s="29" t="s">
        <v>1209</v>
      </c>
      <c r="D20" s="12">
        <v>60316</v>
      </c>
      <c r="E20" s="13">
        <v>7.09</v>
      </c>
      <c r="F20" s="14">
        <v>9.7999999999999997E-3</v>
      </c>
      <c r="G20" s="14"/>
    </row>
    <row r="21" spans="1:7" x14ac:dyDescent="0.25">
      <c r="A21" s="11" t="s">
        <v>2197</v>
      </c>
      <c r="B21" s="29" t="s">
        <v>2198</v>
      </c>
      <c r="C21" s="29" t="s">
        <v>1110</v>
      </c>
      <c r="D21" s="12">
        <v>727</v>
      </c>
      <c r="E21" s="13">
        <v>7.06</v>
      </c>
      <c r="F21" s="14">
        <v>9.7999999999999997E-3</v>
      </c>
      <c r="G21" s="14"/>
    </row>
    <row r="22" spans="1:7" x14ac:dyDescent="0.25">
      <c r="A22" s="11" t="s">
        <v>1863</v>
      </c>
      <c r="B22" s="29" t="s">
        <v>1864</v>
      </c>
      <c r="C22" s="29" t="s">
        <v>1104</v>
      </c>
      <c r="D22" s="12">
        <v>8177</v>
      </c>
      <c r="E22" s="13">
        <v>7.06</v>
      </c>
      <c r="F22" s="14">
        <v>9.7999999999999997E-3</v>
      </c>
      <c r="G22" s="14"/>
    </row>
    <row r="23" spans="1:7" x14ac:dyDescent="0.25">
      <c r="A23" s="11" t="s">
        <v>2199</v>
      </c>
      <c r="B23" s="29" t="s">
        <v>2200</v>
      </c>
      <c r="C23" s="29" t="s">
        <v>1406</v>
      </c>
      <c r="D23" s="12">
        <v>583</v>
      </c>
      <c r="E23" s="13">
        <v>6.81</v>
      </c>
      <c r="F23" s="14">
        <v>9.4000000000000004E-3</v>
      </c>
      <c r="G23" s="14"/>
    </row>
    <row r="24" spans="1:7" x14ac:dyDescent="0.25">
      <c r="A24" s="11" t="s">
        <v>1435</v>
      </c>
      <c r="B24" s="29" t="s">
        <v>1436</v>
      </c>
      <c r="C24" s="29" t="s">
        <v>1104</v>
      </c>
      <c r="D24" s="12">
        <v>5396</v>
      </c>
      <c r="E24" s="13">
        <v>6.75</v>
      </c>
      <c r="F24" s="14">
        <v>9.2999999999999992E-3</v>
      </c>
      <c r="G24" s="14"/>
    </row>
    <row r="25" spans="1:7" x14ac:dyDescent="0.25">
      <c r="A25" s="11" t="s">
        <v>1279</v>
      </c>
      <c r="B25" s="29" t="s">
        <v>1280</v>
      </c>
      <c r="C25" s="29" t="s">
        <v>1122</v>
      </c>
      <c r="D25" s="12">
        <v>1124</v>
      </c>
      <c r="E25" s="13">
        <v>6.72</v>
      </c>
      <c r="F25" s="14">
        <v>9.2999999999999992E-3</v>
      </c>
      <c r="G25" s="14"/>
    </row>
    <row r="26" spans="1:7" x14ac:dyDescent="0.25">
      <c r="A26" s="11" t="s">
        <v>2201</v>
      </c>
      <c r="B26" s="29" t="s">
        <v>2202</v>
      </c>
      <c r="C26" s="29" t="s">
        <v>1262</v>
      </c>
      <c r="D26" s="12">
        <v>628</v>
      </c>
      <c r="E26" s="13">
        <v>6.52</v>
      </c>
      <c r="F26" s="14">
        <v>8.9999999999999993E-3</v>
      </c>
      <c r="G26" s="14"/>
    </row>
    <row r="27" spans="1:7" x14ac:dyDescent="0.25">
      <c r="A27" s="11" t="s">
        <v>2203</v>
      </c>
      <c r="B27" s="29" t="s">
        <v>2204</v>
      </c>
      <c r="C27" s="29" t="s">
        <v>1292</v>
      </c>
      <c r="D27" s="12">
        <v>2162</v>
      </c>
      <c r="E27" s="13">
        <v>6.5</v>
      </c>
      <c r="F27" s="14">
        <v>8.9999999999999993E-3</v>
      </c>
      <c r="G27" s="14"/>
    </row>
    <row r="28" spans="1:7" x14ac:dyDescent="0.25">
      <c r="A28" s="11" t="s">
        <v>1398</v>
      </c>
      <c r="B28" s="29" t="s">
        <v>1399</v>
      </c>
      <c r="C28" s="29" t="s">
        <v>1276</v>
      </c>
      <c r="D28" s="12">
        <v>114</v>
      </c>
      <c r="E28" s="13">
        <v>6.36</v>
      </c>
      <c r="F28" s="14">
        <v>8.8000000000000005E-3</v>
      </c>
      <c r="G28" s="14"/>
    </row>
    <row r="29" spans="1:7" x14ac:dyDescent="0.25">
      <c r="A29" s="11" t="s">
        <v>2205</v>
      </c>
      <c r="B29" s="29" t="s">
        <v>2206</v>
      </c>
      <c r="C29" s="29" t="s">
        <v>1104</v>
      </c>
      <c r="D29" s="12">
        <v>5843</v>
      </c>
      <c r="E29" s="13">
        <v>6.2</v>
      </c>
      <c r="F29" s="14">
        <v>8.6E-3</v>
      </c>
      <c r="G29" s="14"/>
    </row>
    <row r="30" spans="1:7" x14ac:dyDescent="0.25">
      <c r="A30" s="11" t="s">
        <v>2207</v>
      </c>
      <c r="B30" s="29" t="s">
        <v>2208</v>
      </c>
      <c r="C30" s="29" t="s">
        <v>1188</v>
      </c>
      <c r="D30" s="12">
        <v>427</v>
      </c>
      <c r="E30" s="13">
        <v>6.16</v>
      </c>
      <c r="F30" s="14">
        <v>8.5000000000000006E-3</v>
      </c>
      <c r="G30" s="14"/>
    </row>
    <row r="31" spans="1:7" x14ac:dyDescent="0.25">
      <c r="A31" s="11" t="s">
        <v>2209</v>
      </c>
      <c r="B31" s="29" t="s">
        <v>2210</v>
      </c>
      <c r="C31" s="29" t="s">
        <v>1107</v>
      </c>
      <c r="D31" s="12">
        <v>1343</v>
      </c>
      <c r="E31" s="13">
        <v>5.99</v>
      </c>
      <c r="F31" s="14">
        <v>8.3000000000000001E-3</v>
      </c>
      <c r="G31" s="14"/>
    </row>
    <row r="32" spans="1:7" x14ac:dyDescent="0.25">
      <c r="A32" s="11" t="s">
        <v>1728</v>
      </c>
      <c r="B32" s="29" t="s">
        <v>1729</v>
      </c>
      <c r="C32" s="29" t="s">
        <v>1262</v>
      </c>
      <c r="D32" s="12">
        <v>260</v>
      </c>
      <c r="E32" s="13">
        <v>5.76</v>
      </c>
      <c r="F32" s="14">
        <v>8.0000000000000002E-3</v>
      </c>
      <c r="G32" s="14"/>
    </row>
    <row r="33" spans="1:7" x14ac:dyDescent="0.25">
      <c r="A33" s="11" t="s">
        <v>2174</v>
      </c>
      <c r="B33" s="29" t="s">
        <v>2175</v>
      </c>
      <c r="C33" s="29" t="s">
        <v>1107</v>
      </c>
      <c r="D33" s="12">
        <v>719</v>
      </c>
      <c r="E33" s="13">
        <v>5.75</v>
      </c>
      <c r="F33" s="14">
        <v>7.9000000000000008E-3</v>
      </c>
      <c r="G33" s="14"/>
    </row>
    <row r="34" spans="1:7" x14ac:dyDescent="0.25">
      <c r="A34" s="11" t="s">
        <v>2211</v>
      </c>
      <c r="B34" s="29" t="s">
        <v>2212</v>
      </c>
      <c r="C34" s="29" t="s">
        <v>1262</v>
      </c>
      <c r="D34" s="12">
        <v>1018</v>
      </c>
      <c r="E34" s="13">
        <v>5.68</v>
      </c>
      <c r="F34" s="14">
        <v>7.7999999999999996E-3</v>
      </c>
      <c r="G34" s="14"/>
    </row>
    <row r="35" spans="1:7" x14ac:dyDescent="0.25">
      <c r="A35" s="11" t="s">
        <v>1265</v>
      </c>
      <c r="B35" s="29" t="s">
        <v>1266</v>
      </c>
      <c r="C35" s="29" t="s">
        <v>1150</v>
      </c>
      <c r="D35" s="12">
        <v>6761</v>
      </c>
      <c r="E35" s="13">
        <v>5.67</v>
      </c>
      <c r="F35" s="14">
        <v>7.7999999999999996E-3</v>
      </c>
      <c r="G35" s="14"/>
    </row>
    <row r="36" spans="1:7" x14ac:dyDescent="0.25">
      <c r="A36" s="11" t="s">
        <v>1813</v>
      </c>
      <c r="B36" s="29" t="s">
        <v>1814</v>
      </c>
      <c r="C36" s="29" t="s">
        <v>1122</v>
      </c>
      <c r="D36" s="12">
        <v>266</v>
      </c>
      <c r="E36" s="13">
        <v>5.6</v>
      </c>
      <c r="F36" s="14">
        <v>7.7000000000000002E-3</v>
      </c>
      <c r="G36" s="14"/>
    </row>
    <row r="37" spans="1:7" x14ac:dyDescent="0.25">
      <c r="A37" s="11" t="s">
        <v>1439</v>
      </c>
      <c r="B37" s="29" t="s">
        <v>1440</v>
      </c>
      <c r="C37" s="29" t="s">
        <v>1262</v>
      </c>
      <c r="D37" s="12">
        <v>383</v>
      </c>
      <c r="E37" s="13">
        <v>5.57</v>
      </c>
      <c r="F37" s="14">
        <v>7.7000000000000002E-3</v>
      </c>
      <c r="G37" s="14"/>
    </row>
    <row r="38" spans="1:7" x14ac:dyDescent="0.25">
      <c r="A38" s="11" t="s">
        <v>2213</v>
      </c>
      <c r="B38" s="29" t="s">
        <v>2214</v>
      </c>
      <c r="C38" s="29" t="s">
        <v>1107</v>
      </c>
      <c r="D38" s="12">
        <v>1284</v>
      </c>
      <c r="E38" s="13">
        <v>5.37</v>
      </c>
      <c r="F38" s="14">
        <v>7.4000000000000003E-3</v>
      </c>
      <c r="G38" s="14"/>
    </row>
    <row r="39" spans="1:7" x14ac:dyDescent="0.25">
      <c r="A39" s="11" t="s">
        <v>2215</v>
      </c>
      <c r="B39" s="29" t="s">
        <v>2216</v>
      </c>
      <c r="C39" s="29" t="s">
        <v>1821</v>
      </c>
      <c r="D39" s="12">
        <v>46</v>
      </c>
      <c r="E39" s="13">
        <v>5.27</v>
      </c>
      <c r="F39" s="14">
        <v>7.3000000000000001E-3</v>
      </c>
      <c r="G39" s="14"/>
    </row>
    <row r="40" spans="1:7" x14ac:dyDescent="0.25">
      <c r="A40" s="11" t="s">
        <v>1701</v>
      </c>
      <c r="B40" s="29" t="s">
        <v>1702</v>
      </c>
      <c r="C40" s="29" t="s">
        <v>1198</v>
      </c>
      <c r="D40" s="12">
        <v>936</v>
      </c>
      <c r="E40" s="13">
        <v>5.27</v>
      </c>
      <c r="F40" s="14">
        <v>7.3000000000000001E-3</v>
      </c>
      <c r="G40" s="14"/>
    </row>
    <row r="41" spans="1:7" x14ac:dyDescent="0.25">
      <c r="A41" s="11" t="s">
        <v>2110</v>
      </c>
      <c r="B41" s="29" t="s">
        <v>2111</v>
      </c>
      <c r="C41" s="29" t="s">
        <v>1273</v>
      </c>
      <c r="D41" s="12">
        <v>319</v>
      </c>
      <c r="E41" s="13">
        <v>5.17</v>
      </c>
      <c r="F41" s="14">
        <v>7.1000000000000004E-3</v>
      </c>
      <c r="G41" s="14"/>
    </row>
    <row r="42" spans="1:7" x14ac:dyDescent="0.25">
      <c r="A42" s="11" t="s">
        <v>1887</v>
      </c>
      <c r="B42" s="29" t="s">
        <v>1888</v>
      </c>
      <c r="C42" s="29" t="s">
        <v>1241</v>
      </c>
      <c r="D42" s="12">
        <v>740</v>
      </c>
      <c r="E42" s="13">
        <v>5.08</v>
      </c>
      <c r="F42" s="14">
        <v>7.0000000000000001E-3</v>
      </c>
      <c r="G42" s="14"/>
    </row>
    <row r="43" spans="1:7" x14ac:dyDescent="0.25">
      <c r="A43" s="11" t="s">
        <v>1817</v>
      </c>
      <c r="B43" s="29" t="s">
        <v>1818</v>
      </c>
      <c r="C43" s="29" t="s">
        <v>1209</v>
      </c>
      <c r="D43" s="12">
        <v>908</v>
      </c>
      <c r="E43" s="13">
        <v>4.74</v>
      </c>
      <c r="F43" s="14">
        <v>6.6E-3</v>
      </c>
      <c r="G43" s="14"/>
    </row>
    <row r="44" spans="1:7" x14ac:dyDescent="0.25">
      <c r="A44" s="11" t="s">
        <v>1359</v>
      </c>
      <c r="B44" s="29" t="s">
        <v>1360</v>
      </c>
      <c r="C44" s="29" t="s">
        <v>1107</v>
      </c>
      <c r="D44" s="12">
        <v>4133</v>
      </c>
      <c r="E44" s="13">
        <v>4.5599999999999996</v>
      </c>
      <c r="F44" s="14">
        <v>6.3E-3</v>
      </c>
      <c r="G44" s="14"/>
    </row>
    <row r="45" spans="1:7" x14ac:dyDescent="0.25">
      <c r="A45" s="11" t="s">
        <v>2217</v>
      </c>
      <c r="B45" s="29" t="s">
        <v>2218</v>
      </c>
      <c r="C45" s="29" t="s">
        <v>1122</v>
      </c>
      <c r="D45" s="12">
        <v>67</v>
      </c>
      <c r="E45" s="13">
        <v>4.55</v>
      </c>
      <c r="F45" s="14">
        <v>6.3E-3</v>
      </c>
      <c r="G45" s="14"/>
    </row>
    <row r="46" spans="1:7" x14ac:dyDescent="0.25">
      <c r="A46" s="11" t="s">
        <v>2219</v>
      </c>
      <c r="B46" s="29" t="s">
        <v>2220</v>
      </c>
      <c r="C46" s="29" t="s">
        <v>1273</v>
      </c>
      <c r="D46" s="12">
        <v>507</v>
      </c>
      <c r="E46" s="13">
        <v>4.53</v>
      </c>
      <c r="F46" s="14">
        <v>6.3E-3</v>
      </c>
      <c r="G46" s="14"/>
    </row>
    <row r="47" spans="1:7" x14ac:dyDescent="0.25">
      <c r="A47" s="11" t="s">
        <v>2221</v>
      </c>
      <c r="B47" s="29" t="s">
        <v>2222</v>
      </c>
      <c r="C47" s="29" t="s">
        <v>1175</v>
      </c>
      <c r="D47" s="12">
        <v>563</v>
      </c>
      <c r="E47" s="13">
        <v>4.51</v>
      </c>
      <c r="F47" s="14">
        <v>6.1999999999999998E-3</v>
      </c>
      <c r="G47" s="14"/>
    </row>
    <row r="48" spans="1:7" x14ac:dyDescent="0.25">
      <c r="A48" s="11" t="s">
        <v>1367</v>
      </c>
      <c r="B48" s="29" t="s">
        <v>1368</v>
      </c>
      <c r="C48" s="29" t="s">
        <v>1292</v>
      </c>
      <c r="D48" s="12">
        <v>423</v>
      </c>
      <c r="E48" s="13">
        <v>4.47</v>
      </c>
      <c r="F48" s="14">
        <v>6.1999999999999998E-3</v>
      </c>
      <c r="G48" s="14"/>
    </row>
    <row r="49" spans="1:7" x14ac:dyDescent="0.25">
      <c r="A49" s="11" t="s">
        <v>2223</v>
      </c>
      <c r="B49" s="29" t="s">
        <v>2224</v>
      </c>
      <c r="C49" s="29" t="s">
        <v>1305</v>
      </c>
      <c r="D49" s="12">
        <v>744</v>
      </c>
      <c r="E49" s="13">
        <v>4.47</v>
      </c>
      <c r="F49" s="14">
        <v>6.1999999999999998E-3</v>
      </c>
      <c r="G49" s="14"/>
    </row>
    <row r="50" spans="1:7" x14ac:dyDescent="0.25">
      <c r="A50" s="11" t="s">
        <v>1281</v>
      </c>
      <c r="B50" s="29" t="s">
        <v>1282</v>
      </c>
      <c r="C50" s="29" t="s">
        <v>1107</v>
      </c>
      <c r="D50" s="12">
        <v>630</v>
      </c>
      <c r="E50" s="13">
        <v>4.46</v>
      </c>
      <c r="F50" s="14">
        <v>6.1999999999999998E-3</v>
      </c>
      <c r="G50" s="14"/>
    </row>
    <row r="51" spans="1:7" x14ac:dyDescent="0.25">
      <c r="A51" s="11" t="s">
        <v>1893</v>
      </c>
      <c r="B51" s="29" t="s">
        <v>1894</v>
      </c>
      <c r="C51" s="29" t="s">
        <v>1262</v>
      </c>
      <c r="D51" s="12">
        <v>331</v>
      </c>
      <c r="E51" s="13">
        <v>4.45</v>
      </c>
      <c r="F51" s="14">
        <v>6.1000000000000004E-3</v>
      </c>
      <c r="G51" s="14"/>
    </row>
    <row r="52" spans="1:7" x14ac:dyDescent="0.25">
      <c r="A52" s="11" t="s">
        <v>2225</v>
      </c>
      <c r="B52" s="29" t="s">
        <v>2226</v>
      </c>
      <c r="C52" s="29" t="s">
        <v>1147</v>
      </c>
      <c r="D52" s="12">
        <v>3679</v>
      </c>
      <c r="E52" s="13">
        <v>4.3899999999999997</v>
      </c>
      <c r="F52" s="14">
        <v>6.1000000000000004E-3</v>
      </c>
      <c r="G52" s="14"/>
    </row>
    <row r="53" spans="1:7" x14ac:dyDescent="0.25">
      <c r="A53" s="11" t="s">
        <v>1859</v>
      </c>
      <c r="B53" s="29" t="s">
        <v>1860</v>
      </c>
      <c r="C53" s="29" t="s">
        <v>1175</v>
      </c>
      <c r="D53" s="12">
        <v>189</v>
      </c>
      <c r="E53" s="13">
        <v>4.37</v>
      </c>
      <c r="F53" s="14">
        <v>6.0000000000000001E-3</v>
      </c>
      <c r="G53" s="14"/>
    </row>
    <row r="54" spans="1:7" x14ac:dyDescent="0.25">
      <c r="A54" s="11" t="s">
        <v>2227</v>
      </c>
      <c r="B54" s="29" t="s">
        <v>2228</v>
      </c>
      <c r="C54" s="29" t="s">
        <v>1122</v>
      </c>
      <c r="D54" s="12">
        <v>700</v>
      </c>
      <c r="E54" s="13">
        <v>4.33</v>
      </c>
      <c r="F54" s="14">
        <v>6.0000000000000001E-3</v>
      </c>
      <c r="G54" s="14"/>
    </row>
    <row r="55" spans="1:7" x14ac:dyDescent="0.25">
      <c r="A55" s="11" t="s">
        <v>2229</v>
      </c>
      <c r="B55" s="29" t="s">
        <v>2230</v>
      </c>
      <c r="C55" s="29" t="s">
        <v>1110</v>
      </c>
      <c r="D55" s="12">
        <v>535</v>
      </c>
      <c r="E55" s="13">
        <v>4.22</v>
      </c>
      <c r="F55" s="14">
        <v>5.7999999999999996E-3</v>
      </c>
      <c r="G55" s="14"/>
    </row>
    <row r="56" spans="1:7" x14ac:dyDescent="0.25">
      <c r="A56" s="11" t="s">
        <v>1409</v>
      </c>
      <c r="B56" s="29" t="s">
        <v>1410</v>
      </c>
      <c r="C56" s="29" t="s">
        <v>1110</v>
      </c>
      <c r="D56" s="12">
        <v>1218</v>
      </c>
      <c r="E56" s="13">
        <v>4.18</v>
      </c>
      <c r="F56" s="14">
        <v>5.7999999999999996E-3</v>
      </c>
      <c r="G56" s="14"/>
    </row>
    <row r="57" spans="1:7" x14ac:dyDescent="0.25">
      <c r="A57" s="11" t="s">
        <v>2231</v>
      </c>
      <c r="B57" s="29" t="s">
        <v>2232</v>
      </c>
      <c r="C57" s="29" t="s">
        <v>1147</v>
      </c>
      <c r="D57" s="12">
        <v>3446</v>
      </c>
      <c r="E57" s="13">
        <v>4.1399999999999997</v>
      </c>
      <c r="F57" s="14">
        <v>5.7000000000000002E-3</v>
      </c>
      <c r="G57" s="14"/>
    </row>
    <row r="58" spans="1:7" x14ac:dyDescent="0.25">
      <c r="A58" s="11" t="s">
        <v>2233</v>
      </c>
      <c r="B58" s="29" t="s">
        <v>2234</v>
      </c>
      <c r="C58" s="29" t="s">
        <v>1259</v>
      </c>
      <c r="D58" s="12">
        <v>6314</v>
      </c>
      <c r="E58" s="13">
        <v>4.09</v>
      </c>
      <c r="F58" s="14">
        <v>5.5999999999999999E-3</v>
      </c>
      <c r="G58" s="14"/>
    </row>
    <row r="59" spans="1:7" x14ac:dyDescent="0.25">
      <c r="A59" s="11" t="s">
        <v>2235</v>
      </c>
      <c r="B59" s="29" t="s">
        <v>2236</v>
      </c>
      <c r="C59" s="29" t="s">
        <v>1130</v>
      </c>
      <c r="D59" s="12">
        <v>3641</v>
      </c>
      <c r="E59" s="13">
        <v>4.09</v>
      </c>
      <c r="F59" s="14">
        <v>5.5999999999999999E-3</v>
      </c>
      <c r="G59" s="14"/>
    </row>
    <row r="60" spans="1:7" x14ac:dyDescent="0.25">
      <c r="A60" s="11" t="s">
        <v>1711</v>
      </c>
      <c r="B60" s="29" t="s">
        <v>1712</v>
      </c>
      <c r="C60" s="29" t="s">
        <v>1219</v>
      </c>
      <c r="D60" s="12">
        <v>515</v>
      </c>
      <c r="E60" s="13">
        <v>3.97</v>
      </c>
      <c r="F60" s="14">
        <v>5.4999999999999997E-3</v>
      </c>
      <c r="G60" s="14"/>
    </row>
    <row r="61" spans="1:7" x14ac:dyDescent="0.25">
      <c r="A61" s="11" t="s">
        <v>1244</v>
      </c>
      <c r="B61" s="29" t="s">
        <v>1245</v>
      </c>
      <c r="C61" s="29" t="s">
        <v>1246</v>
      </c>
      <c r="D61" s="12">
        <v>666</v>
      </c>
      <c r="E61" s="13">
        <v>3.92</v>
      </c>
      <c r="F61" s="14">
        <v>5.4000000000000003E-3</v>
      </c>
      <c r="G61" s="14"/>
    </row>
    <row r="62" spans="1:7" x14ac:dyDescent="0.25">
      <c r="A62" s="11" t="s">
        <v>2237</v>
      </c>
      <c r="B62" s="29" t="s">
        <v>2238</v>
      </c>
      <c r="C62" s="29" t="s">
        <v>1700</v>
      </c>
      <c r="D62" s="12">
        <v>249</v>
      </c>
      <c r="E62" s="13">
        <v>3.9</v>
      </c>
      <c r="F62" s="14">
        <v>5.4000000000000003E-3</v>
      </c>
      <c r="G62" s="14"/>
    </row>
    <row r="63" spans="1:7" x14ac:dyDescent="0.25">
      <c r="A63" s="11" t="s">
        <v>1283</v>
      </c>
      <c r="B63" s="29" t="s">
        <v>1284</v>
      </c>
      <c r="C63" s="29" t="s">
        <v>1110</v>
      </c>
      <c r="D63" s="12">
        <v>653</v>
      </c>
      <c r="E63" s="13">
        <v>3.83</v>
      </c>
      <c r="F63" s="14">
        <v>5.3E-3</v>
      </c>
      <c r="G63" s="14"/>
    </row>
    <row r="64" spans="1:7" x14ac:dyDescent="0.25">
      <c r="A64" s="11" t="s">
        <v>2239</v>
      </c>
      <c r="B64" s="29" t="s">
        <v>2240</v>
      </c>
      <c r="C64" s="29" t="s">
        <v>1175</v>
      </c>
      <c r="D64" s="12">
        <v>2144</v>
      </c>
      <c r="E64" s="13">
        <v>3.82</v>
      </c>
      <c r="F64" s="14">
        <v>5.3E-3</v>
      </c>
      <c r="G64" s="14"/>
    </row>
    <row r="65" spans="1:7" x14ac:dyDescent="0.25">
      <c r="A65" s="11" t="s">
        <v>1811</v>
      </c>
      <c r="B65" s="29" t="s">
        <v>1812</v>
      </c>
      <c r="C65" s="29" t="s">
        <v>1415</v>
      </c>
      <c r="D65" s="12">
        <v>343</v>
      </c>
      <c r="E65" s="13">
        <v>3.78</v>
      </c>
      <c r="F65" s="14">
        <v>5.1999999999999998E-3</v>
      </c>
      <c r="G65" s="14"/>
    </row>
    <row r="66" spans="1:7" x14ac:dyDescent="0.25">
      <c r="A66" s="11" t="s">
        <v>1692</v>
      </c>
      <c r="B66" s="29" t="s">
        <v>1693</v>
      </c>
      <c r="C66" s="29" t="s">
        <v>1107</v>
      </c>
      <c r="D66" s="12">
        <v>304</v>
      </c>
      <c r="E66" s="13">
        <v>3.75</v>
      </c>
      <c r="F66" s="14">
        <v>5.1999999999999998E-3</v>
      </c>
      <c r="G66" s="14"/>
    </row>
    <row r="67" spans="1:7" x14ac:dyDescent="0.25">
      <c r="A67" s="11" t="s">
        <v>2241</v>
      </c>
      <c r="B67" s="29" t="s">
        <v>2242</v>
      </c>
      <c r="C67" s="29" t="s">
        <v>1219</v>
      </c>
      <c r="D67" s="12">
        <v>257</v>
      </c>
      <c r="E67" s="13">
        <v>3.74</v>
      </c>
      <c r="F67" s="14">
        <v>5.1999999999999998E-3</v>
      </c>
      <c r="G67" s="14"/>
    </row>
    <row r="68" spans="1:7" x14ac:dyDescent="0.25">
      <c r="A68" s="11" t="s">
        <v>2135</v>
      </c>
      <c r="B68" s="29" t="s">
        <v>2136</v>
      </c>
      <c r="C68" s="29" t="s">
        <v>1107</v>
      </c>
      <c r="D68" s="12">
        <v>1422</v>
      </c>
      <c r="E68" s="13">
        <v>3.73</v>
      </c>
      <c r="F68" s="14">
        <v>5.1000000000000004E-3</v>
      </c>
      <c r="G68" s="14"/>
    </row>
    <row r="69" spans="1:7" x14ac:dyDescent="0.25">
      <c r="A69" s="11" t="s">
        <v>2243</v>
      </c>
      <c r="B69" s="29" t="s">
        <v>2244</v>
      </c>
      <c r="C69" s="29" t="s">
        <v>1305</v>
      </c>
      <c r="D69" s="12">
        <v>822</v>
      </c>
      <c r="E69" s="13">
        <v>3.71</v>
      </c>
      <c r="F69" s="14">
        <v>5.1000000000000004E-3</v>
      </c>
      <c r="G69" s="14"/>
    </row>
    <row r="70" spans="1:7" x14ac:dyDescent="0.25">
      <c r="A70" s="11" t="s">
        <v>2120</v>
      </c>
      <c r="B70" s="29" t="s">
        <v>2121</v>
      </c>
      <c r="C70" s="29" t="s">
        <v>1273</v>
      </c>
      <c r="D70" s="12">
        <v>374</v>
      </c>
      <c r="E70" s="13">
        <v>3.7</v>
      </c>
      <c r="F70" s="14">
        <v>5.1000000000000004E-3</v>
      </c>
      <c r="G70" s="14"/>
    </row>
    <row r="71" spans="1:7" x14ac:dyDescent="0.25">
      <c r="A71" s="11" t="s">
        <v>1850</v>
      </c>
      <c r="B71" s="29" t="s">
        <v>1851</v>
      </c>
      <c r="C71" s="29" t="s">
        <v>1821</v>
      </c>
      <c r="D71" s="12">
        <v>925</v>
      </c>
      <c r="E71" s="13">
        <v>3.64</v>
      </c>
      <c r="F71" s="14">
        <v>5.0000000000000001E-3</v>
      </c>
      <c r="G71" s="14"/>
    </row>
    <row r="72" spans="1:7" x14ac:dyDescent="0.25">
      <c r="A72" s="11" t="s">
        <v>1913</v>
      </c>
      <c r="B72" s="29" t="s">
        <v>1914</v>
      </c>
      <c r="C72" s="29" t="s">
        <v>1915</v>
      </c>
      <c r="D72" s="12">
        <v>519</v>
      </c>
      <c r="E72" s="13">
        <v>3.62</v>
      </c>
      <c r="F72" s="14">
        <v>5.0000000000000001E-3</v>
      </c>
      <c r="G72" s="14"/>
    </row>
    <row r="73" spans="1:7" x14ac:dyDescent="0.25">
      <c r="A73" s="11" t="s">
        <v>1889</v>
      </c>
      <c r="B73" s="29" t="s">
        <v>1890</v>
      </c>
      <c r="C73" s="29" t="s">
        <v>1122</v>
      </c>
      <c r="D73" s="12">
        <v>746</v>
      </c>
      <c r="E73" s="13">
        <v>3.56</v>
      </c>
      <c r="F73" s="14">
        <v>4.8999999999999998E-3</v>
      </c>
      <c r="G73" s="14"/>
    </row>
    <row r="74" spans="1:7" x14ac:dyDescent="0.25">
      <c r="A74" s="11" t="s">
        <v>2245</v>
      </c>
      <c r="B74" s="29" t="s">
        <v>2246</v>
      </c>
      <c r="C74" s="29" t="s">
        <v>1219</v>
      </c>
      <c r="D74" s="12">
        <v>3631</v>
      </c>
      <c r="E74" s="13">
        <v>3.48</v>
      </c>
      <c r="F74" s="14">
        <v>4.7999999999999996E-3</v>
      </c>
      <c r="G74" s="14"/>
    </row>
    <row r="75" spans="1:7" x14ac:dyDescent="0.25">
      <c r="A75" s="11" t="s">
        <v>2247</v>
      </c>
      <c r="B75" s="29" t="s">
        <v>2248</v>
      </c>
      <c r="C75" s="29" t="s">
        <v>1147</v>
      </c>
      <c r="D75" s="12">
        <v>647</v>
      </c>
      <c r="E75" s="13">
        <v>3.48</v>
      </c>
      <c r="F75" s="14">
        <v>4.7999999999999996E-3</v>
      </c>
      <c r="G75" s="14"/>
    </row>
    <row r="76" spans="1:7" x14ac:dyDescent="0.25">
      <c r="A76" s="11" t="s">
        <v>2176</v>
      </c>
      <c r="B76" s="29" t="s">
        <v>2177</v>
      </c>
      <c r="C76" s="29" t="s">
        <v>1195</v>
      </c>
      <c r="D76" s="12">
        <v>734</v>
      </c>
      <c r="E76" s="13">
        <v>3.46</v>
      </c>
      <c r="F76" s="14">
        <v>4.7999999999999996E-3</v>
      </c>
      <c r="G76" s="14"/>
    </row>
    <row r="77" spans="1:7" x14ac:dyDescent="0.25">
      <c r="A77" s="11" t="s">
        <v>2249</v>
      </c>
      <c r="B77" s="29" t="s">
        <v>2250</v>
      </c>
      <c r="C77" s="29" t="s">
        <v>1107</v>
      </c>
      <c r="D77" s="12">
        <v>682</v>
      </c>
      <c r="E77" s="13">
        <v>3.45</v>
      </c>
      <c r="F77" s="14">
        <v>4.7999999999999996E-3</v>
      </c>
      <c r="G77" s="14"/>
    </row>
    <row r="78" spans="1:7" x14ac:dyDescent="0.25">
      <c r="A78" s="11" t="s">
        <v>1451</v>
      </c>
      <c r="B78" s="29" t="s">
        <v>1452</v>
      </c>
      <c r="C78" s="29" t="s">
        <v>1340</v>
      </c>
      <c r="D78" s="12">
        <v>865</v>
      </c>
      <c r="E78" s="13">
        <v>3.4</v>
      </c>
      <c r="F78" s="14">
        <v>4.7000000000000002E-3</v>
      </c>
      <c r="G78" s="14"/>
    </row>
    <row r="79" spans="1:7" x14ac:dyDescent="0.25">
      <c r="A79" s="11" t="s">
        <v>2251</v>
      </c>
      <c r="B79" s="29" t="s">
        <v>2252</v>
      </c>
      <c r="C79" s="29" t="s">
        <v>1292</v>
      </c>
      <c r="D79" s="12">
        <v>949</v>
      </c>
      <c r="E79" s="13">
        <v>3.4</v>
      </c>
      <c r="F79" s="14">
        <v>4.7000000000000002E-3</v>
      </c>
      <c r="G79" s="14"/>
    </row>
    <row r="80" spans="1:7" x14ac:dyDescent="0.25">
      <c r="A80" s="11" t="s">
        <v>2253</v>
      </c>
      <c r="B80" s="29" t="s">
        <v>2254</v>
      </c>
      <c r="C80" s="29" t="s">
        <v>1340</v>
      </c>
      <c r="D80" s="12">
        <v>530</v>
      </c>
      <c r="E80" s="13">
        <v>3.36</v>
      </c>
      <c r="F80" s="14">
        <v>4.5999999999999999E-3</v>
      </c>
      <c r="G80" s="14"/>
    </row>
    <row r="81" spans="1:7" x14ac:dyDescent="0.25">
      <c r="A81" s="11" t="s">
        <v>1441</v>
      </c>
      <c r="B81" s="29" t="s">
        <v>1442</v>
      </c>
      <c r="C81" s="29" t="s">
        <v>1195</v>
      </c>
      <c r="D81" s="12">
        <v>1188</v>
      </c>
      <c r="E81" s="13">
        <v>3.33</v>
      </c>
      <c r="F81" s="14">
        <v>4.5999999999999999E-3</v>
      </c>
      <c r="G81" s="14"/>
    </row>
    <row r="82" spans="1:7" x14ac:dyDescent="0.25">
      <c r="A82" s="11" t="s">
        <v>2255</v>
      </c>
      <c r="B82" s="29" t="s">
        <v>2256</v>
      </c>
      <c r="C82" s="29" t="s">
        <v>2128</v>
      </c>
      <c r="D82" s="12">
        <v>339</v>
      </c>
      <c r="E82" s="13">
        <v>3.31</v>
      </c>
      <c r="F82" s="14">
        <v>4.5999999999999999E-3</v>
      </c>
      <c r="G82" s="14"/>
    </row>
    <row r="83" spans="1:7" x14ac:dyDescent="0.25">
      <c r="A83" s="11" t="s">
        <v>2257</v>
      </c>
      <c r="B83" s="29" t="s">
        <v>2258</v>
      </c>
      <c r="C83" s="29" t="s">
        <v>1144</v>
      </c>
      <c r="D83" s="12">
        <v>4780</v>
      </c>
      <c r="E83" s="13">
        <v>3.31</v>
      </c>
      <c r="F83" s="14">
        <v>4.5999999999999999E-3</v>
      </c>
      <c r="G83" s="14"/>
    </row>
    <row r="84" spans="1:7" x14ac:dyDescent="0.25">
      <c r="A84" s="11" t="s">
        <v>2259</v>
      </c>
      <c r="B84" s="29" t="s">
        <v>2260</v>
      </c>
      <c r="C84" s="29" t="s">
        <v>1188</v>
      </c>
      <c r="D84" s="12">
        <v>44</v>
      </c>
      <c r="E84" s="13">
        <v>3.31</v>
      </c>
      <c r="F84" s="14">
        <v>4.5999999999999999E-3</v>
      </c>
      <c r="G84" s="14"/>
    </row>
    <row r="85" spans="1:7" x14ac:dyDescent="0.25">
      <c r="A85" s="11" t="s">
        <v>2261</v>
      </c>
      <c r="B85" s="29" t="s">
        <v>2262</v>
      </c>
      <c r="C85" s="29" t="s">
        <v>1122</v>
      </c>
      <c r="D85" s="12">
        <v>4035</v>
      </c>
      <c r="E85" s="13">
        <v>3.28</v>
      </c>
      <c r="F85" s="14">
        <v>4.4999999999999997E-3</v>
      </c>
      <c r="G85" s="14"/>
    </row>
    <row r="86" spans="1:7" x14ac:dyDescent="0.25">
      <c r="A86" s="11" t="s">
        <v>2263</v>
      </c>
      <c r="B86" s="29" t="s">
        <v>2264</v>
      </c>
      <c r="C86" s="29" t="s">
        <v>1188</v>
      </c>
      <c r="D86" s="12">
        <v>1299</v>
      </c>
      <c r="E86" s="13">
        <v>3.26</v>
      </c>
      <c r="F86" s="14">
        <v>4.4999999999999997E-3</v>
      </c>
      <c r="G86" s="14"/>
    </row>
    <row r="87" spans="1:7" x14ac:dyDescent="0.25">
      <c r="A87" s="11" t="s">
        <v>2265</v>
      </c>
      <c r="B87" s="29" t="s">
        <v>2266</v>
      </c>
      <c r="C87" s="29" t="s">
        <v>1209</v>
      </c>
      <c r="D87" s="12">
        <v>812</v>
      </c>
      <c r="E87" s="13">
        <v>3.24</v>
      </c>
      <c r="F87" s="14">
        <v>4.4999999999999997E-3</v>
      </c>
      <c r="G87" s="14"/>
    </row>
    <row r="88" spans="1:7" x14ac:dyDescent="0.25">
      <c r="A88" s="11" t="s">
        <v>1353</v>
      </c>
      <c r="B88" s="29" t="s">
        <v>1354</v>
      </c>
      <c r="C88" s="29" t="s">
        <v>1219</v>
      </c>
      <c r="D88" s="12">
        <v>1326</v>
      </c>
      <c r="E88" s="13">
        <v>3.22</v>
      </c>
      <c r="F88" s="14">
        <v>4.4000000000000003E-3</v>
      </c>
      <c r="G88" s="14"/>
    </row>
    <row r="89" spans="1:7" x14ac:dyDescent="0.25">
      <c r="A89" s="11" t="s">
        <v>2267</v>
      </c>
      <c r="B89" s="29" t="s">
        <v>2268</v>
      </c>
      <c r="C89" s="29" t="s">
        <v>2269</v>
      </c>
      <c r="D89" s="12">
        <v>403</v>
      </c>
      <c r="E89" s="13">
        <v>3.22</v>
      </c>
      <c r="F89" s="14">
        <v>4.4000000000000003E-3</v>
      </c>
      <c r="G89" s="14"/>
    </row>
    <row r="90" spans="1:7" x14ac:dyDescent="0.25">
      <c r="A90" s="11" t="s">
        <v>2270</v>
      </c>
      <c r="B90" s="29" t="s">
        <v>2271</v>
      </c>
      <c r="C90" s="29" t="s">
        <v>1161</v>
      </c>
      <c r="D90" s="12">
        <v>7266</v>
      </c>
      <c r="E90" s="13">
        <v>3.18</v>
      </c>
      <c r="F90" s="14">
        <v>4.4000000000000003E-3</v>
      </c>
      <c r="G90" s="14"/>
    </row>
    <row r="91" spans="1:7" x14ac:dyDescent="0.25">
      <c r="A91" s="11" t="s">
        <v>2272</v>
      </c>
      <c r="B91" s="29" t="s">
        <v>2273</v>
      </c>
      <c r="C91" s="29" t="s">
        <v>1110</v>
      </c>
      <c r="D91" s="12">
        <v>850</v>
      </c>
      <c r="E91" s="13">
        <v>3.14</v>
      </c>
      <c r="F91" s="14">
        <v>4.3E-3</v>
      </c>
      <c r="G91" s="14"/>
    </row>
    <row r="92" spans="1:7" x14ac:dyDescent="0.25">
      <c r="A92" s="11" t="s">
        <v>2274</v>
      </c>
      <c r="B92" s="29" t="s">
        <v>2275</v>
      </c>
      <c r="C92" s="29" t="s">
        <v>1719</v>
      </c>
      <c r="D92" s="12">
        <v>363</v>
      </c>
      <c r="E92" s="13">
        <v>3.12</v>
      </c>
      <c r="F92" s="14">
        <v>4.3E-3</v>
      </c>
      <c r="G92" s="14"/>
    </row>
    <row r="93" spans="1:7" x14ac:dyDescent="0.25">
      <c r="A93" s="11" t="s">
        <v>1865</v>
      </c>
      <c r="B93" s="29" t="s">
        <v>1866</v>
      </c>
      <c r="C93" s="29" t="s">
        <v>1153</v>
      </c>
      <c r="D93" s="12">
        <v>469</v>
      </c>
      <c r="E93" s="13">
        <v>3.11</v>
      </c>
      <c r="F93" s="14">
        <v>4.3E-3</v>
      </c>
      <c r="G93" s="14"/>
    </row>
    <row r="94" spans="1:7" x14ac:dyDescent="0.25">
      <c r="A94" s="11" t="s">
        <v>2276</v>
      </c>
      <c r="B94" s="29" t="s">
        <v>2277</v>
      </c>
      <c r="C94" s="29" t="s">
        <v>1147</v>
      </c>
      <c r="D94" s="12">
        <v>10889</v>
      </c>
      <c r="E94" s="13">
        <v>3.11</v>
      </c>
      <c r="F94" s="14">
        <v>4.3E-3</v>
      </c>
      <c r="G94" s="14"/>
    </row>
    <row r="95" spans="1:7" x14ac:dyDescent="0.25">
      <c r="A95" s="11" t="s">
        <v>1909</v>
      </c>
      <c r="B95" s="29" t="s">
        <v>1910</v>
      </c>
      <c r="C95" s="29" t="s">
        <v>1209</v>
      </c>
      <c r="D95" s="12">
        <v>112</v>
      </c>
      <c r="E95" s="13">
        <v>3.11</v>
      </c>
      <c r="F95" s="14">
        <v>4.3E-3</v>
      </c>
      <c r="G95" s="14"/>
    </row>
    <row r="96" spans="1:7" x14ac:dyDescent="0.25">
      <c r="A96" s="11" t="s">
        <v>1269</v>
      </c>
      <c r="B96" s="29" t="s">
        <v>1270</v>
      </c>
      <c r="C96" s="29" t="s">
        <v>1107</v>
      </c>
      <c r="D96" s="12">
        <v>2693</v>
      </c>
      <c r="E96" s="13">
        <v>3.1</v>
      </c>
      <c r="F96" s="14">
        <v>4.3E-3</v>
      </c>
      <c r="G96" s="14"/>
    </row>
    <row r="97" spans="1:7" x14ac:dyDescent="0.25">
      <c r="A97" s="11" t="s">
        <v>2278</v>
      </c>
      <c r="B97" s="29" t="s">
        <v>2279</v>
      </c>
      <c r="C97" s="29" t="s">
        <v>1926</v>
      </c>
      <c r="D97" s="12">
        <v>2304</v>
      </c>
      <c r="E97" s="13">
        <v>3.1</v>
      </c>
      <c r="F97" s="14">
        <v>4.3E-3</v>
      </c>
      <c r="G97" s="14"/>
    </row>
    <row r="98" spans="1:7" x14ac:dyDescent="0.25">
      <c r="A98" s="11" t="s">
        <v>2280</v>
      </c>
      <c r="B98" s="29" t="s">
        <v>2281</v>
      </c>
      <c r="C98" s="29" t="s">
        <v>1209</v>
      </c>
      <c r="D98" s="12">
        <v>79</v>
      </c>
      <c r="E98" s="13">
        <v>3.04</v>
      </c>
      <c r="F98" s="14">
        <v>4.1999999999999997E-3</v>
      </c>
      <c r="G98" s="14"/>
    </row>
    <row r="99" spans="1:7" x14ac:dyDescent="0.25">
      <c r="A99" s="11" t="s">
        <v>2282</v>
      </c>
      <c r="B99" s="29" t="s">
        <v>2283</v>
      </c>
      <c r="C99" s="29" t="s">
        <v>1219</v>
      </c>
      <c r="D99" s="12">
        <v>1457</v>
      </c>
      <c r="E99" s="13">
        <v>3.04</v>
      </c>
      <c r="F99" s="14">
        <v>4.1999999999999997E-3</v>
      </c>
      <c r="G99" s="14"/>
    </row>
    <row r="100" spans="1:7" x14ac:dyDescent="0.25">
      <c r="A100" s="11" t="s">
        <v>2284</v>
      </c>
      <c r="B100" s="29" t="s">
        <v>2285</v>
      </c>
      <c r="C100" s="29" t="s">
        <v>1188</v>
      </c>
      <c r="D100" s="12">
        <v>500</v>
      </c>
      <c r="E100" s="13">
        <v>3.03</v>
      </c>
      <c r="F100" s="14">
        <v>4.1999999999999997E-3</v>
      </c>
      <c r="G100" s="14"/>
    </row>
    <row r="101" spans="1:7" x14ac:dyDescent="0.25">
      <c r="A101" s="11" t="s">
        <v>1857</v>
      </c>
      <c r="B101" s="29" t="s">
        <v>1858</v>
      </c>
      <c r="C101" s="29" t="s">
        <v>1305</v>
      </c>
      <c r="D101" s="12">
        <v>157</v>
      </c>
      <c r="E101" s="13">
        <v>3.03</v>
      </c>
      <c r="F101" s="14">
        <v>4.1999999999999997E-3</v>
      </c>
      <c r="G101" s="14"/>
    </row>
    <row r="102" spans="1:7" x14ac:dyDescent="0.25">
      <c r="A102" s="11" t="s">
        <v>1848</v>
      </c>
      <c r="B102" s="29" t="s">
        <v>1849</v>
      </c>
      <c r="C102" s="29" t="s">
        <v>1821</v>
      </c>
      <c r="D102" s="12">
        <v>205</v>
      </c>
      <c r="E102" s="13">
        <v>3.02</v>
      </c>
      <c r="F102" s="14">
        <v>4.1999999999999997E-3</v>
      </c>
      <c r="G102" s="14"/>
    </row>
    <row r="103" spans="1:7" x14ac:dyDescent="0.25">
      <c r="A103" s="11" t="s">
        <v>1885</v>
      </c>
      <c r="B103" s="29" t="s">
        <v>1886</v>
      </c>
      <c r="C103" s="29" t="s">
        <v>1175</v>
      </c>
      <c r="D103" s="12">
        <v>459</v>
      </c>
      <c r="E103" s="13">
        <v>3.01</v>
      </c>
      <c r="F103" s="14">
        <v>4.1999999999999997E-3</v>
      </c>
      <c r="G103" s="14"/>
    </row>
    <row r="104" spans="1:7" x14ac:dyDescent="0.25">
      <c r="A104" s="11" t="s">
        <v>2286</v>
      </c>
      <c r="B104" s="29" t="s">
        <v>2287</v>
      </c>
      <c r="C104" s="29" t="s">
        <v>1305</v>
      </c>
      <c r="D104" s="12">
        <v>656</v>
      </c>
      <c r="E104" s="13">
        <v>2.98</v>
      </c>
      <c r="F104" s="14">
        <v>4.1000000000000003E-3</v>
      </c>
      <c r="G104" s="14"/>
    </row>
    <row r="105" spans="1:7" x14ac:dyDescent="0.25">
      <c r="A105" s="11" t="s">
        <v>1464</v>
      </c>
      <c r="B105" s="29" t="s">
        <v>1465</v>
      </c>
      <c r="C105" s="29" t="s">
        <v>1122</v>
      </c>
      <c r="D105" s="12">
        <v>1018</v>
      </c>
      <c r="E105" s="13">
        <v>2.87</v>
      </c>
      <c r="F105" s="14">
        <v>4.0000000000000001E-3</v>
      </c>
      <c r="G105" s="14"/>
    </row>
    <row r="106" spans="1:7" x14ac:dyDescent="0.25">
      <c r="A106" s="11" t="s">
        <v>2124</v>
      </c>
      <c r="B106" s="29" t="s">
        <v>2125</v>
      </c>
      <c r="C106" s="29" t="s">
        <v>1273</v>
      </c>
      <c r="D106" s="12">
        <v>484</v>
      </c>
      <c r="E106" s="13">
        <v>2.87</v>
      </c>
      <c r="F106" s="14">
        <v>4.0000000000000001E-3</v>
      </c>
      <c r="G106" s="14"/>
    </row>
    <row r="107" spans="1:7" x14ac:dyDescent="0.25">
      <c r="A107" s="11" t="s">
        <v>2288</v>
      </c>
      <c r="B107" s="29" t="s">
        <v>2289</v>
      </c>
      <c r="C107" s="29" t="s">
        <v>1259</v>
      </c>
      <c r="D107" s="12">
        <v>196</v>
      </c>
      <c r="E107" s="13">
        <v>2.82</v>
      </c>
      <c r="F107" s="14">
        <v>3.8999999999999998E-3</v>
      </c>
      <c r="G107" s="14"/>
    </row>
    <row r="108" spans="1:7" x14ac:dyDescent="0.25">
      <c r="A108" s="11" t="s">
        <v>2108</v>
      </c>
      <c r="B108" s="29" t="s">
        <v>2109</v>
      </c>
      <c r="C108" s="29" t="s">
        <v>1415</v>
      </c>
      <c r="D108" s="12">
        <v>167</v>
      </c>
      <c r="E108" s="13">
        <v>2.82</v>
      </c>
      <c r="F108" s="14">
        <v>3.8999999999999998E-3</v>
      </c>
      <c r="G108" s="14"/>
    </row>
    <row r="109" spans="1:7" x14ac:dyDescent="0.25">
      <c r="A109" s="11" t="s">
        <v>1411</v>
      </c>
      <c r="B109" s="29" t="s">
        <v>1412</v>
      </c>
      <c r="C109" s="29" t="s">
        <v>1150</v>
      </c>
      <c r="D109" s="12">
        <v>2470</v>
      </c>
      <c r="E109" s="13">
        <v>2.8</v>
      </c>
      <c r="F109" s="14">
        <v>3.8999999999999998E-3</v>
      </c>
      <c r="G109" s="14"/>
    </row>
    <row r="110" spans="1:7" x14ac:dyDescent="0.25">
      <c r="A110" s="11" t="s">
        <v>2290</v>
      </c>
      <c r="B110" s="29" t="s">
        <v>2291</v>
      </c>
      <c r="C110" s="29" t="s">
        <v>1246</v>
      </c>
      <c r="D110" s="12">
        <v>512</v>
      </c>
      <c r="E110" s="13">
        <v>2.74</v>
      </c>
      <c r="F110" s="14">
        <v>3.8E-3</v>
      </c>
      <c r="G110" s="14"/>
    </row>
    <row r="111" spans="1:7" x14ac:dyDescent="0.25">
      <c r="A111" s="11" t="s">
        <v>2292</v>
      </c>
      <c r="B111" s="29" t="s">
        <v>2293</v>
      </c>
      <c r="C111" s="29" t="s">
        <v>1107</v>
      </c>
      <c r="D111" s="12">
        <v>387</v>
      </c>
      <c r="E111" s="13">
        <v>2.72</v>
      </c>
      <c r="F111" s="14">
        <v>3.7000000000000002E-3</v>
      </c>
      <c r="G111" s="14"/>
    </row>
    <row r="112" spans="1:7" x14ac:dyDescent="0.25">
      <c r="A112" s="11" t="s">
        <v>1901</v>
      </c>
      <c r="B112" s="29" t="s">
        <v>1902</v>
      </c>
      <c r="C112" s="29" t="s">
        <v>1188</v>
      </c>
      <c r="D112" s="12">
        <v>126</v>
      </c>
      <c r="E112" s="13">
        <v>2.67</v>
      </c>
      <c r="F112" s="14">
        <v>3.7000000000000002E-3</v>
      </c>
      <c r="G112" s="14"/>
    </row>
    <row r="113" spans="1:7" x14ac:dyDescent="0.25">
      <c r="A113" s="11" t="s">
        <v>1867</v>
      </c>
      <c r="B113" s="29" t="s">
        <v>1868</v>
      </c>
      <c r="C113" s="29" t="s">
        <v>1147</v>
      </c>
      <c r="D113" s="12">
        <v>848</v>
      </c>
      <c r="E113" s="13">
        <v>2.66</v>
      </c>
      <c r="F113" s="14">
        <v>3.7000000000000002E-3</v>
      </c>
      <c r="G113" s="14"/>
    </row>
    <row r="114" spans="1:7" x14ac:dyDescent="0.25">
      <c r="A114" s="11" t="s">
        <v>2294</v>
      </c>
      <c r="B114" s="29" t="s">
        <v>2295</v>
      </c>
      <c r="C114" s="29" t="s">
        <v>1195</v>
      </c>
      <c r="D114" s="12">
        <v>1677</v>
      </c>
      <c r="E114" s="13">
        <v>2.64</v>
      </c>
      <c r="F114" s="14">
        <v>3.5999999999999999E-3</v>
      </c>
      <c r="G114" s="14"/>
    </row>
    <row r="115" spans="1:7" x14ac:dyDescent="0.25">
      <c r="A115" s="11" t="s">
        <v>2296</v>
      </c>
      <c r="B115" s="29" t="s">
        <v>2297</v>
      </c>
      <c r="C115" s="29" t="s">
        <v>1926</v>
      </c>
      <c r="D115" s="12">
        <v>161</v>
      </c>
      <c r="E115" s="13">
        <v>2.62</v>
      </c>
      <c r="F115" s="14">
        <v>3.5999999999999999E-3</v>
      </c>
      <c r="G115" s="14"/>
    </row>
    <row r="116" spans="1:7" x14ac:dyDescent="0.25">
      <c r="A116" s="11" t="s">
        <v>1899</v>
      </c>
      <c r="B116" s="29" t="s">
        <v>1900</v>
      </c>
      <c r="C116" s="29" t="s">
        <v>1147</v>
      </c>
      <c r="D116" s="12">
        <v>1035</v>
      </c>
      <c r="E116" s="13">
        <v>2.56</v>
      </c>
      <c r="F116" s="14">
        <v>3.5000000000000001E-3</v>
      </c>
      <c r="G116" s="14"/>
    </row>
    <row r="117" spans="1:7" x14ac:dyDescent="0.25">
      <c r="A117" s="11" t="s">
        <v>2139</v>
      </c>
      <c r="B117" s="29" t="s">
        <v>2140</v>
      </c>
      <c r="C117" s="29" t="s">
        <v>1153</v>
      </c>
      <c r="D117" s="12">
        <v>751</v>
      </c>
      <c r="E117" s="13">
        <v>2.54</v>
      </c>
      <c r="F117" s="14">
        <v>3.5000000000000001E-3</v>
      </c>
      <c r="G117" s="14"/>
    </row>
    <row r="118" spans="1:7" x14ac:dyDescent="0.25">
      <c r="A118" s="11" t="s">
        <v>2298</v>
      </c>
      <c r="B118" s="29" t="s">
        <v>2299</v>
      </c>
      <c r="C118" s="29" t="s">
        <v>1700</v>
      </c>
      <c r="D118" s="12">
        <v>782</v>
      </c>
      <c r="E118" s="13">
        <v>2.52</v>
      </c>
      <c r="F118" s="14">
        <v>3.5000000000000001E-3</v>
      </c>
      <c r="G118" s="14"/>
    </row>
    <row r="119" spans="1:7" x14ac:dyDescent="0.25">
      <c r="A119" s="11" t="s">
        <v>2300</v>
      </c>
      <c r="B119" s="29" t="s">
        <v>2301</v>
      </c>
      <c r="C119" s="29" t="s">
        <v>1198</v>
      </c>
      <c r="D119" s="12">
        <v>558</v>
      </c>
      <c r="E119" s="13">
        <v>2.5099999999999998</v>
      </c>
      <c r="F119" s="14">
        <v>3.5000000000000001E-3</v>
      </c>
      <c r="G119" s="14"/>
    </row>
    <row r="120" spans="1:7" x14ac:dyDescent="0.25">
      <c r="A120" s="11" t="s">
        <v>1846</v>
      </c>
      <c r="B120" s="29" t="s">
        <v>1847</v>
      </c>
      <c r="C120" s="29" t="s">
        <v>1188</v>
      </c>
      <c r="D120" s="12">
        <v>451</v>
      </c>
      <c r="E120" s="13">
        <v>2.5099999999999998</v>
      </c>
      <c r="F120" s="14">
        <v>3.5000000000000001E-3</v>
      </c>
      <c r="G120" s="14"/>
    </row>
    <row r="121" spans="1:7" x14ac:dyDescent="0.25">
      <c r="A121" s="11" t="s">
        <v>1293</v>
      </c>
      <c r="B121" s="29" t="s">
        <v>1294</v>
      </c>
      <c r="C121" s="29" t="s">
        <v>1273</v>
      </c>
      <c r="D121" s="12">
        <v>191</v>
      </c>
      <c r="E121" s="13">
        <v>2.4900000000000002</v>
      </c>
      <c r="F121" s="14">
        <v>3.3999999999999998E-3</v>
      </c>
      <c r="G121" s="14"/>
    </row>
    <row r="122" spans="1:7" x14ac:dyDescent="0.25">
      <c r="A122" s="11" t="s">
        <v>2302</v>
      </c>
      <c r="B122" s="29" t="s">
        <v>2303</v>
      </c>
      <c r="C122" s="29" t="s">
        <v>1175</v>
      </c>
      <c r="D122" s="12">
        <v>982</v>
      </c>
      <c r="E122" s="13">
        <v>2.48</v>
      </c>
      <c r="F122" s="14">
        <v>3.3999999999999998E-3</v>
      </c>
      <c r="G122" s="14"/>
    </row>
    <row r="123" spans="1:7" x14ac:dyDescent="0.25">
      <c r="A123" s="11" t="s">
        <v>2304</v>
      </c>
      <c r="B123" s="29" t="s">
        <v>2305</v>
      </c>
      <c r="C123" s="29" t="s">
        <v>1340</v>
      </c>
      <c r="D123" s="12">
        <v>5917</v>
      </c>
      <c r="E123" s="13">
        <v>2.48</v>
      </c>
      <c r="F123" s="14">
        <v>3.3999999999999998E-3</v>
      </c>
      <c r="G123" s="14"/>
    </row>
    <row r="124" spans="1:7" x14ac:dyDescent="0.25">
      <c r="A124" s="11" t="s">
        <v>2306</v>
      </c>
      <c r="B124" s="29" t="s">
        <v>2307</v>
      </c>
      <c r="C124" s="29" t="s">
        <v>1246</v>
      </c>
      <c r="D124" s="12">
        <v>535</v>
      </c>
      <c r="E124" s="13">
        <v>2.4300000000000002</v>
      </c>
      <c r="F124" s="14">
        <v>3.3999999999999998E-3</v>
      </c>
      <c r="G124" s="14"/>
    </row>
    <row r="125" spans="1:7" x14ac:dyDescent="0.25">
      <c r="A125" s="11" t="s">
        <v>1724</v>
      </c>
      <c r="B125" s="29" t="s">
        <v>1725</v>
      </c>
      <c r="C125" s="29" t="s">
        <v>1305</v>
      </c>
      <c r="D125" s="12">
        <v>65</v>
      </c>
      <c r="E125" s="13">
        <v>2.42</v>
      </c>
      <c r="F125" s="14">
        <v>3.3E-3</v>
      </c>
      <c r="G125" s="14"/>
    </row>
    <row r="126" spans="1:7" x14ac:dyDescent="0.25">
      <c r="A126" s="11" t="s">
        <v>2308</v>
      </c>
      <c r="B126" s="29" t="s">
        <v>2309</v>
      </c>
      <c r="C126" s="29" t="s">
        <v>1198</v>
      </c>
      <c r="D126" s="12">
        <v>3581</v>
      </c>
      <c r="E126" s="13">
        <v>2.41</v>
      </c>
      <c r="F126" s="14">
        <v>3.3E-3</v>
      </c>
      <c r="G126" s="14"/>
    </row>
    <row r="127" spans="1:7" x14ac:dyDescent="0.25">
      <c r="A127" s="11" t="s">
        <v>2310</v>
      </c>
      <c r="B127" s="29" t="s">
        <v>2311</v>
      </c>
      <c r="C127" s="29" t="s">
        <v>1153</v>
      </c>
      <c r="D127" s="12">
        <v>213</v>
      </c>
      <c r="E127" s="13">
        <v>2.39</v>
      </c>
      <c r="F127" s="14">
        <v>3.3E-3</v>
      </c>
      <c r="G127" s="14"/>
    </row>
    <row r="128" spans="1:7" x14ac:dyDescent="0.25">
      <c r="A128" s="11" t="s">
        <v>2106</v>
      </c>
      <c r="B128" s="29" t="s">
        <v>2107</v>
      </c>
      <c r="C128" s="29" t="s">
        <v>1415</v>
      </c>
      <c r="D128" s="12">
        <v>122</v>
      </c>
      <c r="E128" s="13">
        <v>2.3199999999999998</v>
      </c>
      <c r="F128" s="14">
        <v>3.2000000000000002E-3</v>
      </c>
      <c r="G128" s="14"/>
    </row>
    <row r="129" spans="1:7" x14ac:dyDescent="0.25">
      <c r="A129" s="11" t="s">
        <v>1922</v>
      </c>
      <c r="B129" s="29" t="s">
        <v>1923</v>
      </c>
      <c r="C129" s="29" t="s">
        <v>1110</v>
      </c>
      <c r="D129" s="12">
        <v>112</v>
      </c>
      <c r="E129" s="13">
        <v>2.2999999999999998</v>
      </c>
      <c r="F129" s="14">
        <v>3.2000000000000002E-3</v>
      </c>
      <c r="G129" s="14"/>
    </row>
    <row r="130" spans="1:7" x14ac:dyDescent="0.25">
      <c r="A130" s="11" t="s">
        <v>2312</v>
      </c>
      <c r="B130" s="29" t="s">
        <v>2313</v>
      </c>
      <c r="C130" s="29" t="s">
        <v>1147</v>
      </c>
      <c r="D130" s="12">
        <v>2069</v>
      </c>
      <c r="E130" s="13">
        <v>2.29</v>
      </c>
      <c r="F130" s="14">
        <v>3.2000000000000002E-3</v>
      </c>
      <c r="G130" s="14"/>
    </row>
    <row r="131" spans="1:7" x14ac:dyDescent="0.25">
      <c r="A131" s="11" t="s">
        <v>2314</v>
      </c>
      <c r="B131" s="29" t="s">
        <v>2315</v>
      </c>
      <c r="C131" s="29" t="s">
        <v>1164</v>
      </c>
      <c r="D131" s="12">
        <v>307</v>
      </c>
      <c r="E131" s="13">
        <v>2.2599999999999998</v>
      </c>
      <c r="F131" s="14">
        <v>3.0999999999999999E-3</v>
      </c>
      <c r="G131" s="14"/>
    </row>
    <row r="132" spans="1:7" x14ac:dyDescent="0.25">
      <c r="A132" s="11" t="s">
        <v>2316</v>
      </c>
      <c r="B132" s="29" t="s">
        <v>2317</v>
      </c>
      <c r="C132" s="29" t="s">
        <v>1122</v>
      </c>
      <c r="D132" s="12">
        <v>414</v>
      </c>
      <c r="E132" s="13">
        <v>2.2599999999999998</v>
      </c>
      <c r="F132" s="14">
        <v>3.0999999999999999E-3</v>
      </c>
      <c r="G132" s="14"/>
    </row>
    <row r="133" spans="1:7" x14ac:dyDescent="0.25">
      <c r="A133" s="11" t="s">
        <v>2318</v>
      </c>
      <c r="B133" s="29" t="s">
        <v>2319</v>
      </c>
      <c r="C133" s="29" t="s">
        <v>1246</v>
      </c>
      <c r="D133" s="12">
        <v>1466</v>
      </c>
      <c r="E133" s="13">
        <v>2.2400000000000002</v>
      </c>
      <c r="F133" s="14">
        <v>3.0999999999999999E-3</v>
      </c>
      <c r="G133" s="14"/>
    </row>
    <row r="134" spans="1:7" x14ac:dyDescent="0.25">
      <c r="A134" s="11" t="s">
        <v>2320</v>
      </c>
      <c r="B134" s="29" t="s">
        <v>2321</v>
      </c>
      <c r="C134" s="29" t="s">
        <v>1104</v>
      </c>
      <c r="D134" s="12">
        <v>4039</v>
      </c>
      <c r="E134" s="13">
        <v>2.2200000000000002</v>
      </c>
      <c r="F134" s="14">
        <v>3.0999999999999999E-3</v>
      </c>
      <c r="G134" s="14"/>
    </row>
    <row r="135" spans="1:7" x14ac:dyDescent="0.25">
      <c r="A135" s="11" t="s">
        <v>2322</v>
      </c>
      <c r="B135" s="29" t="s">
        <v>2323</v>
      </c>
      <c r="C135" s="29" t="s">
        <v>1273</v>
      </c>
      <c r="D135" s="12">
        <v>826</v>
      </c>
      <c r="E135" s="13">
        <v>2.2200000000000002</v>
      </c>
      <c r="F135" s="14">
        <v>3.0999999999999999E-3</v>
      </c>
      <c r="G135" s="14"/>
    </row>
    <row r="136" spans="1:7" x14ac:dyDescent="0.25">
      <c r="A136" s="11" t="s">
        <v>2324</v>
      </c>
      <c r="B136" s="29" t="s">
        <v>2325</v>
      </c>
      <c r="C136" s="29" t="s">
        <v>1246</v>
      </c>
      <c r="D136" s="12">
        <v>562</v>
      </c>
      <c r="E136" s="13">
        <v>2.2000000000000002</v>
      </c>
      <c r="F136" s="14">
        <v>3.0000000000000001E-3</v>
      </c>
      <c r="G136" s="14"/>
    </row>
    <row r="137" spans="1:7" x14ac:dyDescent="0.25">
      <c r="A137" s="11" t="s">
        <v>2326</v>
      </c>
      <c r="B137" s="29" t="s">
        <v>2327</v>
      </c>
      <c r="C137" s="29" t="s">
        <v>1206</v>
      </c>
      <c r="D137" s="12">
        <v>2034</v>
      </c>
      <c r="E137" s="13">
        <v>2.19</v>
      </c>
      <c r="F137" s="14">
        <v>3.0000000000000001E-3</v>
      </c>
      <c r="G137" s="14"/>
    </row>
    <row r="138" spans="1:7" x14ac:dyDescent="0.25">
      <c r="A138" s="11" t="s">
        <v>2328</v>
      </c>
      <c r="B138" s="29" t="s">
        <v>2329</v>
      </c>
      <c r="C138" s="29" t="s">
        <v>1147</v>
      </c>
      <c r="D138" s="12">
        <v>5139</v>
      </c>
      <c r="E138" s="13">
        <v>2.1800000000000002</v>
      </c>
      <c r="F138" s="14">
        <v>3.0000000000000001E-3</v>
      </c>
      <c r="G138" s="14"/>
    </row>
    <row r="139" spans="1:7" x14ac:dyDescent="0.25">
      <c r="A139" s="11" t="s">
        <v>2330</v>
      </c>
      <c r="B139" s="29" t="s">
        <v>2331</v>
      </c>
      <c r="C139" s="29" t="s">
        <v>1107</v>
      </c>
      <c r="D139" s="12">
        <v>98</v>
      </c>
      <c r="E139" s="13">
        <v>2.17</v>
      </c>
      <c r="F139" s="14">
        <v>3.0000000000000001E-3</v>
      </c>
      <c r="G139" s="14"/>
    </row>
    <row r="140" spans="1:7" x14ac:dyDescent="0.25">
      <c r="A140" s="11" t="s">
        <v>2332</v>
      </c>
      <c r="B140" s="29" t="s">
        <v>2333</v>
      </c>
      <c r="C140" s="29" t="s">
        <v>1305</v>
      </c>
      <c r="D140" s="12">
        <v>572</v>
      </c>
      <c r="E140" s="13">
        <v>2.16</v>
      </c>
      <c r="F140" s="14">
        <v>3.0000000000000001E-3</v>
      </c>
      <c r="G140" s="14"/>
    </row>
    <row r="141" spans="1:7" x14ac:dyDescent="0.25">
      <c r="A141" s="11" t="s">
        <v>2334</v>
      </c>
      <c r="B141" s="29" t="s">
        <v>2335</v>
      </c>
      <c r="C141" s="29" t="s">
        <v>1262</v>
      </c>
      <c r="D141" s="12">
        <v>304</v>
      </c>
      <c r="E141" s="13">
        <v>2.15</v>
      </c>
      <c r="F141" s="14">
        <v>3.0000000000000001E-3</v>
      </c>
      <c r="G141" s="14"/>
    </row>
    <row r="142" spans="1:7" x14ac:dyDescent="0.25">
      <c r="A142" s="11" t="s">
        <v>2336</v>
      </c>
      <c r="B142" s="29" t="s">
        <v>2337</v>
      </c>
      <c r="C142" s="29" t="s">
        <v>2338</v>
      </c>
      <c r="D142" s="12">
        <v>1021</v>
      </c>
      <c r="E142" s="13">
        <v>2.14</v>
      </c>
      <c r="F142" s="14">
        <v>2.8999999999999998E-3</v>
      </c>
      <c r="G142" s="14"/>
    </row>
    <row r="143" spans="1:7" x14ac:dyDescent="0.25">
      <c r="A143" s="11" t="s">
        <v>2339</v>
      </c>
      <c r="B143" s="29" t="s">
        <v>2340</v>
      </c>
      <c r="C143" s="29" t="s">
        <v>1246</v>
      </c>
      <c r="D143" s="12">
        <v>84</v>
      </c>
      <c r="E143" s="13">
        <v>2.13</v>
      </c>
      <c r="F143" s="14">
        <v>2.8999999999999998E-3</v>
      </c>
      <c r="G143" s="14"/>
    </row>
    <row r="144" spans="1:7" x14ac:dyDescent="0.25">
      <c r="A144" s="11" t="s">
        <v>2341</v>
      </c>
      <c r="B144" s="29" t="s">
        <v>2342</v>
      </c>
      <c r="C144" s="29" t="s">
        <v>1276</v>
      </c>
      <c r="D144" s="12">
        <v>279</v>
      </c>
      <c r="E144" s="13">
        <v>2.12</v>
      </c>
      <c r="F144" s="14">
        <v>2.8999999999999998E-3</v>
      </c>
      <c r="G144" s="14"/>
    </row>
    <row r="145" spans="1:7" x14ac:dyDescent="0.25">
      <c r="A145" s="11" t="s">
        <v>2343</v>
      </c>
      <c r="B145" s="29" t="s">
        <v>2344</v>
      </c>
      <c r="C145" s="29" t="s">
        <v>1926</v>
      </c>
      <c r="D145" s="12">
        <v>523</v>
      </c>
      <c r="E145" s="13">
        <v>2.12</v>
      </c>
      <c r="F145" s="14">
        <v>2.8999999999999998E-3</v>
      </c>
      <c r="G145" s="14"/>
    </row>
    <row r="146" spans="1:7" x14ac:dyDescent="0.25">
      <c r="A146" s="11" t="s">
        <v>2345</v>
      </c>
      <c r="B146" s="29" t="s">
        <v>2346</v>
      </c>
      <c r="C146" s="29" t="s">
        <v>1107</v>
      </c>
      <c r="D146" s="12">
        <v>3013</v>
      </c>
      <c r="E146" s="13">
        <v>2.12</v>
      </c>
      <c r="F146" s="14">
        <v>2.8999999999999998E-3</v>
      </c>
      <c r="G146" s="14"/>
    </row>
    <row r="147" spans="1:7" x14ac:dyDescent="0.25">
      <c r="A147" s="11" t="s">
        <v>1895</v>
      </c>
      <c r="B147" s="29" t="s">
        <v>1896</v>
      </c>
      <c r="C147" s="29" t="s">
        <v>1700</v>
      </c>
      <c r="D147" s="12">
        <v>69</v>
      </c>
      <c r="E147" s="13">
        <v>2.09</v>
      </c>
      <c r="F147" s="14">
        <v>2.8999999999999998E-3</v>
      </c>
      <c r="G147" s="14"/>
    </row>
    <row r="148" spans="1:7" x14ac:dyDescent="0.25">
      <c r="A148" s="11" t="s">
        <v>2347</v>
      </c>
      <c r="B148" s="29" t="s">
        <v>2348</v>
      </c>
      <c r="C148" s="29" t="s">
        <v>1188</v>
      </c>
      <c r="D148" s="12">
        <v>301</v>
      </c>
      <c r="E148" s="13">
        <v>2.0699999999999998</v>
      </c>
      <c r="F148" s="14">
        <v>2.8999999999999998E-3</v>
      </c>
      <c r="G148" s="14"/>
    </row>
    <row r="149" spans="1:7" x14ac:dyDescent="0.25">
      <c r="A149" s="11" t="s">
        <v>1748</v>
      </c>
      <c r="B149" s="29" t="s">
        <v>1749</v>
      </c>
      <c r="C149" s="29" t="s">
        <v>1188</v>
      </c>
      <c r="D149" s="12">
        <v>863</v>
      </c>
      <c r="E149" s="13">
        <v>2.06</v>
      </c>
      <c r="F149" s="14">
        <v>2.8E-3</v>
      </c>
      <c r="G149" s="14"/>
    </row>
    <row r="150" spans="1:7" x14ac:dyDescent="0.25">
      <c r="A150" s="11" t="s">
        <v>2349</v>
      </c>
      <c r="B150" s="29" t="s">
        <v>2350</v>
      </c>
      <c r="C150" s="29" t="s">
        <v>1287</v>
      </c>
      <c r="D150" s="12">
        <v>143</v>
      </c>
      <c r="E150" s="13">
        <v>2.0499999999999998</v>
      </c>
      <c r="F150" s="14">
        <v>2.8E-3</v>
      </c>
      <c r="G150" s="14"/>
    </row>
    <row r="151" spans="1:7" x14ac:dyDescent="0.25">
      <c r="A151" s="11" t="s">
        <v>2351</v>
      </c>
      <c r="B151" s="29" t="s">
        <v>2352</v>
      </c>
      <c r="C151" s="29" t="s">
        <v>1259</v>
      </c>
      <c r="D151" s="12">
        <v>1347</v>
      </c>
      <c r="E151" s="13">
        <v>2.0099999999999998</v>
      </c>
      <c r="F151" s="14">
        <v>2.8E-3</v>
      </c>
      <c r="G151" s="14"/>
    </row>
    <row r="152" spans="1:7" x14ac:dyDescent="0.25">
      <c r="A152" s="11" t="s">
        <v>2353</v>
      </c>
      <c r="B152" s="29" t="s">
        <v>2354</v>
      </c>
      <c r="C152" s="29" t="s">
        <v>1700</v>
      </c>
      <c r="D152" s="12">
        <v>2153</v>
      </c>
      <c r="E152" s="13">
        <v>1.98</v>
      </c>
      <c r="F152" s="14">
        <v>2.7000000000000001E-3</v>
      </c>
      <c r="G152" s="14"/>
    </row>
    <row r="153" spans="1:7" x14ac:dyDescent="0.25">
      <c r="A153" s="11" t="s">
        <v>2355</v>
      </c>
      <c r="B153" s="29" t="s">
        <v>2356</v>
      </c>
      <c r="C153" s="29" t="s">
        <v>1246</v>
      </c>
      <c r="D153" s="12">
        <v>169</v>
      </c>
      <c r="E153" s="13">
        <v>1.97</v>
      </c>
      <c r="F153" s="14">
        <v>2.7000000000000001E-3</v>
      </c>
      <c r="G153" s="14"/>
    </row>
    <row r="154" spans="1:7" x14ac:dyDescent="0.25">
      <c r="A154" s="11" t="s">
        <v>2145</v>
      </c>
      <c r="B154" s="29" t="s">
        <v>2146</v>
      </c>
      <c r="C154" s="29" t="s">
        <v>1276</v>
      </c>
      <c r="D154" s="12">
        <v>241</v>
      </c>
      <c r="E154" s="13">
        <v>1.96</v>
      </c>
      <c r="F154" s="14">
        <v>2.7000000000000001E-3</v>
      </c>
      <c r="G154" s="14"/>
    </row>
    <row r="155" spans="1:7" x14ac:dyDescent="0.25">
      <c r="A155" s="11" t="s">
        <v>2357</v>
      </c>
      <c r="B155" s="29" t="s">
        <v>2358</v>
      </c>
      <c r="C155" s="29" t="s">
        <v>1340</v>
      </c>
      <c r="D155" s="12">
        <v>531</v>
      </c>
      <c r="E155" s="13">
        <v>1.94</v>
      </c>
      <c r="F155" s="14">
        <v>2.7000000000000001E-3</v>
      </c>
      <c r="G155" s="14"/>
    </row>
    <row r="156" spans="1:7" x14ac:dyDescent="0.25">
      <c r="A156" s="11" t="s">
        <v>1924</v>
      </c>
      <c r="B156" s="29" t="s">
        <v>1925</v>
      </c>
      <c r="C156" s="29" t="s">
        <v>1926</v>
      </c>
      <c r="D156" s="12">
        <v>87</v>
      </c>
      <c r="E156" s="13">
        <v>1.93</v>
      </c>
      <c r="F156" s="14">
        <v>2.7000000000000001E-3</v>
      </c>
      <c r="G156" s="14"/>
    </row>
    <row r="157" spans="1:7" x14ac:dyDescent="0.25">
      <c r="A157" s="11" t="s">
        <v>2359</v>
      </c>
      <c r="B157" s="29" t="s">
        <v>2360</v>
      </c>
      <c r="C157" s="29" t="s">
        <v>1175</v>
      </c>
      <c r="D157" s="12">
        <v>353</v>
      </c>
      <c r="E157" s="13">
        <v>1.93</v>
      </c>
      <c r="F157" s="14">
        <v>2.7000000000000001E-3</v>
      </c>
      <c r="G157" s="14"/>
    </row>
    <row r="158" spans="1:7" x14ac:dyDescent="0.25">
      <c r="A158" s="11" t="s">
        <v>2361</v>
      </c>
      <c r="B158" s="29" t="s">
        <v>2362</v>
      </c>
      <c r="C158" s="29" t="s">
        <v>1147</v>
      </c>
      <c r="D158" s="12">
        <v>506</v>
      </c>
      <c r="E158" s="13">
        <v>1.9</v>
      </c>
      <c r="F158" s="14">
        <v>2.5999999999999999E-3</v>
      </c>
      <c r="G158" s="14"/>
    </row>
    <row r="159" spans="1:7" x14ac:dyDescent="0.25">
      <c r="A159" s="11" t="s">
        <v>2363</v>
      </c>
      <c r="B159" s="29" t="s">
        <v>2364</v>
      </c>
      <c r="C159" s="29" t="s">
        <v>1246</v>
      </c>
      <c r="D159" s="12">
        <v>77</v>
      </c>
      <c r="E159" s="13">
        <v>1.9</v>
      </c>
      <c r="F159" s="14">
        <v>2.5999999999999999E-3</v>
      </c>
      <c r="G159" s="14"/>
    </row>
    <row r="160" spans="1:7" x14ac:dyDescent="0.25">
      <c r="A160" s="11" t="s">
        <v>2365</v>
      </c>
      <c r="B160" s="29" t="s">
        <v>2366</v>
      </c>
      <c r="C160" s="29" t="s">
        <v>1122</v>
      </c>
      <c r="D160" s="12">
        <v>574</v>
      </c>
      <c r="E160" s="13">
        <v>1.89</v>
      </c>
      <c r="F160" s="14">
        <v>2.5999999999999999E-3</v>
      </c>
      <c r="G160" s="14"/>
    </row>
    <row r="161" spans="1:7" x14ac:dyDescent="0.25">
      <c r="A161" s="11" t="s">
        <v>2367</v>
      </c>
      <c r="B161" s="29" t="s">
        <v>2368</v>
      </c>
      <c r="C161" s="29" t="s">
        <v>1122</v>
      </c>
      <c r="D161" s="12">
        <v>295</v>
      </c>
      <c r="E161" s="13">
        <v>1.89</v>
      </c>
      <c r="F161" s="14">
        <v>2.5999999999999999E-3</v>
      </c>
      <c r="G161" s="14"/>
    </row>
    <row r="162" spans="1:7" x14ac:dyDescent="0.25">
      <c r="A162" s="11" t="s">
        <v>2369</v>
      </c>
      <c r="B162" s="29" t="s">
        <v>2370</v>
      </c>
      <c r="C162" s="29" t="s">
        <v>2269</v>
      </c>
      <c r="D162" s="12">
        <v>573</v>
      </c>
      <c r="E162" s="13">
        <v>1.88</v>
      </c>
      <c r="F162" s="14">
        <v>2.5999999999999999E-3</v>
      </c>
      <c r="G162" s="14"/>
    </row>
    <row r="163" spans="1:7" x14ac:dyDescent="0.25">
      <c r="A163" s="11" t="s">
        <v>2371</v>
      </c>
      <c r="B163" s="29" t="s">
        <v>2372</v>
      </c>
      <c r="C163" s="29" t="s">
        <v>1219</v>
      </c>
      <c r="D163" s="12">
        <v>431</v>
      </c>
      <c r="E163" s="13">
        <v>1.87</v>
      </c>
      <c r="F163" s="14">
        <v>2.5999999999999999E-3</v>
      </c>
      <c r="G163" s="14"/>
    </row>
    <row r="164" spans="1:7" x14ac:dyDescent="0.25">
      <c r="A164" s="11" t="s">
        <v>2373</v>
      </c>
      <c r="B164" s="29" t="s">
        <v>2374</v>
      </c>
      <c r="C164" s="29" t="s">
        <v>1219</v>
      </c>
      <c r="D164" s="12">
        <v>1709</v>
      </c>
      <c r="E164" s="13">
        <v>1.85</v>
      </c>
      <c r="F164" s="14">
        <v>2.5999999999999999E-3</v>
      </c>
      <c r="G164" s="14"/>
    </row>
    <row r="165" spans="1:7" x14ac:dyDescent="0.25">
      <c r="A165" s="11" t="s">
        <v>2375</v>
      </c>
      <c r="B165" s="29" t="s">
        <v>2376</v>
      </c>
      <c r="C165" s="29" t="s">
        <v>1821</v>
      </c>
      <c r="D165" s="12">
        <v>226</v>
      </c>
      <c r="E165" s="13">
        <v>1.83</v>
      </c>
      <c r="F165" s="14">
        <v>2.5000000000000001E-3</v>
      </c>
      <c r="G165" s="14"/>
    </row>
    <row r="166" spans="1:7" x14ac:dyDescent="0.25">
      <c r="A166" s="11" t="s">
        <v>2377</v>
      </c>
      <c r="B166" s="29" t="s">
        <v>2378</v>
      </c>
      <c r="C166" s="29" t="s">
        <v>2379</v>
      </c>
      <c r="D166" s="12">
        <v>105</v>
      </c>
      <c r="E166" s="13">
        <v>1.83</v>
      </c>
      <c r="F166" s="14">
        <v>2.5000000000000001E-3</v>
      </c>
      <c r="G166" s="14"/>
    </row>
    <row r="167" spans="1:7" x14ac:dyDescent="0.25">
      <c r="A167" s="11" t="s">
        <v>2147</v>
      </c>
      <c r="B167" s="29" t="s">
        <v>2148</v>
      </c>
      <c r="C167" s="29" t="s">
        <v>1147</v>
      </c>
      <c r="D167" s="12">
        <v>145</v>
      </c>
      <c r="E167" s="13">
        <v>1.83</v>
      </c>
      <c r="F167" s="14">
        <v>2.5000000000000001E-3</v>
      </c>
      <c r="G167" s="14"/>
    </row>
    <row r="168" spans="1:7" x14ac:dyDescent="0.25">
      <c r="A168" s="11" t="s">
        <v>2380</v>
      </c>
      <c r="B168" s="29" t="s">
        <v>2381</v>
      </c>
      <c r="C168" s="29" t="s">
        <v>1430</v>
      </c>
      <c r="D168" s="12">
        <v>9807</v>
      </c>
      <c r="E168" s="13">
        <v>1.83</v>
      </c>
      <c r="F168" s="14">
        <v>2.5000000000000001E-3</v>
      </c>
      <c r="G168" s="14"/>
    </row>
    <row r="169" spans="1:7" x14ac:dyDescent="0.25">
      <c r="A169" s="11" t="s">
        <v>2382</v>
      </c>
      <c r="B169" s="29" t="s">
        <v>2383</v>
      </c>
      <c r="C169" s="29" t="s">
        <v>1135</v>
      </c>
      <c r="D169" s="12">
        <v>5152</v>
      </c>
      <c r="E169" s="13">
        <v>1.81</v>
      </c>
      <c r="F169" s="14">
        <v>2.5000000000000001E-3</v>
      </c>
      <c r="G169" s="14"/>
    </row>
    <row r="170" spans="1:7" x14ac:dyDescent="0.25">
      <c r="A170" s="11" t="s">
        <v>2137</v>
      </c>
      <c r="B170" s="29" t="s">
        <v>2138</v>
      </c>
      <c r="C170" s="29" t="s">
        <v>1188</v>
      </c>
      <c r="D170" s="12">
        <v>595</v>
      </c>
      <c r="E170" s="13">
        <v>1.81</v>
      </c>
      <c r="F170" s="14">
        <v>2.5000000000000001E-3</v>
      </c>
      <c r="G170" s="14"/>
    </row>
    <row r="171" spans="1:7" x14ac:dyDescent="0.25">
      <c r="A171" s="11" t="s">
        <v>1905</v>
      </c>
      <c r="B171" s="29" t="s">
        <v>1906</v>
      </c>
      <c r="C171" s="29" t="s">
        <v>1246</v>
      </c>
      <c r="D171" s="12">
        <v>814</v>
      </c>
      <c r="E171" s="13">
        <v>1.79</v>
      </c>
      <c r="F171" s="14">
        <v>2.5000000000000001E-3</v>
      </c>
      <c r="G171" s="14"/>
    </row>
    <row r="172" spans="1:7" x14ac:dyDescent="0.25">
      <c r="A172" s="11" t="s">
        <v>2384</v>
      </c>
      <c r="B172" s="29" t="s">
        <v>2385</v>
      </c>
      <c r="C172" s="29" t="s">
        <v>1246</v>
      </c>
      <c r="D172" s="12">
        <v>1305</v>
      </c>
      <c r="E172" s="13">
        <v>1.78</v>
      </c>
      <c r="F172" s="14">
        <v>2.5000000000000001E-3</v>
      </c>
      <c r="G172" s="14"/>
    </row>
    <row r="173" spans="1:7" x14ac:dyDescent="0.25">
      <c r="A173" s="11" t="s">
        <v>2386</v>
      </c>
      <c r="B173" s="29" t="s">
        <v>2387</v>
      </c>
      <c r="C173" s="29" t="s">
        <v>1175</v>
      </c>
      <c r="D173" s="12">
        <v>980</v>
      </c>
      <c r="E173" s="13">
        <v>1.78</v>
      </c>
      <c r="F173" s="14">
        <v>2.5000000000000001E-3</v>
      </c>
      <c r="G173" s="14"/>
    </row>
    <row r="174" spans="1:7" x14ac:dyDescent="0.25">
      <c r="A174" s="11" t="s">
        <v>2388</v>
      </c>
      <c r="B174" s="29" t="s">
        <v>2389</v>
      </c>
      <c r="C174" s="29" t="s">
        <v>1175</v>
      </c>
      <c r="D174" s="12">
        <v>281</v>
      </c>
      <c r="E174" s="13">
        <v>1.77</v>
      </c>
      <c r="F174" s="14">
        <v>2.3999999999999998E-3</v>
      </c>
      <c r="G174" s="14"/>
    </row>
    <row r="175" spans="1:7" x14ac:dyDescent="0.25">
      <c r="A175" s="11" t="s">
        <v>2390</v>
      </c>
      <c r="B175" s="29" t="s">
        <v>2391</v>
      </c>
      <c r="C175" s="29" t="s">
        <v>1340</v>
      </c>
      <c r="D175" s="12">
        <v>641</v>
      </c>
      <c r="E175" s="13">
        <v>1.76</v>
      </c>
      <c r="F175" s="14">
        <v>2.3999999999999998E-3</v>
      </c>
      <c r="G175" s="14"/>
    </row>
    <row r="176" spans="1:7" x14ac:dyDescent="0.25">
      <c r="A176" s="11" t="s">
        <v>2131</v>
      </c>
      <c r="B176" s="29" t="s">
        <v>2132</v>
      </c>
      <c r="C176" s="29" t="s">
        <v>1110</v>
      </c>
      <c r="D176" s="12">
        <v>523</v>
      </c>
      <c r="E176" s="13">
        <v>1.76</v>
      </c>
      <c r="F176" s="14">
        <v>2.3999999999999998E-3</v>
      </c>
      <c r="G176" s="14"/>
    </row>
    <row r="177" spans="1:7" x14ac:dyDescent="0.25">
      <c r="A177" s="11" t="s">
        <v>1345</v>
      </c>
      <c r="B177" s="29" t="s">
        <v>1346</v>
      </c>
      <c r="C177" s="29" t="s">
        <v>1153</v>
      </c>
      <c r="D177" s="12">
        <v>861</v>
      </c>
      <c r="E177" s="13">
        <v>1.74</v>
      </c>
      <c r="F177" s="14">
        <v>2.3999999999999998E-3</v>
      </c>
      <c r="G177" s="14"/>
    </row>
    <row r="178" spans="1:7" x14ac:dyDescent="0.25">
      <c r="A178" s="11" t="s">
        <v>1907</v>
      </c>
      <c r="B178" s="29" t="s">
        <v>1908</v>
      </c>
      <c r="C178" s="29" t="s">
        <v>1104</v>
      </c>
      <c r="D178" s="12">
        <v>613</v>
      </c>
      <c r="E178" s="13">
        <v>1.71</v>
      </c>
      <c r="F178" s="14">
        <v>2.3999999999999998E-3</v>
      </c>
      <c r="G178" s="14"/>
    </row>
    <row r="179" spans="1:7" x14ac:dyDescent="0.25">
      <c r="A179" s="11" t="s">
        <v>2392</v>
      </c>
      <c r="B179" s="29" t="s">
        <v>2393</v>
      </c>
      <c r="C179" s="29" t="s">
        <v>1262</v>
      </c>
      <c r="D179" s="12">
        <v>267</v>
      </c>
      <c r="E179" s="13">
        <v>1.7</v>
      </c>
      <c r="F179" s="14">
        <v>2.3999999999999998E-3</v>
      </c>
      <c r="G179" s="14"/>
    </row>
    <row r="180" spans="1:7" x14ac:dyDescent="0.25">
      <c r="A180" s="11" t="s">
        <v>2394</v>
      </c>
      <c r="B180" s="29" t="s">
        <v>2395</v>
      </c>
      <c r="C180" s="29" t="s">
        <v>1135</v>
      </c>
      <c r="D180" s="12">
        <v>264</v>
      </c>
      <c r="E180" s="13">
        <v>1.69</v>
      </c>
      <c r="F180" s="14">
        <v>2.3E-3</v>
      </c>
      <c r="G180" s="14"/>
    </row>
    <row r="181" spans="1:7" x14ac:dyDescent="0.25">
      <c r="A181" s="11" t="s">
        <v>2396</v>
      </c>
      <c r="B181" s="29" t="s">
        <v>2397</v>
      </c>
      <c r="C181" s="29" t="s">
        <v>1175</v>
      </c>
      <c r="D181" s="12">
        <v>78</v>
      </c>
      <c r="E181" s="13">
        <v>1.64</v>
      </c>
      <c r="F181" s="14">
        <v>2.3E-3</v>
      </c>
      <c r="G181" s="14"/>
    </row>
    <row r="182" spans="1:7" x14ac:dyDescent="0.25">
      <c r="A182" s="11" t="s">
        <v>2398</v>
      </c>
      <c r="B182" s="29" t="s">
        <v>2399</v>
      </c>
      <c r="C182" s="29" t="s">
        <v>1246</v>
      </c>
      <c r="D182" s="12">
        <v>78</v>
      </c>
      <c r="E182" s="13">
        <v>1.64</v>
      </c>
      <c r="F182" s="14">
        <v>2.3E-3</v>
      </c>
      <c r="G182" s="14"/>
    </row>
    <row r="183" spans="1:7" x14ac:dyDescent="0.25">
      <c r="A183" s="11" t="s">
        <v>1734</v>
      </c>
      <c r="B183" s="29" t="s">
        <v>1735</v>
      </c>
      <c r="C183" s="29" t="s">
        <v>1276</v>
      </c>
      <c r="D183" s="12">
        <v>80</v>
      </c>
      <c r="E183" s="13">
        <v>1.63</v>
      </c>
      <c r="F183" s="14">
        <v>2.2000000000000001E-3</v>
      </c>
      <c r="G183" s="14"/>
    </row>
    <row r="184" spans="1:7" x14ac:dyDescent="0.25">
      <c r="A184" s="11" t="s">
        <v>2400</v>
      </c>
      <c r="B184" s="29" t="s">
        <v>2401</v>
      </c>
      <c r="C184" s="29" t="s">
        <v>1175</v>
      </c>
      <c r="D184" s="12">
        <v>59</v>
      </c>
      <c r="E184" s="13">
        <v>1.62</v>
      </c>
      <c r="F184" s="14">
        <v>2.2000000000000001E-3</v>
      </c>
      <c r="G184" s="14"/>
    </row>
    <row r="185" spans="1:7" x14ac:dyDescent="0.25">
      <c r="A185" s="11" t="s">
        <v>2402</v>
      </c>
      <c r="B185" s="29" t="s">
        <v>2403</v>
      </c>
      <c r="C185" s="29" t="s">
        <v>1175</v>
      </c>
      <c r="D185" s="12">
        <v>499</v>
      </c>
      <c r="E185" s="13">
        <v>1.62</v>
      </c>
      <c r="F185" s="14">
        <v>2.2000000000000001E-3</v>
      </c>
      <c r="G185" s="14"/>
    </row>
    <row r="186" spans="1:7" x14ac:dyDescent="0.25">
      <c r="A186" s="11" t="s">
        <v>1736</v>
      </c>
      <c r="B186" s="29" t="s">
        <v>1737</v>
      </c>
      <c r="C186" s="29" t="s">
        <v>1276</v>
      </c>
      <c r="D186" s="12">
        <v>149</v>
      </c>
      <c r="E186" s="13">
        <v>1.61</v>
      </c>
      <c r="F186" s="14">
        <v>2.2000000000000001E-3</v>
      </c>
      <c r="G186" s="14"/>
    </row>
    <row r="187" spans="1:7" x14ac:dyDescent="0.25">
      <c r="A187" s="11" t="s">
        <v>2404</v>
      </c>
      <c r="B187" s="29" t="s">
        <v>2405</v>
      </c>
      <c r="C187" s="29" t="s">
        <v>1212</v>
      </c>
      <c r="D187" s="12">
        <v>109</v>
      </c>
      <c r="E187" s="13">
        <v>1.59</v>
      </c>
      <c r="F187" s="14">
        <v>2.2000000000000001E-3</v>
      </c>
      <c r="G187" s="14"/>
    </row>
    <row r="188" spans="1:7" x14ac:dyDescent="0.25">
      <c r="A188" s="11" t="s">
        <v>2406</v>
      </c>
      <c r="B188" s="29" t="s">
        <v>2407</v>
      </c>
      <c r="C188" s="29" t="s">
        <v>1144</v>
      </c>
      <c r="D188" s="12">
        <v>1667</v>
      </c>
      <c r="E188" s="13">
        <v>1.58</v>
      </c>
      <c r="F188" s="14">
        <v>2.2000000000000001E-3</v>
      </c>
      <c r="G188" s="14"/>
    </row>
    <row r="189" spans="1:7" x14ac:dyDescent="0.25">
      <c r="A189" s="11" t="s">
        <v>2408</v>
      </c>
      <c r="B189" s="29" t="s">
        <v>2409</v>
      </c>
      <c r="C189" s="29" t="s">
        <v>1985</v>
      </c>
      <c r="D189" s="12">
        <v>10462</v>
      </c>
      <c r="E189" s="13">
        <v>1.57</v>
      </c>
      <c r="F189" s="14">
        <v>2.2000000000000001E-3</v>
      </c>
      <c r="G189" s="14"/>
    </row>
    <row r="190" spans="1:7" x14ac:dyDescent="0.25">
      <c r="A190" s="11" t="s">
        <v>2410</v>
      </c>
      <c r="B190" s="29" t="s">
        <v>2411</v>
      </c>
      <c r="C190" s="29" t="s">
        <v>1107</v>
      </c>
      <c r="D190" s="12">
        <v>2707</v>
      </c>
      <c r="E190" s="13">
        <v>1.55</v>
      </c>
      <c r="F190" s="14">
        <v>2.0999999999999999E-3</v>
      </c>
      <c r="G190" s="14"/>
    </row>
    <row r="191" spans="1:7" x14ac:dyDescent="0.25">
      <c r="A191" s="11" t="s">
        <v>2412</v>
      </c>
      <c r="B191" s="29" t="s">
        <v>2413</v>
      </c>
      <c r="C191" s="29" t="s">
        <v>1175</v>
      </c>
      <c r="D191" s="12">
        <v>113</v>
      </c>
      <c r="E191" s="13">
        <v>1.53</v>
      </c>
      <c r="F191" s="14">
        <v>2.0999999999999999E-3</v>
      </c>
      <c r="G191" s="14"/>
    </row>
    <row r="192" spans="1:7" x14ac:dyDescent="0.25">
      <c r="A192" s="11" t="s">
        <v>1911</v>
      </c>
      <c r="B192" s="29" t="s">
        <v>1912</v>
      </c>
      <c r="C192" s="29" t="s">
        <v>1241</v>
      </c>
      <c r="D192" s="12">
        <v>95</v>
      </c>
      <c r="E192" s="13">
        <v>1.51</v>
      </c>
      <c r="F192" s="14">
        <v>2.0999999999999999E-3</v>
      </c>
      <c r="G192" s="14"/>
    </row>
    <row r="193" spans="1:7" x14ac:dyDescent="0.25">
      <c r="A193" s="11" t="s">
        <v>2414</v>
      </c>
      <c r="B193" s="29" t="s">
        <v>2415</v>
      </c>
      <c r="C193" s="29" t="s">
        <v>1219</v>
      </c>
      <c r="D193" s="12">
        <v>3265</v>
      </c>
      <c r="E193" s="13">
        <v>1.5</v>
      </c>
      <c r="F193" s="14">
        <v>2.0999999999999999E-3</v>
      </c>
      <c r="G193" s="14"/>
    </row>
    <row r="194" spans="1:7" x14ac:dyDescent="0.25">
      <c r="A194" s="11" t="s">
        <v>2416</v>
      </c>
      <c r="B194" s="29" t="s">
        <v>2417</v>
      </c>
      <c r="C194" s="29" t="s">
        <v>1926</v>
      </c>
      <c r="D194" s="12">
        <v>130</v>
      </c>
      <c r="E194" s="13">
        <v>1.47</v>
      </c>
      <c r="F194" s="14">
        <v>2E-3</v>
      </c>
      <c r="G194" s="14"/>
    </row>
    <row r="195" spans="1:7" x14ac:dyDescent="0.25">
      <c r="A195" s="11" t="s">
        <v>2418</v>
      </c>
      <c r="B195" s="29" t="s">
        <v>2419</v>
      </c>
      <c r="C195" s="29" t="s">
        <v>1175</v>
      </c>
      <c r="D195" s="12">
        <v>127</v>
      </c>
      <c r="E195" s="13">
        <v>1.47</v>
      </c>
      <c r="F195" s="14">
        <v>2E-3</v>
      </c>
      <c r="G195" s="14"/>
    </row>
    <row r="196" spans="1:7" x14ac:dyDescent="0.25">
      <c r="A196" s="11" t="s">
        <v>2420</v>
      </c>
      <c r="B196" s="29" t="s">
        <v>2421</v>
      </c>
      <c r="C196" s="29" t="s">
        <v>1195</v>
      </c>
      <c r="D196" s="12">
        <v>486</v>
      </c>
      <c r="E196" s="13">
        <v>1.46</v>
      </c>
      <c r="F196" s="14">
        <v>2E-3</v>
      </c>
      <c r="G196" s="14"/>
    </row>
    <row r="197" spans="1:7" x14ac:dyDescent="0.25">
      <c r="A197" s="11" t="s">
        <v>2422</v>
      </c>
      <c r="B197" s="29" t="s">
        <v>2423</v>
      </c>
      <c r="C197" s="29" t="s">
        <v>1219</v>
      </c>
      <c r="D197" s="12">
        <v>469</v>
      </c>
      <c r="E197" s="13">
        <v>1.45</v>
      </c>
      <c r="F197" s="14">
        <v>2E-3</v>
      </c>
      <c r="G197" s="14"/>
    </row>
    <row r="198" spans="1:7" x14ac:dyDescent="0.25">
      <c r="A198" s="11" t="s">
        <v>1871</v>
      </c>
      <c r="B198" s="29" t="s">
        <v>1872</v>
      </c>
      <c r="C198" s="29" t="s">
        <v>1305</v>
      </c>
      <c r="D198" s="12">
        <v>1468</v>
      </c>
      <c r="E198" s="13">
        <v>1.45</v>
      </c>
      <c r="F198" s="14">
        <v>2E-3</v>
      </c>
      <c r="G198" s="14"/>
    </row>
    <row r="199" spans="1:7" x14ac:dyDescent="0.25">
      <c r="A199" s="11" t="s">
        <v>2118</v>
      </c>
      <c r="B199" s="29" t="s">
        <v>2119</v>
      </c>
      <c r="C199" s="29" t="s">
        <v>1107</v>
      </c>
      <c r="D199" s="12">
        <v>263</v>
      </c>
      <c r="E199" s="13">
        <v>1.43</v>
      </c>
      <c r="F199" s="14">
        <v>2E-3</v>
      </c>
      <c r="G199" s="14"/>
    </row>
    <row r="200" spans="1:7" x14ac:dyDescent="0.25">
      <c r="A200" s="11" t="s">
        <v>2424</v>
      </c>
      <c r="B200" s="29" t="s">
        <v>2425</v>
      </c>
      <c r="C200" s="29" t="s">
        <v>1198</v>
      </c>
      <c r="D200" s="12">
        <v>271</v>
      </c>
      <c r="E200" s="13">
        <v>1.41</v>
      </c>
      <c r="F200" s="14">
        <v>1.9E-3</v>
      </c>
      <c r="G200" s="14"/>
    </row>
    <row r="201" spans="1:7" x14ac:dyDescent="0.25">
      <c r="A201" s="11" t="s">
        <v>2426</v>
      </c>
      <c r="B201" s="29" t="s">
        <v>2427</v>
      </c>
      <c r="C201" s="29" t="s">
        <v>1188</v>
      </c>
      <c r="D201" s="12">
        <v>433</v>
      </c>
      <c r="E201" s="13">
        <v>1.41</v>
      </c>
      <c r="F201" s="14">
        <v>1.9E-3</v>
      </c>
      <c r="G201" s="14"/>
    </row>
    <row r="202" spans="1:7" x14ac:dyDescent="0.25">
      <c r="A202" s="11" t="s">
        <v>2428</v>
      </c>
      <c r="B202" s="29" t="s">
        <v>2429</v>
      </c>
      <c r="C202" s="29" t="s">
        <v>1219</v>
      </c>
      <c r="D202" s="12">
        <v>772</v>
      </c>
      <c r="E202" s="13">
        <v>1.41</v>
      </c>
      <c r="F202" s="14">
        <v>2E-3</v>
      </c>
      <c r="G202" s="14"/>
    </row>
    <row r="203" spans="1:7" x14ac:dyDescent="0.25">
      <c r="A203" s="11" t="s">
        <v>2430</v>
      </c>
      <c r="B203" s="29" t="s">
        <v>2431</v>
      </c>
      <c r="C203" s="29" t="s">
        <v>1104</v>
      </c>
      <c r="D203" s="12">
        <v>5681</v>
      </c>
      <c r="E203" s="13">
        <v>1.39</v>
      </c>
      <c r="F203" s="14">
        <v>1.9E-3</v>
      </c>
      <c r="G203" s="14"/>
    </row>
    <row r="204" spans="1:7" x14ac:dyDescent="0.25">
      <c r="A204" s="11" t="s">
        <v>2432</v>
      </c>
      <c r="B204" s="29" t="s">
        <v>2433</v>
      </c>
      <c r="C204" s="29" t="s">
        <v>1246</v>
      </c>
      <c r="D204" s="12">
        <v>538</v>
      </c>
      <c r="E204" s="13">
        <v>1.38</v>
      </c>
      <c r="F204" s="14">
        <v>1.9E-3</v>
      </c>
      <c r="G204" s="14"/>
    </row>
    <row r="205" spans="1:7" x14ac:dyDescent="0.25">
      <c r="A205" s="11" t="s">
        <v>2141</v>
      </c>
      <c r="B205" s="29" t="s">
        <v>2142</v>
      </c>
      <c r="C205" s="29" t="s">
        <v>1107</v>
      </c>
      <c r="D205" s="12">
        <v>191</v>
      </c>
      <c r="E205" s="13">
        <v>1.38</v>
      </c>
      <c r="F205" s="14">
        <v>1.9E-3</v>
      </c>
      <c r="G205" s="14"/>
    </row>
    <row r="206" spans="1:7" x14ac:dyDescent="0.25">
      <c r="A206" s="11" t="s">
        <v>2434</v>
      </c>
      <c r="B206" s="29" t="s">
        <v>2435</v>
      </c>
      <c r="C206" s="29" t="s">
        <v>1104</v>
      </c>
      <c r="D206" s="12">
        <v>4551</v>
      </c>
      <c r="E206" s="13">
        <v>1.38</v>
      </c>
      <c r="F206" s="14">
        <v>1.9E-3</v>
      </c>
      <c r="G206" s="14"/>
    </row>
    <row r="207" spans="1:7" x14ac:dyDescent="0.25">
      <c r="A207" s="11" t="s">
        <v>2436</v>
      </c>
      <c r="B207" s="29" t="s">
        <v>2437</v>
      </c>
      <c r="C207" s="29" t="s">
        <v>1144</v>
      </c>
      <c r="D207" s="12">
        <v>3838</v>
      </c>
      <c r="E207" s="13">
        <v>1.37</v>
      </c>
      <c r="F207" s="14">
        <v>1.9E-3</v>
      </c>
      <c r="G207" s="14"/>
    </row>
    <row r="208" spans="1:7" x14ac:dyDescent="0.25">
      <c r="A208" s="11" t="s">
        <v>2438</v>
      </c>
      <c r="B208" s="29" t="s">
        <v>2439</v>
      </c>
      <c r="C208" s="29" t="s">
        <v>1195</v>
      </c>
      <c r="D208" s="12">
        <v>716</v>
      </c>
      <c r="E208" s="13">
        <v>1.36</v>
      </c>
      <c r="F208" s="14">
        <v>1.9E-3</v>
      </c>
      <c r="G208" s="14"/>
    </row>
    <row r="209" spans="1:7" x14ac:dyDescent="0.25">
      <c r="A209" s="11" t="s">
        <v>2155</v>
      </c>
      <c r="B209" s="29" t="s">
        <v>2156</v>
      </c>
      <c r="C209" s="29" t="s">
        <v>1273</v>
      </c>
      <c r="D209" s="12">
        <v>345</v>
      </c>
      <c r="E209" s="13">
        <v>1.32</v>
      </c>
      <c r="F209" s="14">
        <v>1.8E-3</v>
      </c>
      <c r="G209" s="14"/>
    </row>
    <row r="210" spans="1:7" x14ac:dyDescent="0.25">
      <c r="A210" s="11" t="s">
        <v>2440</v>
      </c>
      <c r="B210" s="29" t="s">
        <v>2441</v>
      </c>
      <c r="C210" s="29" t="s">
        <v>1821</v>
      </c>
      <c r="D210" s="12">
        <v>266</v>
      </c>
      <c r="E210" s="13">
        <v>1.32</v>
      </c>
      <c r="F210" s="14">
        <v>1.8E-3</v>
      </c>
      <c r="G210" s="14"/>
    </row>
    <row r="211" spans="1:7" x14ac:dyDescent="0.25">
      <c r="A211" s="11" t="s">
        <v>2442</v>
      </c>
      <c r="B211" s="29" t="s">
        <v>2443</v>
      </c>
      <c r="C211" s="29" t="s">
        <v>1340</v>
      </c>
      <c r="D211" s="12">
        <v>534</v>
      </c>
      <c r="E211" s="13">
        <v>1.29</v>
      </c>
      <c r="F211" s="14">
        <v>1.8E-3</v>
      </c>
      <c r="G211" s="14"/>
    </row>
    <row r="212" spans="1:7" x14ac:dyDescent="0.25">
      <c r="A212" s="11" t="s">
        <v>2444</v>
      </c>
      <c r="B212" s="29" t="s">
        <v>2445</v>
      </c>
      <c r="C212" s="29" t="s">
        <v>1198</v>
      </c>
      <c r="D212" s="12">
        <v>535</v>
      </c>
      <c r="E212" s="13">
        <v>1.28</v>
      </c>
      <c r="F212" s="14">
        <v>1.8E-3</v>
      </c>
      <c r="G212" s="14"/>
    </row>
    <row r="213" spans="1:7" x14ac:dyDescent="0.25">
      <c r="A213" s="11" t="s">
        <v>2446</v>
      </c>
      <c r="B213" s="29" t="s">
        <v>2447</v>
      </c>
      <c r="C213" s="29" t="s">
        <v>1212</v>
      </c>
      <c r="D213" s="12">
        <v>130</v>
      </c>
      <c r="E213" s="13">
        <v>1.25</v>
      </c>
      <c r="F213" s="14">
        <v>1.6999999999999999E-3</v>
      </c>
      <c r="G213" s="14"/>
    </row>
    <row r="214" spans="1:7" x14ac:dyDescent="0.25">
      <c r="A214" s="11" t="s">
        <v>2448</v>
      </c>
      <c r="B214" s="29" t="s">
        <v>2449</v>
      </c>
      <c r="C214" s="29" t="s">
        <v>1104</v>
      </c>
      <c r="D214" s="12">
        <v>4565</v>
      </c>
      <c r="E214" s="13">
        <v>1.23</v>
      </c>
      <c r="F214" s="14">
        <v>1.6999999999999999E-3</v>
      </c>
      <c r="G214" s="14"/>
    </row>
    <row r="215" spans="1:7" x14ac:dyDescent="0.25">
      <c r="A215" s="11" t="s">
        <v>2450</v>
      </c>
      <c r="B215" s="29" t="s">
        <v>2451</v>
      </c>
      <c r="C215" s="29" t="s">
        <v>1188</v>
      </c>
      <c r="D215" s="12">
        <v>397</v>
      </c>
      <c r="E215" s="13">
        <v>1.19</v>
      </c>
      <c r="F215" s="14">
        <v>1.6000000000000001E-3</v>
      </c>
      <c r="G215" s="14"/>
    </row>
    <row r="216" spans="1:7" x14ac:dyDescent="0.25">
      <c r="A216" s="11" t="s">
        <v>2452</v>
      </c>
      <c r="B216" s="29" t="s">
        <v>2453</v>
      </c>
      <c r="C216" s="29" t="s">
        <v>1241</v>
      </c>
      <c r="D216" s="12">
        <v>168</v>
      </c>
      <c r="E216" s="13">
        <v>1.19</v>
      </c>
      <c r="F216" s="14">
        <v>1.6000000000000001E-3</v>
      </c>
      <c r="G216" s="14"/>
    </row>
    <row r="217" spans="1:7" x14ac:dyDescent="0.25">
      <c r="A217" s="11" t="s">
        <v>2454</v>
      </c>
      <c r="B217" s="29" t="s">
        <v>2455</v>
      </c>
      <c r="C217" s="29" t="s">
        <v>1104</v>
      </c>
      <c r="D217" s="12">
        <v>4491</v>
      </c>
      <c r="E217" s="13">
        <v>1.18</v>
      </c>
      <c r="F217" s="14">
        <v>1.6000000000000001E-3</v>
      </c>
      <c r="G217" s="14"/>
    </row>
    <row r="218" spans="1:7" x14ac:dyDescent="0.25">
      <c r="A218" s="11" t="s">
        <v>2456</v>
      </c>
      <c r="B218" s="29" t="s">
        <v>2457</v>
      </c>
      <c r="C218" s="29" t="s">
        <v>1135</v>
      </c>
      <c r="D218" s="12">
        <v>1888</v>
      </c>
      <c r="E218" s="13">
        <v>1.1599999999999999</v>
      </c>
      <c r="F218" s="14">
        <v>1.6000000000000001E-3</v>
      </c>
      <c r="G218" s="14"/>
    </row>
    <row r="219" spans="1:7" x14ac:dyDescent="0.25">
      <c r="A219" s="11" t="s">
        <v>2458</v>
      </c>
      <c r="B219" s="29" t="s">
        <v>2459</v>
      </c>
      <c r="C219" s="29" t="s">
        <v>1212</v>
      </c>
      <c r="D219" s="12">
        <v>297</v>
      </c>
      <c r="E219" s="13">
        <v>1.1599999999999999</v>
      </c>
      <c r="F219" s="14">
        <v>1.6000000000000001E-3</v>
      </c>
      <c r="G219" s="14"/>
    </row>
    <row r="220" spans="1:7" x14ac:dyDescent="0.25">
      <c r="A220" s="11" t="s">
        <v>2157</v>
      </c>
      <c r="B220" s="29" t="s">
        <v>2158</v>
      </c>
      <c r="C220" s="29" t="s">
        <v>1246</v>
      </c>
      <c r="D220" s="12">
        <v>212</v>
      </c>
      <c r="E220" s="13">
        <v>1.1599999999999999</v>
      </c>
      <c r="F220" s="14">
        <v>1.6000000000000001E-3</v>
      </c>
      <c r="G220" s="14"/>
    </row>
    <row r="221" spans="1:7" x14ac:dyDescent="0.25">
      <c r="A221" s="11" t="s">
        <v>2460</v>
      </c>
      <c r="B221" s="29" t="s">
        <v>2461</v>
      </c>
      <c r="C221" s="29" t="s">
        <v>1122</v>
      </c>
      <c r="D221" s="12">
        <v>374</v>
      </c>
      <c r="E221" s="13">
        <v>1.1100000000000001</v>
      </c>
      <c r="F221" s="14">
        <v>1.5E-3</v>
      </c>
      <c r="G221" s="14"/>
    </row>
    <row r="222" spans="1:7" x14ac:dyDescent="0.25">
      <c r="A222" s="11" t="s">
        <v>2462</v>
      </c>
      <c r="B222" s="29" t="s">
        <v>2463</v>
      </c>
      <c r="C222" s="29" t="s">
        <v>1147</v>
      </c>
      <c r="D222" s="12">
        <v>385</v>
      </c>
      <c r="E222" s="13">
        <v>1.1000000000000001</v>
      </c>
      <c r="F222" s="14">
        <v>1.5E-3</v>
      </c>
      <c r="G222" s="14"/>
    </row>
    <row r="223" spans="1:7" x14ac:dyDescent="0.25">
      <c r="A223" s="11" t="s">
        <v>2464</v>
      </c>
      <c r="B223" s="29" t="s">
        <v>2465</v>
      </c>
      <c r="C223" s="29" t="s">
        <v>1153</v>
      </c>
      <c r="D223" s="12">
        <v>908</v>
      </c>
      <c r="E223" s="13">
        <v>1.1000000000000001</v>
      </c>
      <c r="F223" s="14">
        <v>1.5E-3</v>
      </c>
      <c r="G223" s="14"/>
    </row>
    <row r="224" spans="1:7" x14ac:dyDescent="0.25">
      <c r="A224" s="11" t="s">
        <v>2466</v>
      </c>
      <c r="B224" s="29" t="s">
        <v>2467</v>
      </c>
      <c r="C224" s="29" t="s">
        <v>1276</v>
      </c>
      <c r="D224" s="12">
        <v>158</v>
      </c>
      <c r="E224" s="13">
        <v>1.1000000000000001</v>
      </c>
      <c r="F224" s="14">
        <v>1.5E-3</v>
      </c>
      <c r="G224" s="14"/>
    </row>
    <row r="225" spans="1:7" x14ac:dyDescent="0.25">
      <c r="A225" s="11" t="s">
        <v>2143</v>
      </c>
      <c r="B225" s="29" t="s">
        <v>2144</v>
      </c>
      <c r="C225" s="29" t="s">
        <v>1188</v>
      </c>
      <c r="D225" s="12">
        <v>75</v>
      </c>
      <c r="E225" s="13">
        <v>1.0900000000000001</v>
      </c>
      <c r="F225" s="14">
        <v>1.5E-3</v>
      </c>
      <c r="G225" s="14"/>
    </row>
    <row r="226" spans="1:7" x14ac:dyDescent="0.25">
      <c r="A226" s="11" t="s">
        <v>2122</v>
      </c>
      <c r="B226" s="29" t="s">
        <v>2123</v>
      </c>
      <c r="C226" s="29" t="s">
        <v>1246</v>
      </c>
      <c r="D226" s="12">
        <v>121</v>
      </c>
      <c r="E226" s="13">
        <v>1.0900000000000001</v>
      </c>
      <c r="F226" s="14">
        <v>1.5E-3</v>
      </c>
      <c r="G226" s="14"/>
    </row>
    <row r="227" spans="1:7" x14ac:dyDescent="0.25">
      <c r="A227" s="11" t="s">
        <v>2468</v>
      </c>
      <c r="B227" s="29" t="s">
        <v>2469</v>
      </c>
      <c r="C227" s="29" t="s">
        <v>1305</v>
      </c>
      <c r="D227" s="12">
        <v>133</v>
      </c>
      <c r="E227" s="13">
        <v>1.07</v>
      </c>
      <c r="F227" s="14">
        <v>1.5E-3</v>
      </c>
      <c r="G227" s="14"/>
    </row>
    <row r="228" spans="1:7" x14ac:dyDescent="0.25">
      <c r="A228" s="11" t="s">
        <v>2470</v>
      </c>
      <c r="B228" s="29" t="s">
        <v>2471</v>
      </c>
      <c r="C228" s="29" t="s">
        <v>1195</v>
      </c>
      <c r="D228" s="12">
        <v>1036</v>
      </c>
      <c r="E228" s="13">
        <v>1.06</v>
      </c>
      <c r="F228" s="14">
        <v>1.5E-3</v>
      </c>
      <c r="G228" s="14"/>
    </row>
    <row r="229" spans="1:7" x14ac:dyDescent="0.25">
      <c r="A229" s="11" t="s">
        <v>2472</v>
      </c>
      <c r="B229" s="29" t="s">
        <v>2473</v>
      </c>
      <c r="C229" s="29" t="s">
        <v>1188</v>
      </c>
      <c r="D229" s="12">
        <v>1006</v>
      </c>
      <c r="E229" s="13">
        <v>1.06</v>
      </c>
      <c r="F229" s="14">
        <v>1.5E-3</v>
      </c>
      <c r="G229" s="14"/>
    </row>
    <row r="230" spans="1:7" x14ac:dyDescent="0.25">
      <c r="A230" s="11" t="s">
        <v>2474</v>
      </c>
      <c r="B230" s="29" t="s">
        <v>2475</v>
      </c>
      <c r="C230" s="29" t="s">
        <v>1122</v>
      </c>
      <c r="D230" s="12">
        <v>237</v>
      </c>
      <c r="E230" s="13">
        <v>1.04</v>
      </c>
      <c r="F230" s="14">
        <v>1.4E-3</v>
      </c>
      <c r="G230" s="14"/>
    </row>
    <row r="231" spans="1:7" x14ac:dyDescent="0.25">
      <c r="A231" s="11" t="s">
        <v>2476</v>
      </c>
      <c r="B231" s="29" t="s">
        <v>2477</v>
      </c>
      <c r="C231" s="29" t="s">
        <v>1198</v>
      </c>
      <c r="D231" s="12">
        <v>363</v>
      </c>
      <c r="E231" s="13">
        <v>1.02</v>
      </c>
      <c r="F231" s="14">
        <v>1.4E-3</v>
      </c>
      <c r="G231" s="14"/>
    </row>
    <row r="232" spans="1:7" x14ac:dyDescent="0.25">
      <c r="A232" s="11" t="s">
        <v>2478</v>
      </c>
      <c r="B232" s="29" t="s">
        <v>2479</v>
      </c>
      <c r="C232" s="29" t="s">
        <v>1122</v>
      </c>
      <c r="D232" s="12">
        <v>536</v>
      </c>
      <c r="E232" s="13">
        <v>1.01</v>
      </c>
      <c r="F232" s="14">
        <v>1.4E-3</v>
      </c>
      <c r="G232" s="14"/>
    </row>
    <row r="233" spans="1:7" x14ac:dyDescent="0.25">
      <c r="A233" s="11" t="s">
        <v>1824</v>
      </c>
      <c r="B233" s="29" t="s">
        <v>1825</v>
      </c>
      <c r="C233" s="29" t="s">
        <v>1212</v>
      </c>
      <c r="D233" s="12">
        <v>261</v>
      </c>
      <c r="E233" s="13">
        <v>1</v>
      </c>
      <c r="F233" s="14">
        <v>1.4E-3</v>
      </c>
      <c r="G233" s="14"/>
    </row>
    <row r="234" spans="1:7" x14ac:dyDescent="0.25">
      <c r="A234" s="11" t="s">
        <v>2480</v>
      </c>
      <c r="B234" s="29" t="s">
        <v>2481</v>
      </c>
      <c r="C234" s="29" t="s">
        <v>1212</v>
      </c>
      <c r="D234" s="12">
        <v>230</v>
      </c>
      <c r="E234" s="13">
        <v>0.99</v>
      </c>
      <c r="F234" s="14">
        <v>1.4E-3</v>
      </c>
      <c r="G234" s="14"/>
    </row>
    <row r="235" spans="1:7" x14ac:dyDescent="0.25">
      <c r="A235" s="11" t="s">
        <v>2482</v>
      </c>
      <c r="B235" s="29" t="s">
        <v>2483</v>
      </c>
      <c r="C235" s="29" t="s">
        <v>1926</v>
      </c>
      <c r="D235" s="12">
        <v>2596</v>
      </c>
      <c r="E235" s="13">
        <v>0.98</v>
      </c>
      <c r="F235" s="14">
        <v>1.4E-3</v>
      </c>
      <c r="G235" s="14"/>
    </row>
    <row r="236" spans="1:7" x14ac:dyDescent="0.25">
      <c r="A236" s="11" t="s">
        <v>2484</v>
      </c>
      <c r="B236" s="29" t="s">
        <v>2485</v>
      </c>
      <c r="C236" s="29" t="s">
        <v>1246</v>
      </c>
      <c r="D236" s="12">
        <v>132</v>
      </c>
      <c r="E236" s="13">
        <v>0.97</v>
      </c>
      <c r="F236" s="14">
        <v>1.2999999999999999E-3</v>
      </c>
      <c r="G236" s="14"/>
    </row>
    <row r="237" spans="1:7" x14ac:dyDescent="0.25">
      <c r="A237" s="11" t="s">
        <v>2486</v>
      </c>
      <c r="B237" s="29" t="s">
        <v>2487</v>
      </c>
      <c r="C237" s="29" t="s">
        <v>1821</v>
      </c>
      <c r="D237" s="12">
        <v>41</v>
      </c>
      <c r="E237" s="13">
        <v>0.96</v>
      </c>
      <c r="F237" s="14">
        <v>1.2999999999999999E-3</v>
      </c>
      <c r="G237" s="14"/>
    </row>
    <row r="238" spans="1:7" x14ac:dyDescent="0.25">
      <c r="A238" s="11" t="s">
        <v>2116</v>
      </c>
      <c r="B238" s="29" t="s">
        <v>2117</v>
      </c>
      <c r="C238" s="29" t="s">
        <v>1110</v>
      </c>
      <c r="D238" s="12">
        <v>88</v>
      </c>
      <c r="E238" s="13">
        <v>0.95</v>
      </c>
      <c r="F238" s="14">
        <v>1.2999999999999999E-3</v>
      </c>
      <c r="G238" s="14"/>
    </row>
    <row r="239" spans="1:7" x14ac:dyDescent="0.25">
      <c r="A239" s="11" t="s">
        <v>2488</v>
      </c>
      <c r="B239" s="29" t="s">
        <v>2489</v>
      </c>
      <c r="C239" s="29" t="s">
        <v>1821</v>
      </c>
      <c r="D239" s="12">
        <v>148</v>
      </c>
      <c r="E239" s="13">
        <v>0.91</v>
      </c>
      <c r="F239" s="14">
        <v>1.2999999999999999E-3</v>
      </c>
      <c r="G239" s="14"/>
    </row>
    <row r="240" spans="1:7" x14ac:dyDescent="0.25">
      <c r="A240" s="11" t="s">
        <v>2490</v>
      </c>
      <c r="B240" s="29" t="s">
        <v>2491</v>
      </c>
      <c r="C240" s="29" t="s">
        <v>1305</v>
      </c>
      <c r="D240" s="12">
        <v>286</v>
      </c>
      <c r="E240" s="13">
        <v>0.88</v>
      </c>
      <c r="F240" s="14">
        <v>1.1999999999999999E-3</v>
      </c>
      <c r="G240" s="14"/>
    </row>
    <row r="241" spans="1:7" x14ac:dyDescent="0.25">
      <c r="A241" s="11" t="s">
        <v>2492</v>
      </c>
      <c r="B241" s="29" t="s">
        <v>2493</v>
      </c>
      <c r="C241" s="29" t="s">
        <v>1130</v>
      </c>
      <c r="D241" s="12">
        <v>1317</v>
      </c>
      <c r="E241" s="13">
        <v>0.86</v>
      </c>
      <c r="F241" s="14">
        <v>1.1999999999999999E-3</v>
      </c>
      <c r="G241" s="14"/>
    </row>
    <row r="242" spans="1:7" x14ac:dyDescent="0.25">
      <c r="A242" s="11" t="s">
        <v>2494</v>
      </c>
      <c r="B242" s="29" t="s">
        <v>2495</v>
      </c>
      <c r="C242" s="29" t="s">
        <v>1700</v>
      </c>
      <c r="D242" s="12">
        <v>58</v>
      </c>
      <c r="E242" s="13">
        <v>0.86</v>
      </c>
      <c r="F242" s="14">
        <v>1.1999999999999999E-3</v>
      </c>
      <c r="G242" s="14"/>
    </row>
    <row r="243" spans="1:7" x14ac:dyDescent="0.25">
      <c r="A243" s="11" t="s">
        <v>2496</v>
      </c>
      <c r="B243" s="29" t="s">
        <v>2497</v>
      </c>
      <c r="C243" s="29" t="s">
        <v>1246</v>
      </c>
      <c r="D243" s="12">
        <v>132</v>
      </c>
      <c r="E243" s="13">
        <v>0.86</v>
      </c>
      <c r="F243" s="14">
        <v>1.1999999999999999E-3</v>
      </c>
      <c r="G243" s="14"/>
    </row>
    <row r="244" spans="1:7" x14ac:dyDescent="0.25">
      <c r="A244" s="11" t="s">
        <v>2498</v>
      </c>
      <c r="B244" s="29" t="s">
        <v>2499</v>
      </c>
      <c r="C244" s="29" t="s">
        <v>1122</v>
      </c>
      <c r="D244" s="12">
        <v>277</v>
      </c>
      <c r="E244" s="13">
        <v>0.85</v>
      </c>
      <c r="F244" s="14">
        <v>1.1999999999999999E-3</v>
      </c>
      <c r="G244" s="14"/>
    </row>
    <row r="245" spans="1:7" x14ac:dyDescent="0.25">
      <c r="A245" s="11" t="s">
        <v>2500</v>
      </c>
      <c r="B245" s="29" t="s">
        <v>2501</v>
      </c>
      <c r="C245" s="29" t="s">
        <v>1246</v>
      </c>
      <c r="D245" s="12">
        <v>90</v>
      </c>
      <c r="E245" s="13">
        <v>0.83</v>
      </c>
      <c r="F245" s="14">
        <v>1.1999999999999999E-3</v>
      </c>
      <c r="G245" s="14"/>
    </row>
    <row r="246" spans="1:7" x14ac:dyDescent="0.25">
      <c r="A246" s="11" t="s">
        <v>2502</v>
      </c>
      <c r="B246" s="29" t="s">
        <v>2503</v>
      </c>
      <c r="C246" s="29" t="s">
        <v>1195</v>
      </c>
      <c r="D246" s="12">
        <v>169</v>
      </c>
      <c r="E246" s="13">
        <v>0.81</v>
      </c>
      <c r="F246" s="14">
        <v>1.1000000000000001E-3</v>
      </c>
      <c r="G246" s="14"/>
    </row>
    <row r="247" spans="1:7" x14ac:dyDescent="0.25">
      <c r="A247" s="11" t="s">
        <v>1903</v>
      </c>
      <c r="B247" s="29" t="s">
        <v>1904</v>
      </c>
      <c r="C247" s="29" t="s">
        <v>1241</v>
      </c>
      <c r="D247" s="12">
        <v>226</v>
      </c>
      <c r="E247" s="13">
        <v>0.81</v>
      </c>
      <c r="F247" s="14">
        <v>1.1000000000000001E-3</v>
      </c>
      <c r="G247" s="14"/>
    </row>
    <row r="248" spans="1:7" x14ac:dyDescent="0.25">
      <c r="A248" s="11" t="s">
        <v>2504</v>
      </c>
      <c r="B248" s="29" t="s">
        <v>2505</v>
      </c>
      <c r="C248" s="29" t="s">
        <v>1915</v>
      </c>
      <c r="D248" s="12">
        <v>713</v>
      </c>
      <c r="E248" s="13">
        <v>0.75</v>
      </c>
      <c r="F248" s="14">
        <v>1E-3</v>
      </c>
      <c r="G248" s="14"/>
    </row>
    <row r="249" spans="1:7" x14ac:dyDescent="0.25">
      <c r="A249" s="11" t="s">
        <v>2506</v>
      </c>
      <c r="B249" s="29" t="s">
        <v>2507</v>
      </c>
      <c r="C249" s="29" t="s">
        <v>1161</v>
      </c>
      <c r="D249" s="12">
        <v>229</v>
      </c>
      <c r="E249" s="13">
        <v>0.68</v>
      </c>
      <c r="F249" s="14">
        <v>8.9999999999999998E-4</v>
      </c>
      <c r="G249" s="14"/>
    </row>
    <row r="250" spans="1:7" x14ac:dyDescent="0.25">
      <c r="A250" s="11" t="s">
        <v>2508</v>
      </c>
      <c r="B250" s="29" t="s">
        <v>2509</v>
      </c>
      <c r="C250" s="29" t="s">
        <v>1700</v>
      </c>
      <c r="D250" s="12">
        <v>195</v>
      </c>
      <c r="E250" s="13">
        <v>0.67</v>
      </c>
      <c r="F250" s="14">
        <v>8.9999999999999998E-4</v>
      </c>
      <c r="G250" s="14"/>
    </row>
    <row r="251" spans="1:7" x14ac:dyDescent="0.25">
      <c r="A251" s="11" t="s">
        <v>2510</v>
      </c>
      <c r="B251" s="29" t="s">
        <v>2511</v>
      </c>
      <c r="C251" s="29" t="s">
        <v>1175</v>
      </c>
      <c r="D251" s="12">
        <v>162</v>
      </c>
      <c r="E251" s="13">
        <v>0.66</v>
      </c>
      <c r="F251" s="14">
        <v>8.9999999999999998E-4</v>
      </c>
      <c r="G251" s="14"/>
    </row>
    <row r="252" spans="1:7" x14ac:dyDescent="0.25">
      <c r="A252" s="11" t="s">
        <v>2512</v>
      </c>
      <c r="B252" s="29" t="s">
        <v>2513</v>
      </c>
      <c r="C252" s="29" t="s">
        <v>1700</v>
      </c>
      <c r="D252" s="12">
        <v>148</v>
      </c>
      <c r="E252" s="13">
        <v>0.62</v>
      </c>
      <c r="F252" s="14">
        <v>8.9999999999999998E-4</v>
      </c>
      <c r="G252" s="14"/>
    </row>
    <row r="253" spans="1:7" x14ac:dyDescent="0.25">
      <c r="A253" s="11" t="s">
        <v>2514</v>
      </c>
      <c r="B253" s="29" t="s">
        <v>2515</v>
      </c>
      <c r="C253" s="29" t="s">
        <v>1188</v>
      </c>
      <c r="D253" s="12">
        <v>76</v>
      </c>
      <c r="E253" s="13">
        <v>0.61</v>
      </c>
      <c r="F253" s="14">
        <v>8.0000000000000004E-4</v>
      </c>
      <c r="G253" s="14"/>
    </row>
    <row r="254" spans="1:7" x14ac:dyDescent="0.25">
      <c r="A254" s="11" t="s">
        <v>2516</v>
      </c>
      <c r="B254" s="29" t="s">
        <v>2517</v>
      </c>
      <c r="C254" s="29" t="s">
        <v>1198</v>
      </c>
      <c r="D254" s="12">
        <v>111</v>
      </c>
      <c r="E254" s="13">
        <v>0.56999999999999995</v>
      </c>
      <c r="F254" s="14">
        <v>8.0000000000000004E-4</v>
      </c>
      <c r="G254" s="14"/>
    </row>
    <row r="255" spans="1:7" x14ac:dyDescent="0.25">
      <c r="A255" s="11" t="s">
        <v>1738</v>
      </c>
      <c r="B255" s="29" t="s">
        <v>1739</v>
      </c>
      <c r="C255" s="29" t="s">
        <v>1262</v>
      </c>
      <c r="D255" s="12">
        <v>164</v>
      </c>
      <c r="E255" s="13">
        <v>0.55000000000000004</v>
      </c>
      <c r="F255" s="14">
        <v>8.0000000000000004E-4</v>
      </c>
      <c r="G255" s="14"/>
    </row>
    <row r="256" spans="1:7" x14ac:dyDescent="0.25">
      <c r="A256" s="11" t="s">
        <v>2518</v>
      </c>
      <c r="B256" s="29" t="s">
        <v>2519</v>
      </c>
      <c r="C256" s="29" t="s">
        <v>1104</v>
      </c>
      <c r="D256" s="12">
        <v>118</v>
      </c>
      <c r="E256" s="13">
        <v>0.49</v>
      </c>
      <c r="F256" s="14">
        <v>6.9999999999999999E-4</v>
      </c>
      <c r="G256" s="14"/>
    </row>
    <row r="257" spans="1:7" x14ac:dyDescent="0.25">
      <c r="A257" s="11" t="s">
        <v>2520</v>
      </c>
      <c r="B257" s="29" t="s">
        <v>2521</v>
      </c>
      <c r="C257" s="29" t="s">
        <v>1926</v>
      </c>
      <c r="D257" s="12">
        <v>1127</v>
      </c>
      <c r="E257" s="13">
        <v>0.34</v>
      </c>
      <c r="F257" s="14">
        <v>5.0000000000000001E-4</v>
      </c>
      <c r="G257" s="14"/>
    </row>
    <row r="258" spans="1:7" x14ac:dyDescent="0.25">
      <c r="A258" s="15" t="s">
        <v>120</v>
      </c>
      <c r="B258" s="30"/>
      <c r="C258" s="30"/>
      <c r="D258" s="16"/>
      <c r="E258" s="36">
        <v>723.04</v>
      </c>
      <c r="F258" s="37">
        <v>0.99819999999999998</v>
      </c>
      <c r="G258" s="19"/>
    </row>
    <row r="259" spans="1:7" x14ac:dyDescent="0.25">
      <c r="A259" s="15" t="s">
        <v>1466</v>
      </c>
      <c r="B259" s="29"/>
      <c r="C259" s="29"/>
      <c r="D259" s="12"/>
      <c r="E259" s="13"/>
      <c r="F259" s="14"/>
      <c r="G259" s="14"/>
    </row>
    <row r="260" spans="1:7" x14ac:dyDescent="0.25">
      <c r="A260" s="15" t="s">
        <v>120</v>
      </c>
      <c r="B260" s="29"/>
      <c r="C260" s="29"/>
      <c r="D260" s="12"/>
      <c r="E260" s="38" t="s">
        <v>112</v>
      </c>
      <c r="F260" s="39" t="s">
        <v>112</v>
      </c>
      <c r="G260" s="14"/>
    </row>
    <row r="261" spans="1:7" x14ac:dyDescent="0.25">
      <c r="A261" s="20" t="s">
        <v>150</v>
      </c>
      <c r="B261" s="31"/>
      <c r="C261" s="31"/>
      <c r="D261" s="21"/>
      <c r="E261" s="26">
        <v>723.04</v>
      </c>
      <c r="F261" s="27">
        <v>0.99819999999999998</v>
      </c>
      <c r="G261" s="19"/>
    </row>
    <row r="262" spans="1:7" x14ac:dyDescent="0.25">
      <c r="A262" s="11"/>
      <c r="B262" s="29"/>
      <c r="C262" s="29"/>
      <c r="D262" s="12"/>
      <c r="E262" s="13"/>
      <c r="F262" s="14"/>
      <c r="G262" s="14"/>
    </row>
    <row r="263" spans="1:7" x14ac:dyDescent="0.25">
      <c r="A263" s="11"/>
      <c r="B263" s="29"/>
      <c r="C263" s="29"/>
      <c r="D263" s="12"/>
      <c r="E263" s="13"/>
      <c r="F263" s="14"/>
      <c r="G263" s="14"/>
    </row>
    <row r="264" spans="1:7" x14ac:dyDescent="0.25">
      <c r="A264" s="15" t="s">
        <v>151</v>
      </c>
      <c r="B264" s="29"/>
      <c r="C264" s="29"/>
      <c r="D264" s="12"/>
      <c r="E264" s="13"/>
      <c r="F264" s="14"/>
      <c r="G264" s="14"/>
    </row>
    <row r="265" spans="1:7" x14ac:dyDescent="0.25">
      <c r="A265" s="11" t="s">
        <v>152</v>
      </c>
      <c r="B265" s="29"/>
      <c r="C265" s="29"/>
      <c r="D265" s="12"/>
      <c r="E265" s="13">
        <v>2</v>
      </c>
      <c r="F265" s="14">
        <v>2.8E-3</v>
      </c>
      <c r="G265" s="14">
        <v>6.2475999999999997E-2</v>
      </c>
    </row>
    <row r="266" spans="1:7" x14ac:dyDescent="0.25">
      <c r="A266" s="15" t="s">
        <v>120</v>
      </c>
      <c r="B266" s="30"/>
      <c r="C266" s="30"/>
      <c r="D266" s="16"/>
      <c r="E266" s="36">
        <v>2</v>
      </c>
      <c r="F266" s="37">
        <v>2.8E-3</v>
      </c>
      <c r="G266" s="19"/>
    </row>
    <row r="267" spans="1:7" x14ac:dyDescent="0.25">
      <c r="A267" s="11"/>
      <c r="B267" s="29"/>
      <c r="C267" s="29"/>
      <c r="D267" s="12"/>
      <c r="E267" s="13"/>
      <c r="F267" s="14"/>
      <c r="G267" s="14"/>
    </row>
    <row r="268" spans="1:7" x14ac:dyDescent="0.25">
      <c r="A268" s="20" t="s">
        <v>150</v>
      </c>
      <c r="B268" s="31"/>
      <c r="C268" s="31"/>
      <c r="D268" s="21"/>
      <c r="E268" s="17">
        <v>2</v>
      </c>
      <c r="F268" s="18">
        <v>2.8E-3</v>
      </c>
      <c r="G268" s="19"/>
    </row>
    <row r="269" spans="1:7" x14ac:dyDescent="0.25">
      <c r="A269" s="11" t="s">
        <v>153</v>
      </c>
      <c r="B269" s="29"/>
      <c r="C269" s="29"/>
      <c r="D269" s="12"/>
      <c r="E269" s="13">
        <v>3.4230000000000003E-4</v>
      </c>
      <c r="F269" s="14">
        <v>0</v>
      </c>
      <c r="G269" s="14"/>
    </row>
    <row r="270" spans="1:7" x14ac:dyDescent="0.25">
      <c r="A270" s="11" t="s">
        <v>154</v>
      </c>
      <c r="B270" s="29"/>
      <c r="C270" s="29"/>
      <c r="D270" s="12"/>
      <c r="E270" s="22">
        <v>-0.78034230000000004</v>
      </c>
      <c r="F270" s="23">
        <v>-1E-3</v>
      </c>
      <c r="G270" s="14">
        <v>6.2475999999999997E-2</v>
      </c>
    </row>
    <row r="271" spans="1:7" x14ac:dyDescent="0.25">
      <c r="A271" s="24" t="s">
        <v>155</v>
      </c>
      <c r="B271" s="32"/>
      <c r="C271" s="32"/>
      <c r="D271" s="25"/>
      <c r="E271" s="26">
        <v>724.26</v>
      </c>
      <c r="F271" s="27">
        <v>1</v>
      </c>
      <c r="G271" s="27"/>
    </row>
    <row r="276" spans="1:5" x14ac:dyDescent="0.25">
      <c r="A276" s="51" t="s">
        <v>158</v>
      </c>
    </row>
    <row r="277" spans="1:5" x14ac:dyDescent="0.25">
      <c r="A277" s="46" t="s">
        <v>159</v>
      </c>
      <c r="B277" s="33" t="s">
        <v>112</v>
      </c>
    </row>
    <row r="278" spans="1:5" x14ac:dyDescent="0.25">
      <c r="A278" t="s">
        <v>160</v>
      </c>
    </row>
    <row r="279" spans="1:5" x14ac:dyDescent="0.25">
      <c r="A279" t="s">
        <v>161</v>
      </c>
      <c r="B279" t="s">
        <v>162</v>
      </c>
      <c r="C279" t="s">
        <v>162</v>
      </c>
    </row>
    <row r="280" spans="1:5" x14ac:dyDescent="0.25">
      <c r="B280" s="47">
        <v>45044</v>
      </c>
      <c r="C280" s="47">
        <v>45077</v>
      </c>
    </row>
    <row r="281" spans="1:5" x14ac:dyDescent="0.25">
      <c r="A281" t="s">
        <v>660</v>
      </c>
      <c r="B281">
        <v>9.7083999999999993</v>
      </c>
      <c r="C281">
        <v>10.2529</v>
      </c>
      <c r="E281" s="1"/>
    </row>
    <row r="282" spans="1:5" x14ac:dyDescent="0.25">
      <c r="A282" t="s">
        <v>167</v>
      </c>
      <c r="B282">
        <v>9.7085000000000008</v>
      </c>
      <c r="C282">
        <v>10.2531</v>
      </c>
      <c r="E282" s="1"/>
    </row>
    <row r="283" spans="1:5" x14ac:dyDescent="0.25">
      <c r="A283" t="s">
        <v>661</v>
      </c>
      <c r="B283">
        <v>9.6841000000000008</v>
      </c>
      <c r="C283">
        <v>10.223100000000001</v>
      </c>
      <c r="E283" s="1"/>
    </row>
    <row r="284" spans="1:5" x14ac:dyDescent="0.25">
      <c r="A284" t="s">
        <v>627</v>
      </c>
      <c r="B284">
        <v>9.6841000000000008</v>
      </c>
      <c r="C284">
        <v>10.223100000000001</v>
      </c>
      <c r="E284" s="1"/>
    </row>
    <row r="285" spans="1:5" x14ac:dyDescent="0.25">
      <c r="E285" s="1"/>
    </row>
    <row r="286" spans="1:5" x14ac:dyDescent="0.25">
      <c r="A286" t="s">
        <v>177</v>
      </c>
      <c r="B286" s="33" t="s">
        <v>112</v>
      </c>
    </row>
    <row r="287" spans="1:5" x14ac:dyDescent="0.25">
      <c r="A287" t="s">
        <v>178</v>
      </c>
      <c r="B287" s="33" t="s">
        <v>112</v>
      </c>
    </row>
    <row r="288" spans="1:5" ht="29.1" customHeight="1" x14ac:dyDescent="0.25">
      <c r="A288" s="46" t="s">
        <v>179</v>
      </c>
      <c r="B288" s="33" t="s">
        <v>112</v>
      </c>
    </row>
    <row r="289" spans="1:4" ht="29.1" customHeight="1" x14ac:dyDescent="0.25">
      <c r="A289" s="46" t="s">
        <v>180</v>
      </c>
      <c r="B289" s="33" t="s">
        <v>112</v>
      </c>
    </row>
    <row r="290" spans="1:4" x14ac:dyDescent="0.25">
      <c r="A290" t="s">
        <v>1678</v>
      </c>
      <c r="B290" s="48">
        <v>0.85996600000000001</v>
      </c>
    </row>
    <row r="291" spans="1:4" ht="43.5" customHeight="1" x14ac:dyDescent="0.25">
      <c r="A291" s="46" t="s">
        <v>182</v>
      </c>
      <c r="B291" s="33" t="s">
        <v>112</v>
      </c>
    </row>
    <row r="292" spans="1:4" ht="29.1" customHeight="1" x14ac:dyDescent="0.25">
      <c r="A292" s="46" t="s">
        <v>183</v>
      </c>
      <c r="B292" s="33" t="s">
        <v>112</v>
      </c>
    </row>
    <row r="293" spans="1:4" ht="29.1" customHeight="1" x14ac:dyDescent="0.25">
      <c r="A293" s="46" t="s">
        <v>184</v>
      </c>
      <c r="B293" s="33" t="s">
        <v>112</v>
      </c>
    </row>
    <row r="294" spans="1:4" x14ac:dyDescent="0.25">
      <c r="A294" t="s">
        <v>185</v>
      </c>
      <c r="B294" s="33" t="s">
        <v>112</v>
      </c>
    </row>
    <row r="295" spans="1:4" x14ac:dyDescent="0.25">
      <c r="A295" t="s">
        <v>186</v>
      </c>
      <c r="B295" s="33" t="s">
        <v>112</v>
      </c>
    </row>
    <row r="297" spans="1:4" ht="69.95" customHeight="1" x14ac:dyDescent="0.25">
      <c r="A297" s="57" t="s">
        <v>196</v>
      </c>
      <c r="B297" s="57" t="s">
        <v>197</v>
      </c>
      <c r="C297" s="57" t="s">
        <v>5</v>
      </c>
      <c r="D297" s="57" t="s">
        <v>6</v>
      </c>
    </row>
    <row r="298" spans="1:4" ht="69.95" customHeight="1" x14ac:dyDescent="0.25">
      <c r="A298" s="57" t="s">
        <v>2522</v>
      </c>
      <c r="B298" s="57"/>
      <c r="C298" s="57" t="s">
        <v>80</v>
      </c>
      <c r="D298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01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2523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2524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1237</v>
      </c>
      <c r="B8" s="29" t="s">
        <v>1238</v>
      </c>
      <c r="C8" s="29" t="s">
        <v>1175</v>
      </c>
      <c r="D8" s="12">
        <v>992830</v>
      </c>
      <c r="E8" s="13">
        <v>17472.82</v>
      </c>
      <c r="F8" s="14">
        <v>5.8000000000000003E-2</v>
      </c>
      <c r="G8" s="14"/>
    </row>
    <row r="9" spans="1:8" x14ac:dyDescent="0.25">
      <c r="A9" s="11" t="s">
        <v>1740</v>
      </c>
      <c r="B9" s="29" t="s">
        <v>1741</v>
      </c>
      <c r="C9" s="29" t="s">
        <v>1110</v>
      </c>
      <c r="D9" s="12">
        <v>305396</v>
      </c>
      <c r="E9" s="13">
        <v>15692.47</v>
      </c>
      <c r="F9" s="14">
        <v>5.21E-2</v>
      </c>
      <c r="G9" s="14"/>
    </row>
    <row r="10" spans="1:8" x14ac:dyDescent="0.25">
      <c r="A10" s="11" t="s">
        <v>1253</v>
      </c>
      <c r="B10" s="29" t="s">
        <v>1254</v>
      </c>
      <c r="C10" s="29" t="s">
        <v>1104</v>
      </c>
      <c r="D10" s="12">
        <v>10128472</v>
      </c>
      <c r="E10" s="13">
        <v>12685.91</v>
      </c>
      <c r="F10" s="14">
        <v>4.2099999999999999E-2</v>
      </c>
      <c r="G10" s="14"/>
    </row>
    <row r="11" spans="1:8" x14ac:dyDescent="0.25">
      <c r="A11" s="11" t="s">
        <v>1682</v>
      </c>
      <c r="B11" s="29" t="s">
        <v>1683</v>
      </c>
      <c r="C11" s="29" t="s">
        <v>1188</v>
      </c>
      <c r="D11" s="12">
        <v>866072</v>
      </c>
      <c r="E11" s="13">
        <v>11065.8</v>
      </c>
      <c r="F11" s="14">
        <v>3.6799999999999999E-2</v>
      </c>
      <c r="G11" s="14"/>
    </row>
    <row r="12" spans="1:8" x14ac:dyDescent="0.25">
      <c r="A12" s="11" t="s">
        <v>1707</v>
      </c>
      <c r="B12" s="29" t="s">
        <v>1708</v>
      </c>
      <c r="C12" s="29" t="s">
        <v>1104</v>
      </c>
      <c r="D12" s="12">
        <v>3831130</v>
      </c>
      <c r="E12" s="13">
        <v>10340.219999999999</v>
      </c>
      <c r="F12" s="14">
        <v>3.4299999999999997E-2</v>
      </c>
      <c r="G12" s="14"/>
    </row>
    <row r="13" spans="1:8" x14ac:dyDescent="0.25">
      <c r="A13" s="11" t="s">
        <v>1460</v>
      </c>
      <c r="B13" s="29" t="s">
        <v>1461</v>
      </c>
      <c r="C13" s="29" t="s">
        <v>1209</v>
      </c>
      <c r="D13" s="12">
        <v>242180</v>
      </c>
      <c r="E13" s="13">
        <v>9992.1</v>
      </c>
      <c r="F13" s="14">
        <v>3.32E-2</v>
      </c>
      <c r="G13" s="14"/>
    </row>
    <row r="14" spans="1:8" x14ac:dyDescent="0.25">
      <c r="A14" s="11" t="s">
        <v>1416</v>
      </c>
      <c r="B14" s="29" t="s">
        <v>1417</v>
      </c>
      <c r="C14" s="29" t="s">
        <v>1276</v>
      </c>
      <c r="D14" s="12">
        <v>630303</v>
      </c>
      <c r="E14" s="13">
        <v>9835.56</v>
      </c>
      <c r="F14" s="14">
        <v>3.27E-2</v>
      </c>
      <c r="G14" s="14"/>
    </row>
    <row r="15" spans="1:8" x14ac:dyDescent="0.25">
      <c r="A15" s="11" t="s">
        <v>1328</v>
      </c>
      <c r="B15" s="29" t="s">
        <v>1329</v>
      </c>
      <c r="C15" s="29" t="s">
        <v>1273</v>
      </c>
      <c r="D15" s="12">
        <v>1307532</v>
      </c>
      <c r="E15" s="13">
        <v>9479.61</v>
      </c>
      <c r="F15" s="14">
        <v>3.15E-2</v>
      </c>
      <c r="G15" s="14"/>
    </row>
    <row r="16" spans="1:8" x14ac:dyDescent="0.25">
      <c r="A16" s="11" t="s">
        <v>1180</v>
      </c>
      <c r="B16" s="29" t="s">
        <v>1181</v>
      </c>
      <c r="C16" s="29" t="s">
        <v>1175</v>
      </c>
      <c r="D16" s="12">
        <v>518690</v>
      </c>
      <c r="E16" s="13">
        <v>9447.16</v>
      </c>
      <c r="F16" s="14">
        <v>3.1399999999999997E-2</v>
      </c>
      <c r="G16" s="14"/>
    </row>
    <row r="17" spans="1:7" x14ac:dyDescent="0.25">
      <c r="A17" s="11" t="s">
        <v>1297</v>
      </c>
      <c r="B17" s="29" t="s">
        <v>1298</v>
      </c>
      <c r="C17" s="29" t="s">
        <v>1107</v>
      </c>
      <c r="D17" s="12">
        <v>879486</v>
      </c>
      <c r="E17" s="13">
        <v>9242.52</v>
      </c>
      <c r="F17" s="14">
        <v>3.0700000000000002E-2</v>
      </c>
      <c r="G17" s="14"/>
    </row>
    <row r="18" spans="1:7" x14ac:dyDescent="0.25">
      <c r="A18" s="11" t="s">
        <v>1215</v>
      </c>
      <c r="B18" s="29" t="s">
        <v>1216</v>
      </c>
      <c r="C18" s="29" t="s">
        <v>1153</v>
      </c>
      <c r="D18" s="12">
        <v>404475</v>
      </c>
      <c r="E18" s="13">
        <v>8615.1200000000008</v>
      </c>
      <c r="F18" s="14">
        <v>2.86E-2</v>
      </c>
      <c r="G18" s="14"/>
    </row>
    <row r="19" spans="1:7" x14ac:dyDescent="0.25">
      <c r="A19" s="11" t="s">
        <v>1883</v>
      </c>
      <c r="B19" s="29" t="s">
        <v>1884</v>
      </c>
      <c r="C19" s="29" t="s">
        <v>1305</v>
      </c>
      <c r="D19" s="12">
        <v>14880944</v>
      </c>
      <c r="E19" s="13">
        <v>8608.6299999999992</v>
      </c>
      <c r="F19" s="14">
        <v>2.86E-2</v>
      </c>
      <c r="G19" s="14"/>
    </row>
    <row r="20" spans="1:7" x14ac:dyDescent="0.25">
      <c r="A20" s="11" t="s">
        <v>1394</v>
      </c>
      <c r="B20" s="29" t="s">
        <v>1395</v>
      </c>
      <c r="C20" s="29" t="s">
        <v>1246</v>
      </c>
      <c r="D20" s="12">
        <v>183149</v>
      </c>
      <c r="E20" s="13">
        <v>8544.08</v>
      </c>
      <c r="F20" s="14">
        <v>2.8400000000000002E-2</v>
      </c>
      <c r="G20" s="14"/>
    </row>
    <row r="21" spans="1:7" x14ac:dyDescent="0.25">
      <c r="A21" s="11" t="s">
        <v>1742</v>
      </c>
      <c r="B21" s="29" t="s">
        <v>1743</v>
      </c>
      <c r="C21" s="29" t="s">
        <v>1164</v>
      </c>
      <c r="D21" s="12">
        <v>631482</v>
      </c>
      <c r="E21" s="13">
        <v>8226.9500000000007</v>
      </c>
      <c r="F21" s="14">
        <v>2.7300000000000001E-2</v>
      </c>
      <c r="G21" s="14"/>
    </row>
    <row r="22" spans="1:7" x14ac:dyDescent="0.25">
      <c r="A22" s="11" t="s">
        <v>1940</v>
      </c>
      <c r="B22" s="29" t="s">
        <v>1941</v>
      </c>
      <c r="C22" s="29" t="s">
        <v>1276</v>
      </c>
      <c r="D22" s="12">
        <v>608371</v>
      </c>
      <c r="E22" s="13">
        <v>7832.78</v>
      </c>
      <c r="F22" s="14">
        <v>2.5999999999999999E-2</v>
      </c>
      <c r="G22" s="14"/>
    </row>
    <row r="23" spans="1:7" x14ac:dyDescent="0.25">
      <c r="A23" s="11" t="s">
        <v>1456</v>
      </c>
      <c r="B23" s="29" t="s">
        <v>1457</v>
      </c>
      <c r="C23" s="29" t="s">
        <v>1195</v>
      </c>
      <c r="D23" s="12">
        <v>204867</v>
      </c>
      <c r="E23" s="13">
        <v>7409.63</v>
      </c>
      <c r="F23" s="14">
        <v>2.46E-2</v>
      </c>
      <c r="G23" s="14"/>
    </row>
    <row r="24" spans="1:7" x14ac:dyDescent="0.25">
      <c r="A24" s="11" t="s">
        <v>1696</v>
      </c>
      <c r="B24" s="29" t="s">
        <v>1697</v>
      </c>
      <c r="C24" s="29" t="s">
        <v>1273</v>
      </c>
      <c r="D24" s="12">
        <v>1343721</v>
      </c>
      <c r="E24" s="13">
        <v>7383.08</v>
      </c>
      <c r="F24" s="14">
        <v>2.4500000000000001E-2</v>
      </c>
      <c r="G24" s="14"/>
    </row>
    <row r="25" spans="1:7" x14ac:dyDescent="0.25">
      <c r="A25" s="11" t="s">
        <v>1692</v>
      </c>
      <c r="B25" s="29" t="s">
        <v>1693</v>
      </c>
      <c r="C25" s="29" t="s">
        <v>1107</v>
      </c>
      <c r="D25" s="12">
        <v>574436</v>
      </c>
      <c r="E25" s="13">
        <v>7089.11</v>
      </c>
      <c r="F25" s="14">
        <v>2.35E-2</v>
      </c>
      <c r="G25" s="14"/>
    </row>
    <row r="26" spans="1:7" x14ac:dyDescent="0.25">
      <c r="A26" s="11" t="s">
        <v>1285</v>
      </c>
      <c r="B26" s="29" t="s">
        <v>1286</v>
      </c>
      <c r="C26" s="29" t="s">
        <v>1287</v>
      </c>
      <c r="D26" s="12">
        <v>4713537</v>
      </c>
      <c r="E26" s="13">
        <v>6895.9</v>
      </c>
      <c r="F26" s="14">
        <v>2.29E-2</v>
      </c>
      <c r="G26" s="14"/>
    </row>
    <row r="27" spans="1:7" x14ac:dyDescent="0.25">
      <c r="A27" s="11" t="s">
        <v>1413</v>
      </c>
      <c r="B27" s="29" t="s">
        <v>1414</v>
      </c>
      <c r="C27" s="29" t="s">
        <v>1415</v>
      </c>
      <c r="D27" s="12">
        <v>6066573</v>
      </c>
      <c r="E27" s="13">
        <v>6803.66</v>
      </c>
      <c r="F27" s="14">
        <v>2.2599999999999999E-2</v>
      </c>
      <c r="G27" s="14"/>
    </row>
    <row r="28" spans="1:7" x14ac:dyDescent="0.25">
      <c r="A28" s="11" t="s">
        <v>1720</v>
      </c>
      <c r="B28" s="29" t="s">
        <v>1721</v>
      </c>
      <c r="C28" s="29" t="s">
        <v>1246</v>
      </c>
      <c r="D28" s="12">
        <v>179755</v>
      </c>
      <c r="E28" s="13">
        <v>6745.13</v>
      </c>
      <c r="F28" s="14">
        <v>2.24E-2</v>
      </c>
      <c r="G28" s="14"/>
    </row>
    <row r="29" spans="1:7" x14ac:dyDescent="0.25">
      <c r="A29" s="11" t="s">
        <v>1435</v>
      </c>
      <c r="B29" s="29" t="s">
        <v>1436</v>
      </c>
      <c r="C29" s="29" t="s">
        <v>1104</v>
      </c>
      <c r="D29" s="12">
        <v>5252862</v>
      </c>
      <c r="E29" s="13">
        <v>6573.96</v>
      </c>
      <c r="F29" s="14">
        <v>2.18E-2</v>
      </c>
      <c r="G29" s="14"/>
    </row>
    <row r="30" spans="1:7" x14ac:dyDescent="0.25">
      <c r="A30" s="11" t="s">
        <v>1705</v>
      </c>
      <c r="B30" s="29" t="s">
        <v>1706</v>
      </c>
      <c r="C30" s="29" t="s">
        <v>1305</v>
      </c>
      <c r="D30" s="12">
        <v>1126259</v>
      </c>
      <c r="E30" s="13">
        <v>6258.62</v>
      </c>
      <c r="F30" s="14">
        <v>2.0799999999999999E-2</v>
      </c>
      <c r="G30" s="14"/>
    </row>
    <row r="31" spans="1:7" x14ac:dyDescent="0.25">
      <c r="A31" s="11" t="s">
        <v>1191</v>
      </c>
      <c r="B31" s="29" t="s">
        <v>1192</v>
      </c>
      <c r="C31" s="29" t="s">
        <v>1104</v>
      </c>
      <c r="D31" s="12">
        <v>1811896</v>
      </c>
      <c r="E31" s="13">
        <v>5611.44</v>
      </c>
      <c r="F31" s="14">
        <v>1.8599999999999998E-2</v>
      </c>
      <c r="G31" s="14"/>
    </row>
    <row r="32" spans="1:7" x14ac:dyDescent="0.25">
      <c r="A32" s="11" t="s">
        <v>1813</v>
      </c>
      <c r="B32" s="29" t="s">
        <v>1814</v>
      </c>
      <c r="C32" s="29" t="s">
        <v>1122</v>
      </c>
      <c r="D32" s="12">
        <v>248687</v>
      </c>
      <c r="E32" s="13">
        <v>5233.62</v>
      </c>
      <c r="F32" s="14">
        <v>1.7399999999999999E-2</v>
      </c>
      <c r="G32" s="14"/>
    </row>
    <row r="33" spans="1:7" x14ac:dyDescent="0.25">
      <c r="A33" s="11" t="s">
        <v>1288</v>
      </c>
      <c r="B33" s="29" t="s">
        <v>1289</v>
      </c>
      <c r="C33" s="29" t="s">
        <v>1153</v>
      </c>
      <c r="D33" s="12">
        <v>140737</v>
      </c>
      <c r="E33" s="13">
        <v>4515.2700000000004</v>
      </c>
      <c r="F33" s="14">
        <v>1.4999999999999999E-2</v>
      </c>
      <c r="G33" s="14"/>
    </row>
    <row r="34" spans="1:7" x14ac:dyDescent="0.25">
      <c r="A34" s="11" t="s">
        <v>1861</v>
      </c>
      <c r="B34" s="29" t="s">
        <v>1862</v>
      </c>
      <c r="C34" s="29" t="s">
        <v>1175</v>
      </c>
      <c r="D34" s="12">
        <v>446523</v>
      </c>
      <c r="E34" s="13">
        <v>4195.53</v>
      </c>
      <c r="F34" s="14">
        <v>1.3899999999999999E-2</v>
      </c>
      <c r="G34" s="14"/>
    </row>
    <row r="35" spans="1:7" x14ac:dyDescent="0.25">
      <c r="A35" s="11" t="s">
        <v>1865</v>
      </c>
      <c r="B35" s="29" t="s">
        <v>1866</v>
      </c>
      <c r="C35" s="29" t="s">
        <v>1153</v>
      </c>
      <c r="D35" s="12">
        <v>604817</v>
      </c>
      <c r="E35" s="13">
        <v>4009.94</v>
      </c>
      <c r="F35" s="14">
        <v>1.3299999999999999E-2</v>
      </c>
      <c r="G35" s="14"/>
    </row>
    <row r="36" spans="1:7" x14ac:dyDescent="0.25">
      <c r="A36" s="11" t="s">
        <v>1815</v>
      </c>
      <c r="B36" s="29" t="s">
        <v>1816</v>
      </c>
      <c r="C36" s="29" t="s">
        <v>1175</v>
      </c>
      <c r="D36" s="12">
        <v>170188</v>
      </c>
      <c r="E36" s="13">
        <v>3398.91</v>
      </c>
      <c r="F36" s="14">
        <v>1.1299999999999999E-2</v>
      </c>
      <c r="G36" s="14"/>
    </row>
    <row r="37" spans="1:7" x14ac:dyDescent="0.25">
      <c r="A37" s="11" t="s">
        <v>1281</v>
      </c>
      <c r="B37" s="29" t="s">
        <v>1282</v>
      </c>
      <c r="C37" s="29" t="s">
        <v>1107</v>
      </c>
      <c r="D37" s="12">
        <v>473332</v>
      </c>
      <c r="E37" s="13">
        <v>3347.4</v>
      </c>
      <c r="F37" s="14">
        <v>1.11E-2</v>
      </c>
      <c r="G37" s="14"/>
    </row>
    <row r="38" spans="1:7" x14ac:dyDescent="0.25">
      <c r="A38" s="11" t="s">
        <v>1290</v>
      </c>
      <c r="B38" s="29" t="s">
        <v>1291</v>
      </c>
      <c r="C38" s="29" t="s">
        <v>1292</v>
      </c>
      <c r="D38" s="12">
        <v>653654</v>
      </c>
      <c r="E38" s="13">
        <v>3311.41</v>
      </c>
      <c r="F38" s="14">
        <v>1.0999999999999999E-2</v>
      </c>
      <c r="G38" s="14"/>
    </row>
    <row r="39" spans="1:7" x14ac:dyDescent="0.25">
      <c r="A39" s="11" t="s">
        <v>1267</v>
      </c>
      <c r="B39" s="29" t="s">
        <v>1268</v>
      </c>
      <c r="C39" s="29" t="s">
        <v>1188</v>
      </c>
      <c r="D39" s="12">
        <v>84806</v>
      </c>
      <c r="E39" s="13">
        <v>3289.41</v>
      </c>
      <c r="F39" s="14">
        <v>1.09E-2</v>
      </c>
      <c r="G39" s="14"/>
    </row>
    <row r="40" spans="1:7" x14ac:dyDescent="0.25">
      <c r="A40" s="11" t="s">
        <v>1811</v>
      </c>
      <c r="B40" s="29" t="s">
        <v>1812</v>
      </c>
      <c r="C40" s="29" t="s">
        <v>1415</v>
      </c>
      <c r="D40" s="12">
        <v>288472</v>
      </c>
      <c r="E40" s="13">
        <v>3178.24</v>
      </c>
      <c r="F40" s="14">
        <v>1.06E-2</v>
      </c>
      <c r="G40" s="14"/>
    </row>
    <row r="41" spans="1:7" x14ac:dyDescent="0.25">
      <c r="A41" s="11" t="s">
        <v>1701</v>
      </c>
      <c r="B41" s="29" t="s">
        <v>1702</v>
      </c>
      <c r="C41" s="29" t="s">
        <v>1198</v>
      </c>
      <c r="D41" s="12">
        <v>555492</v>
      </c>
      <c r="E41" s="13">
        <v>3125.2</v>
      </c>
      <c r="F41" s="14">
        <v>1.04E-2</v>
      </c>
      <c r="G41" s="14"/>
    </row>
    <row r="42" spans="1:7" x14ac:dyDescent="0.25">
      <c r="A42" s="11" t="s">
        <v>1822</v>
      </c>
      <c r="B42" s="29" t="s">
        <v>1823</v>
      </c>
      <c r="C42" s="29" t="s">
        <v>1175</v>
      </c>
      <c r="D42" s="12">
        <v>272187</v>
      </c>
      <c r="E42" s="13">
        <v>3090.14</v>
      </c>
      <c r="F42" s="14">
        <v>1.03E-2</v>
      </c>
      <c r="G42" s="14"/>
    </row>
    <row r="43" spans="1:7" x14ac:dyDescent="0.25">
      <c r="A43" s="11" t="s">
        <v>1314</v>
      </c>
      <c r="B43" s="29" t="s">
        <v>1315</v>
      </c>
      <c r="C43" s="29" t="s">
        <v>1188</v>
      </c>
      <c r="D43" s="12">
        <v>1044807</v>
      </c>
      <c r="E43" s="13">
        <v>2871.13</v>
      </c>
      <c r="F43" s="14">
        <v>9.4999999999999998E-3</v>
      </c>
      <c r="G43" s="14"/>
    </row>
    <row r="44" spans="1:7" x14ac:dyDescent="0.25">
      <c r="A44" s="11" t="s">
        <v>1703</v>
      </c>
      <c r="B44" s="29" t="s">
        <v>1704</v>
      </c>
      <c r="C44" s="29" t="s">
        <v>1175</v>
      </c>
      <c r="D44" s="12">
        <v>92854</v>
      </c>
      <c r="E44" s="13">
        <v>2845.7</v>
      </c>
      <c r="F44" s="14">
        <v>9.4999999999999998E-3</v>
      </c>
      <c r="G44" s="14"/>
    </row>
    <row r="45" spans="1:7" x14ac:dyDescent="0.25">
      <c r="A45" s="11" t="s">
        <v>1196</v>
      </c>
      <c r="B45" s="29" t="s">
        <v>1197</v>
      </c>
      <c r="C45" s="29" t="s">
        <v>1198</v>
      </c>
      <c r="D45" s="12">
        <v>301795</v>
      </c>
      <c r="E45" s="13">
        <v>2808.96</v>
      </c>
      <c r="F45" s="14">
        <v>9.2999999999999992E-3</v>
      </c>
      <c r="G45" s="14"/>
    </row>
    <row r="46" spans="1:7" x14ac:dyDescent="0.25">
      <c r="A46" s="11" t="s">
        <v>1182</v>
      </c>
      <c r="B46" s="29" t="s">
        <v>1183</v>
      </c>
      <c r="C46" s="29" t="s">
        <v>1175</v>
      </c>
      <c r="D46" s="12">
        <v>347762</v>
      </c>
      <c r="E46" s="13">
        <v>2751.84</v>
      </c>
      <c r="F46" s="14">
        <v>9.1000000000000004E-3</v>
      </c>
      <c r="G46" s="14"/>
    </row>
    <row r="47" spans="1:7" x14ac:dyDescent="0.25">
      <c r="A47" s="11" t="s">
        <v>1819</v>
      </c>
      <c r="B47" s="29" t="s">
        <v>1820</v>
      </c>
      <c r="C47" s="29" t="s">
        <v>1821</v>
      </c>
      <c r="D47" s="12">
        <v>6485</v>
      </c>
      <c r="E47" s="13">
        <v>2597.54</v>
      </c>
      <c r="F47" s="14">
        <v>8.6E-3</v>
      </c>
      <c r="G47" s="14"/>
    </row>
    <row r="48" spans="1:7" x14ac:dyDescent="0.25">
      <c r="A48" s="11" t="s">
        <v>1732</v>
      </c>
      <c r="B48" s="29" t="s">
        <v>1733</v>
      </c>
      <c r="C48" s="29" t="s">
        <v>1246</v>
      </c>
      <c r="D48" s="12">
        <v>230254</v>
      </c>
      <c r="E48" s="13">
        <v>2234.85</v>
      </c>
      <c r="F48" s="14">
        <v>7.4000000000000003E-3</v>
      </c>
      <c r="G48" s="14"/>
    </row>
    <row r="49" spans="1:7" x14ac:dyDescent="0.25">
      <c r="A49" s="11" t="s">
        <v>1911</v>
      </c>
      <c r="B49" s="29" t="s">
        <v>1912</v>
      </c>
      <c r="C49" s="29" t="s">
        <v>1241</v>
      </c>
      <c r="D49" s="12">
        <v>139978</v>
      </c>
      <c r="E49" s="13">
        <v>2221.8000000000002</v>
      </c>
      <c r="F49" s="14">
        <v>7.4000000000000003E-3</v>
      </c>
      <c r="G49" s="14"/>
    </row>
    <row r="50" spans="1:7" x14ac:dyDescent="0.25">
      <c r="A50" s="11" t="s">
        <v>1899</v>
      </c>
      <c r="B50" s="29" t="s">
        <v>1900</v>
      </c>
      <c r="C50" s="29" t="s">
        <v>1147</v>
      </c>
      <c r="D50" s="12">
        <v>876681</v>
      </c>
      <c r="E50" s="13">
        <v>2165.84</v>
      </c>
      <c r="F50" s="14">
        <v>7.1999999999999998E-3</v>
      </c>
      <c r="G50" s="14"/>
    </row>
    <row r="51" spans="1:7" x14ac:dyDescent="0.25">
      <c r="A51" s="11" t="s">
        <v>1159</v>
      </c>
      <c r="B51" s="29" t="s">
        <v>1160</v>
      </c>
      <c r="C51" s="29" t="s">
        <v>1161</v>
      </c>
      <c r="D51" s="12">
        <v>416998</v>
      </c>
      <c r="E51" s="13">
        <v>2156.92</v>
      </c>
      <c r="F51" s="14">
        <v>7.1999999999999998E-3</v>
      </c>
      <c r="G51" s="14"/>
    </row>
    <row r="52" spans="1:7" x14ac:dyDescent="0.25">
      <c r="A52" s="11" t="s">
        <v>1746</v>
      </c>
      <c r="B52" s="29" t="s">
        <v>1747</v>
      </c>
      <c r="C52" s="29" t="s">
        <v>1110</v>
      </c>
      <c r="D52" s="12">
        <v>108047</v>
      </c>
      <c r="E52" s="13">
        <v>2103.5100000000002</v>
      </c>
      <c r="F52" s="14">
        <v>7.0000000000000001E-3</v>
      </c>
      <c r="G52" s="14"/>
    </row>
    <row r="53" spans="1:7" x14ac:dyDescent="0.25">
      <c r="A53" s="11" t="s">
        <v>1897</v>
      </c>
      <c r="B53" s="29" t="s">
        <v>1898</v>
      </c>
      <c r="C53" s="29" t="s">
        <v>1122</v>
      </c>
      <c r="D53" s="12">
        <v>136115</v>
      </c>
      <c r="E53" s="13">
        <v>1780.72</v>
      </c>
      <c r="F53" s="14">
        <v>5.8999999999999999E-3</v>
      </c>
      <c r="G53" s="14"/>
    </row>
    <row r="54" spans="1:7" x14ac:dyDescent="0.25">
      <c r="A54" s="11" t="s">
        <v>1824</v>
      </c>
      <c r="B54" s="29" t="s">
        <v>1825</v>
      </c>
      <c r="C54" s="29" t="s">
        <v>1212</v>
      </c>
      <c r="D54" s="12">
        <v>466169</v>
      </c>
      <c r="E54" s="13">
        <v>1780.53</v>
      </c>
      <c r="F54" s="14">
        <v>5.8999999999999999E-3</v>
      </c>
      <c r="G54" s="14"/>
    </row>
    <row r="55" spans="1:7" x14ac:dyDescent="0.25">
      <c r="A55" s="11" t="s">
        <v>1918</v>
      </c>
      <c r="B55" s="29" t="s">
        <v>1919</v>
      </c>
      <c r="C55" s="29" t="s">
        <v>1383</v>
      </c>
      <c r="D55" s="12">
        <v>405403</v>
      </c>
      <c r="E55" s="13">
        <v>1587.76</v>
      </c>
      <c r="F55" s="14">
        <v>5.3E-3</v>
      </c>
      <c r="G55" s="14"/>
    </row>
    <row r="56" spans="1:7" x14ac:dyDescent="0.25">
      <c r="A56" s="11" t="s">
        <v>1832</v>
      </c>
      <c r="B56" s="29" t="s">
        <v>1833</v>
      </c>
      <c r="C56" s="29" t="s">
        <v>1219</v>
      </c>
      <c r="D56" s="12">
        <v>316442</v>
      </c>
      <c r="E56" s="13">
        <v>1529.36</v>
      </c>
      <c r="F56" s="14">
        <v>5.1000000000000004E-3</v>
      </c>
      <c r="G56" s="14"/>
    </row>
    <row r="57" spans="1:7" x14ac:dyDescent="0.25">
      <c r="A57" s="11" t="s">
        <v>1330</v>
      </c>
      <c r="B57" s="29" t="s">
        <v>1331</v>
      </c>
      <c r="C57" s="29" t="s">
        <v>1203</v>
      </c>
      <c r="D57" s="12">
        <v>185754</v>
      </c>
      <c r="E57" s="13">
        <v>1312.44</v>
      </c>
      <c r="F57" s="14">
        <v>4.4000000000000003E-3</v>
      </c>
      <c r="G57" s="14"/>
    </row>
    <row r="58" spans="1:7" x14ac:dyDescent="0.25">
      <c r="A58" s="11" t="s">
        <v>1263</v>
      </c>
      <c r="B58" s="29" t="s">
        <v>1264</v>
      </c>
      <c r="C58" s="29" t="s">
        <v>1122</v>
      </c>
      <c r="D58" s="12">
        <v>128651</v>
      </c>
      <c r="E58" s="13">
        <v>901.78</v>
      </c>
      <c r="F58" s="14">
        <v>3.0000000000000001E-3</v>
      </c>
      <c r="G58" s="14"/>
    </row>
    <row r="59" spans="1:7" x14ac:dyDescent="0.25">
      <c r="A59" s="11" t="s">
        <v>1840</v>
      </c>
      <c r="B59" s="29" t="s">
        <v>1841</v>
      </c>
      <c r="C59" s="29" t="s">
        <v>1246</v>
      </c>
      <c r="D59" s="12">
        <v>10475</v>
      </c>
      <c r="E59" s="13">
        <v>705.38</v>
      </c>
      <c r="F59" s="14">
        <v>2.3E-3</v>
      </c>
      <c r="G59" s="14"/>
    </row>
    <row r="60" spans="1:7" x14ac:dyDescent="0.25">
      <c r="A60" s="11" t="s">
        <v>1817</v>
      </c>
      <c r="B60" s="29" t="s">
        <v>1818</v>
      </c>
      <c r="C60" s="29" t="s">
        <v>1209</v>
      </c>
      <c r="D60" s="12">
        <v>127642</v>
      </c>
      <c r="E60" s="13">
        <v>666.93</v>
      </c>
      <c r="F60" s="14">
        <v>2.2000000000000001E-3</v>
      </c>
      <c r="G60" s="14"/>
    </row>
    <row r="61" spans="1:7" x14ac:dyDescent="0.25">
      <c r="A61" s="15" t="s">
        <v>120</v>
      </c>
      <c r="B61" s="30"/>
      <c r="C61" s="30"/>
      <c r="D61" s="16"/>
      <c r="E61" s="36">
        <v>293570.32</v>
      </c>
      <c r="F61" s="37">
        <v>0.97489999999999999</v>
      </c>
      <c r="G61" s="19"/>
    </row>
    <row r="62" spans="1:7" x14ac:dyDescent="0.25">
      <c r="A62" s="15" t="s">
        <v>1466</v>
      </c>
      <c r="B62" s="29"/>
      <c r="C62" s="29"/>
      <c r="D62" s="12"/>
      <c r="E62" s="13"/>
      <c r="F62" s="14"/>
      <c r="G62" s="14"/>
    </row>
    <row r="63" spans="1:7" x14ac:dyDescent="0.25">
      <c r="A63" s="15" t="s">
        <v>120</v>
      </c>
      <c r="B63" s="29"/>
      <c r="C63" s="29"/>
      <c r="D63" s="12"/>
      <c r="E63" s="38" t="s">
        <v>112</v>
      </c>
      <c r="F63" s="39" t="s">
        <v>112</v>
      </c>
      <c r="G63" s="14"/>
    </row>
    <row r="64" spans="1:7" x14ac:dyDescent="0.25">
      <c r="A64" s="20" t="s">
        <v>150</v>
      </c>
      <c r="B64" s="31"/>
      <c r="C64" s="31"/>
      <c r="D64" s="21"/>
      <c r="E64" s="26">
        <v>293570.32</v>
      </c>
      <c r="F64" s="27">
        <v>0.97489999999999999</v>
      </c>
      <c r="G64" s="19"/>
    </row>
    <row r="65" spans="1:7" x14ac:dyDescent="0.25">
      <c r="A65" s="11"/>
      <c r="B65" s="29"/>
      <c r="C65" s="29"/>
      <c r="D65" s="12"/>
      <c r="E65" s="13"/>
      <c r="F65" s="14"/>
      <c r="G65" s="14"/>
    </row>
    <row r="66" spans="1:7" x14ac:dyDescent="0.25">
      <c r="A66" s="11"/>
      <c r="B66" s="29"/>
      <c r="C66" s="29"/>
      <c r="D66" s="12"/>
      <c r="E66" s="13"/>
      <c r="F66" s="14"/>
      <c r="G66" s="14"/>
    </row>
    <row r="67" spans="1:7" x14ac:dyDescent="0.25">
      <c r="A67" s="15" t="s">
        <v>151</v>
      </c>
      <c r="B67" s="29"/>
      <c r="C67" s="29"/>
      <c r="D67" s="12"/>
      <c r="E67" s="13"/>
      <c r="F67" s="14"/>
      <c r="G67" s="14"/>
    </row>
    <row r="68" spans="1:7" x14ac:dyDescent="0.25">
      <c r="A68" s="11" t="s">
        <v>152</v>
      </c>
      <c r="B68" s="29"/>
      <c r="C68" s="29"/>
      <c r="D68" s="12"/>
      <c r="E68" s="13">
        <v>8190.6</v>
      </c>
      <c r="F68" s="14">
        <v>2.7199999999999998E-2</v>
      </c>
      <c r="G68" s="14">
        <v>6.2475999999999997E-2</v>
      </c>
    </row>
    <row r="69" spans="1:7" x14ac:dyDescent="0.25">
      <c r="A69" s="15" t="s">
        <v>120</v>
      </c>
      <c r="B69" s="30"/>
      <c r="C69" s="30"/>
      <c r="D69" s="16"/>
      <c r="E69" s="36">
        <v>8190.6</v>
      </c>
      <c r="F69" s="37">
        <v>2.7199999999999998E-2</v>
      </c>
      <c r="G69" s="19"/>
    </row>
    <row r="70" spans="1:7" x14ac:dyDescent="0.25">
      <c r="A70" s="11"/>
      <c r="B70" s="29"/>
      <c r="C70" s="29"/>
      <c r="D70" s="12"/>
      <c r="E70" s="13"/>
      <c r="F70" s="14"/>
      <c r="G70" s="14"/>
    </row>
    <row r="71" spans="1:7" x14ac:dyDescent="0.25">
      <c r="A71" s="20" t="s">
        <v>150</v>
      </c>
      <c r="B71" s="31"/>
      <c r="C71" s="31"/>
      <c r="D71" s="21"/>
      <c r="E71" s="17">
        <v>8190.6</v>
      </c>
      <c r="F71" s="18">
        <v>2.7199999999999998E-2</v>
      </c>
      <c r="G71" s="19"/>
    </row>
    <row r="72" spans="1:7" x14ac:dyDescent="0.25">
      <c r="A72" s="11" t="s">
        <v>153</v>
      </c>
      <c r="B72" s="29"/>
      <c r="C72" s="29"/>
      <c r="D72" s="12"/>
      <c r="E72" s="13">
        <v>1.4019611000000001</v>
      </c>
      <c r="F72" s="14">
        <v>3.9999999999999998E-6</v>
      </c>
      <c r="G72" s="14"/>
    </row>
    <row r="73" spans="1:7" x14ac:dyDescent="0.25">
      <c r="A73" s="11" t="s">
        <v>154</v>
      </c>
      <c r="B73" s="29"/>
      <c r="C73" s="29"/>
      <c r="D73" s="12"/>
      <c r="E73" s="22">
        <v>-709.22196110000004</v>
      </c>
      <c r="F73" s="23">
        <v>-2.104E-3</v>
      </c>
      <c r="G73" s="14">
        <v>6.2475999999999997E-2</v>
      </c>
    </row>
    <row r="74" spans="1:7" x14ac:dyDescent="0.25">
      <c r="A74" s="24" t="s">
        <v>155</v>
      </c>
      <c r="B74" s="32"/>
      <c r="C74" s="32"/>
      <c r="D74" s="25"/>
      <c r="E74" s="26">
        <v>301053.09999999998</v>
      </c>
      <c r="F74" s="27">
        <v>1</v>
      </c>
      <c r="G74" s="27"/>
    </row>
    <row r="79" spans="1:7" x14ac:dyDescent="0.25">
      <c r="A79" s="51" t="s">
        <v>158</v>
      </c>
    </row>
    <row r="80" spans="1:7" x14ac:dyDescent="0.25">
      <c r="A80" s="46" t="s">
        <v>159</v>
      </c>
      <c r="B80" s="33" t="s">
        <v>112</v>
      </c>
    </row>
    <row r="81" spans="1:5" x14ac:dyDescent="0.25">
      <c r="A81" t="s">
        <v>160</v>
      </c>
    </row>
    <row r="82" spans="1:5" x14ac:dyDescent="0.25">
      <c r="A82" t="s">
        <v>161</v>
      </c>
      <c r="B82" t="s">
        <v>162</v>
      </c>
      <c r="C82" t="s">
        <v>162</v>
      </c>
    </row>
    <row r="83" spans="1:5" x14ac:dyDescent="0.25">
      <c r="B83" s="47">
        <v>45044</v>
      </c>
      <c r="C83" s="47">
        <v>45077</v>
      </c>
    </row>
    <row r="84" spans="1:5" x14ac:dyDescent="0.25">
      <c r="A84" t="s">
        <v>166</v>
      </c>
      <c r="B84">
        <v>60.005000000000003</v>
      </c>
      <c r="C84">
        <v>63.41</v>
      </c>
      <c r="E84" s="1"/>
    </row>
    <row r="85" spans="1:5" x14ac:dyDescent="0.25">
      <c r="A85" t="s">
        <v>167</v>
      </c>
      <c r="B85">
        <v>43.753</v>
      </c>
      <c r="C85">
        <v>46.235999999999997</v>
      </c>
      <c r="E85" s="1"/>
    </row>
    <row r="86" spans="1:5" x14ac:dyDescent="0.25">
      <c r="A86" t="s">
        <v>626</v>
      </c>
      <c r="B86">
        <v>52.984000000000002</v>
      </c>
      <c r="C86">
        <v>55.918999999999997</v>
      </c>
      <c r="E86" s="1"/>
    </row>
    <row r="87" spans="1:5" x14ac:dyDescent="0.25">
      <c r="A87" t="s">
        <v>627</v>
      </c>
      <c r="B87">
        <v>30.547000000000001</v>
      </c>
      <c r="C87">
        <v>32.238999999999997</v>
      </c>
      <c r="E87" s="1"/>
    </row>
    <row r="88" spans="1:5" x14ac:dyDescent="0.25">
      <c r="E88" s="1"/>
    </row>
    <row r="89" spans="1:5" x14ac:dyDescent="0.25">
      <c r="A89" t="s">
        <v>177</v>
      </c>
      <c r="B89" s="33" t="s">
        <v>112</v>
      </c>
    </row>
    <row r="90" spans="1:5" x14ac:dyDescent="0.25">
      <c r="A90" t="s">
        <v>178</v>
      </c>
      <c r="B90" s="33" t="s">
        <v>112</v>
      </c>
    </row>
    <row r="91" spans="1:5" ht="29.1" customHeight="1" x14ac:dyDescent="0.25">
      <c r="A91" s="46" t="s">
        <v>179</v>
      </c>
      <c r="B91" s="33" t="s">
        <v>112</v>
      </c>
    </row>
    <row r="92" spans="1:5" ht="29.1" customHeight="1" x14ac:dyDescent="0.25">
      <c r="A92" s="46" t="s">
        <v>180</v>
      </c>
      <c r="B92" s="33" t="s">
        <v>112</v>
      </c>
    </row>
    <row r="93" spans="1:5" x14ac:dyDescent="0.25">
      <c r="A93" t="s">
        <v>1678</v>
      </c>
      <c r="B93" s="48">
        <v>0.42499700000000001</v>
      </c>
    </row>
    <row r="94" spans="1:5" ht="43.5" customHeight="1" x14ac:dyDescent="0.25">
      <c r="A94" s="46" t="s">
        <v>182</v>
      </c>
      <c r="B94" s="33" t="s">
        <v>112</v>
      </c>
    </row>
    <row r="95" spans="1:5" ht="29.1" customHeight="1" x14ac:dyDescent="0.25">
      <c r="A95" s="46" t="s">
        <v>183</v>
      </c>
      <c r="B95" s="33" t="s">
        <v>112</v>
      </c>
    </row>
    <row r="96" spans="1:5" ht="29.1" customHeight="1" x14ac:dyDescent="0.25">
      <c r="A96" s="46" t="s">
        <v>184</v>
      </c>
      <c r="B96" s="33" t="s">
        <v>112</v>
      </c>
    </row>
    <row r="97" spans="1:4" x14ac:dyDescent="0.25">
      <c r="A97" t="s">
        <v>185</v>
      </c>
      <c r="B97" s="33" t="s">
        <v>112</v>
      </c>
    </row>
    <row r="98" spans="1:4" x14ac:dyDescent="0.25">
      <c r="A98" t="s">
        <v>186</v>
      </c>
      <c r="B98" s="33" t="s">
        <v>112</v>
      </c>
    </row>
    <row r="100" spans="1:4" ht="69.95" customHeight="1" x14ac:dyDescent="0.25">
      <c r="A100" s="57" t="s">
        <v>196</v>
      </c>
      <c r="B100" s="57" t="s">
        <v>197</v>
      </c>
      <c r="C100" s="57" t="s">
        <v>5</v>
      </c>
      <c r="D100" s="57" t="s">
        <v>6</v>
      </c>
    </row>
    <row r="101" spans="1:4" ht="69.95" customHeight="1" x14ac:dyDescent="0.25">
      <c r="A101" s="57" t="s">
        <v>2525</v>
      </c>
      <c r="B101" s="57"/>
      <c r="C101" s="57" t="s">
        <v>82</v>
      </c>
      <c r="D101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1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2526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2527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1"/>
      <c r="B9" s="29"/>
      <c r="C9" s="29"/>
      <c r="D9" s="12"/>
      <c r="E9" s="13"/>
      <c r="F9" s="14"/>
      <c r="G9" s="14"/>
    </row>
    <row r="10" spans="1:8" x14ac:dyDescent="0.25">
      <c r="A10" s="15" t="s">
        <v>787</v>
      </c>
      <c r="B10" s="29"/>
      <c r="C10" s="29"/>
      <c r="D10" s="12"/>
      <c r="E10" s="13"/>
      <c r="F10" s="14"/>
      <c r="G10" s="14"/>
    </row>
    <row r="11" spans="1:8" x14ac:dyDescent="0.25">
      <c r="A11" s="11" t="s">
        <v>2528</v>
      </c>
      <c r="B11" s="29" t="s">
        <v>2529</v>
      </c>
      <c r="C11" s="29"/>
      <c r="D11" s="12">
        <v>4053490</v>
      </c>
      <c r="E11" s="13">
        <v>2137</v>
      </c>
      <c r="F11" s="14">
        <v>0.50239999999999996</v>
      </c>
      <c r="G11" s="14"/>
    </row>
    <row r="12" spans="1:8" x14ac:dyDescent="0.25">
      <c r="A12" s="11" t="s">
        <v>2530</v>
      </c>
      <c r="B12" s="29" t="s">
        <v>2531</v>
      </c>
      <c r="C12" s="29"/>
      <c r="D12" s="12">
        <v>2924637</v>
      </c>
      <c r="E12" s="13">
        <v>2124.46</v>
      </c>
      <c r="F12" s="14">
        <v>0.4995</v>
      </c>
      <c r="G12" s="14"/>
    </row>
    <row r="13" spans="1:8" x14ac:dyDescent="0.25">
      <c r="A13" s="15" t="s">
        <v>120</v>
      </c>
      <c r="B13" s="30"/>
      <c r="C13" s="30"/>
      <c r="D13" s="16"/>
      <c r="E13" s="17">
        <v>4261.46</v>
      </c>
      <c r="F13" s="18">
        <v>1.0019</v>
      </c>
      <c r="G13" s="19"/>
    </row>
    <row r="14" spans="1:8" x14ac:dyDescent="0.25">
      <c r="A14" s="11"/>
      <c r="B14" s="29"/>
      <c r="C14" s="29"/>
      <c r="D14" s="12"/>
      <c r="E14" s="13"/>
      <c r="F14" s="14"/>
      <c r="G14" s="14"/>
    </row>
    <row r="15" spans="1:8" x14ac:dyDescent="0.25">
      <c r="A15" s="20" t="s">
        <v>150</v>
      </c>
      <c r="B15" s="31"/>
      <c r="C15" s="31"/>
      <c r="D15" s="21"/>
      <c r="E15" s="17">
        <v>4261.46</v>
      </c>
      <c r="F15" s="18">
        <v>1.0019</v>
      </c>
      <c r="G15" s="19"/>
    </row>
    <row r="16" spans="1:8" x14ac:dyDescent="0.25">
      <c r="A16" s="11"/>
      <c r="B16" s="29"/>
      <c r="C16" s="29"/>
      <c r="D16" s="12"/>
      <c r="E16" s="13"/>
      <c r="F16" s="14"/>
      <c r="G16" s="14"/>
    </row>
    <row r="17" spans="1:7" x14ac:dyDescent="0.25">
      <c r="A17" s="15" t="s">
        <v>151</v>
      </c>
      <c r="B17" s="29"/>
      <c r="C17" s="29"/>
      <c r="D17" s="12"/>
      <c r="E17" s="13"/>
      <c r="F17" s="14"/>
      <c r="G17" s="14"/>
    </row>
    <row r="18" spans="1:7" x14ac:dyDescent="0.25">
      <c r="A18" s="11" t="s">
        <v>152</v>
      </c>
      <c r="B18" s="29"/>
      <c r="C18" s="29"/>
      <c r="D18" s="12"/>
      <c r="E18" s="13">
        <v>29.99</v>
      </c>
      <c r="F18" s="14">
        <v>7.1000000000000004E-3</v>
      </c>
      <c r="G18" s="14">
        <v>6.2475999999999997E-2</v>
      </c>
    </row>
    <row r="19" spans="1:7" x14ac:dyDescent="0.25">
      <c r="A19" s="15" t="s">
        <v>120</v>
      </c>
      <c r="B19" s="30"/>
      <c r="C19" s="30"/>
      <c r="D19" s="16"/>
      <c r="E19" s="17">
        <v>29.99</v>
      </c>
      <c r="F19" s="18">
        <v>7.1000000000000004E-3</v>
      </c>
      <c r="G19" s="19"/>
    </row>
    <row r="20" spans="1:7" x14ac:dyDescent="0.25">
      <c r="A20" s="11"/>
      <c r="B20" s="29"/>
      <c r="C20" s="29"/>
      <c r="D20" s="12"/>
      <c r="E20" s="13"/>
      <c r="F20" s="14"/>
      <c r="G20" s="14"/>
    </row>
    <row r="21" spans="1:7" x14ac:dyDescent="0.25">
      <c r="A21" s="20" t="s">
        <v>150</v>
      </c>
      <c r="B21" s="31"/>
      <c r="C21" s="31"/>
      <c r="D21" s="21"/>
      <c r="E21" s="17">
        <v>29.99</v>
      </c>
      <c r="F21" s="18">
        <v>7.1000000000000004E-3</v>
      </c>
      <c r="G21" s="19"/>
    </row>
    <row r="22" spans="1:7" x14ac:dyDescent="0.25">
      <c r="A22" s="11" t="s">
        <v>153</v>
      </c>
      <c r="B22" s="29"/>
      <c r="C22" s="29"/>
      <c r="D22" s="12"/>
      <c r="E22" s="13">
        <v>5.1340999999999999E-3</v>
      </c>
      <c r="F22" s="14">
        <v>9.9999999999999995E-7</v>
      </c>
      <c r="G22" s="14"/>
    </row>
    <row r="23" spans="1:7" x14ac:dyDescent="0.25">
      <c r="A23" s="11" t="s">
        <v>154</v>
      </c>
      <c r="B23" s="29"/>
      <c r="C23" s="29"/>
      <c r="D23" s="12"/>
      <c r="E23" s="22">
        <v>-38.165134100000003</v>
      </c>
      <c r="F23" s="23">
        <v>-9.0010000000000003E-3</v>
      </c>
      <c r="G23" s="14">
        <v>6.2475999999999997E-2</v>
      </c>
    </row>
    <row r="24" spans="1:7" x14ac:dyDescent="0.25">
      <c r="A24" s="24" t="s">
        <v>155</v>
      </c>
      <c r="B24" s="32"/>
      <c r="C24" s="32"/>
      <c r="D24" s="25"/>
      <c r="E24" s="26">
        <v>4253.29</v>
      </c>
      <c r="F24" s="27">
        <v>1</v>
      </c>
      <c r="G24" s="27"/>
    </row>
    <row r="29" spans="1:7" x14ac:dyDescent="0.25">
      <c r="A29" s="51" t="s">
        <v>158</v>
      </c>
    </row>
    <row r="30" spans="1:7" x14ac:dyDescent="0.25">
      <c r="A30" s="46" t="s">
        <v>159</v>
      </c>
      <c r="B30" s="33" t="s">
        <v>112</v>
      </c>
    </row>
    <row r="31" spans="1:7" x14ac:dyDescent="0.25">
      <c r="A31" t="s">
        <v>160</v>
      </c>
    </row>
    <row r="32" spans="1:7" x14ac:dyDescent="0.25">
      <c r="A32" t="s">
        <v>161</v>
      </c>
      <c r="B32" t="s">
        <v>162</v>
      </c>
      <c r="C32" t="s">
        <v>162</v>
      </c>
    </row>
    <row r="33" spans="1:5" x14ac:dyDescent="0.25">
      <c r="B33" s="47">
        <v>45044</v>
      </c>
      <c r="C33" s="47">
        <v>45077</v>
      </c>
    </row>
    <row r="34" spans="1:5" x14ac:dyDescent="0.25">
      <c r="A34" t="s">
        <v>166</v>
      </c>
      <c r="B34">
        <v>12.404</v>
      </c>
      <c r="C34">
        <v>12.178000000000001</v>
      </c>
      <c r="E34" s="1"/>
    </row>
    <row r="35" spans="1:5" x14ac:dyDescent="0.25">
      <c r="A35" t="s">
        <v>167</v>
      </c>
      <c r="B35">
        <v>12.404</v>
      </c>
      <c r="C35">
        <v>12.178000000000001</v>
      </c>
      <c r="E35" s="1"/>
    </row>
    <row r="36" spans="1:5" x14ac:dyDescent="0.25">
      <c r="A36" t="s">
        <v>626</v>
      </c>
      <c r="B36">
        <v>12.371</v>
      </c>
      <c r="C36">
        <v>12.141999999999999</v>
      </c>
      <c r="E36" s="1"/>
    </row>
    <row r="37" spans="1:5" x14ac:dyDescent="0.25">
      <c r="A37" t="s">
        <v>627</v>
      </c>
      <c r="B37">
        <v>12.371</v>
      </c>
      <c r="C37">
        <v>12.141</v>
      </c>
      <c r="E37" s="1"/>
    </row>
    <row r="38" spans="1:5" x14ac:dyDescent="0.25">
      <c r="E38" s="1"/>
    </row>
    <row r="39" spans="1:5" x14ac:dyDescent="0.25">
      <c r="A39" t="s">
        <v>177</v>
      </c>
      <c r="B39" s="33" t="s">
        <v>112</v>
      </c>
    </row>
    <row r="40" spans="1:5" x14ac:dyDescent="0.25">
      <c r="A40" t="s">
        <v>178</v>
      </c>
      <c r="B40" s="33" t="s">
        <v>112</v>
      </c>
    </row>
    <row r="41" spans="1:5" ht="29.1" customHeight="1" x14ac:dyDescent="0.25">
      <c r="A41" s="46" t="s">
        <v>179</v>
      </c>
      <c r="B41" s="33" t="s">
        <v>112</v>
      </c>
    </row>
    <row r="42" spans="1:5" ht="29.1" customHeight="1" x14ac:dyDescent="0.25">
      <c r="A42" s="46" t="s">
        <v>180</v>
      </c>
      <c r="B42" s="33" t="s">
        <v>112</v>
      </c>
    </row>
    <row r="43" spans="1:5" x14ac:dyDescent="0.25">
      <c r="A43" t="s">
        <v>181</v>
      </c>
      <c r="B43" s="33" t="s">
        <v>112</v>
      </c>
    </row>
    <row r="44" spans="1:5" ht="43.5" customHeight="1" x14ac:dyDescent="0.25">
      <c r="A44" s="46" t="s">
        <v>182</v>
      </c>
      <c r="B44" s="33" t="s">
        <v>112</v>
      </c>
    </row>
    <row r="45" spans="1:5" ht="29.1" customHeight="1" x14ac:dyDescent="0.25">
      <c r="A45" s="46" t="s">
        <v>183</v>
      </c>
      <c r="B45" s="33" t="s">
        <v>112</v>
      </c>
    </row>
    <row r="46" spans="1:5" ht="29.1" customHeight="1" x14ac:dyDescent="0.25">
      <c r="A46" s="46" t="s">
        <v>184</v>
      </c>
      <c r="B46" s="33" t="s">
        <v>112</v>
      </c>
    </row>
    <row r="47" spans="1:5" x14ac:dyDescent="0.25">
      <c r="A47" t="s">
        <v>185</v>
      </c>
      <c r="B47" s="33" t="s">
        <v>112</v>
      </c>
    </row>
    <row r="48" spans="1:5" x14ac:dyDescent="0.25">
      <c r="A48" t="s">
        <v>186</v>
      </c>
      <c r="B48" s="33" t="s">
        <v>112</v>
      </c>
    </row>
    <row r="50" spans="1:4" ht="69.95" customHeight="1" x14ac:dyDescent="0.25">
      <c r="A50" s="57" t="s">
        <v>196</v>
      </c>
      <c r="B50" s="57" t="s">
        <v>197</v>
      </c>
      <c r="C50" s="57" t="s">
        <v>5</v>
      </c>
      <c r="D50" s="57" t="s">
        <v>6</v>
      </c>
    </row>
    <row r="51" spans="1:4" ht="69.95" customHeight="1" x14ac:dyDescent="0.25">
      <c r="A51" s="57" t="s">
        <v>2532</v>
      </c>
      <c r="B51" s="57"/>
      <c r="C51" s="57" t="s">
        <v>84</v>
      </c>
      <c r="D51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4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2533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2534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113</v>
      </c>
      <c r="B9" s="29"/>
      <c r="C9" s="29"/>
      <c r="D9" s="12"/>
      <c r="E9" s="13"/>
      <c r="F9" s="14"/>
      <c r="G9" s="14"/>
    </row>
    <row r="10" spans="1:8" x14ac:dyDescent="0.25">
      <c r="A10" s="11"/>
      <c r="B10" s="29"/>
      <c r="C10" s="29"/>
      <c r="D10" s="12"/>
      <c r="E10" s="13"/>
      <c r="F10" s="14"/>
      <c r="G10" s="14"/>
    </row>
    <row r="11" spans="1:8" x14ac:dyDescent="0.25">
      <c r="A11" s="15" t="s">
        <v>114</v>
      </c>
      <c r="B11" s="29"/>
      <c r="C11" s="29"/>
      <c r="D11" s="12"/>
      <c r="E11" s="13"/>
      <c r="F11" s="14"/>
      <c r="G11" s="14"/>
    </row>
    <row r="12" spans="1:8" x14ac:dyDescent="0.25">
      <c r="A12" s="11" t="s">
        <v>2535</v>
      </c>
      <c r="B12" s="29" t="s">
        <v>2536</v>
      </c>
      <c r="C12" s="29" t="s">
        <v>117</v>
      </c>
      <c r="D12" s="12">
        <v>7500000</v>
      </c>
      <c r="E12" s="13">
        <v>7433.46</v>
      </c>
      <c r="F12" s="14">
        <v>4.6100000000000002E-2</v>
      </c>
      <c r="G12" s="14">
        <v>6.6679000000000002E-2</v>
      </c>
    </row>
    <row r="13" spans="1:8" x14ac:dyDescent="0.25">
      <c r="A13" s="11" t="s">
        <v>2537</v>
      </c>
      <c r="B13" s="29" t="s">
        <v>2538</v>
      </c>
      <c r="C13" s="29" t="s">
        <v>117</v>
      </c>
      <c r="D13" s="12">
        <v>7500000</v>
      </c>
      <c r="E13" s="13">
        <v>7414.08</v>
      </c>
      <c r="F13" s="14">
        <v>4.5999999999999999E-2</v>
      </c>
      <c r="G13" s="14">
        <v>6.7141000000000006E-2</v>
      </c>
    </row>
    <row r="14" spans="1:8" x14ac:dyDescent="0.25">
      <c r="A14" s="11" t="s">
        <v>2539</v>
      </c>
      <c r="B14" s="29" t="s">
        <v>2540</v>
      </c>
      <c r="C14" s="29" t="s">
        <v>117</v>
      </c>
      <c r="D14" s="12">
        <v>2500000</v>
      </c>
      <c r="E14" s="13">
        <v>2484.56</v>
      </c>
      <c r="F14" s="14">
        <v>1.54E-2</v>
      </c>
      <c r="G14" s="14">
        <v>6.4796999999999993E-2</v>
      </c>
    </row>
    <row r="15" spans="1:8" x14ac:dyDescent="0.25">
      <c r="A15" s="11" t="s">
        <v>2541</v>
      </c>
      <c r="B15" s="29" t="s">
        <v>2542</v>
      </c>
      <c r="C15" s="29" t="s">
        <v>117</v>
      </c>
      <c r="D15" s="12">
        <v>2500000</v>
      </c>
      <c r="E15" s="13">
        <v>2484.56</v>
      </c>
      <c r="F15" s="14">
        <v>1.54E-2</v>
      </c>
      <c r="G15" s="14">
        <v>6.4796999999999993E-2</v>
      </c>
    </row>
    <row r="16" spans="1:8" x14ac:dyDescent="0.25">
      <c r="A16" s="11" t="s">
        <v>2543</v>
      </c>
      <c r="B16" s="29" t="s">
        <v>2544</v>
      </c>
      <c r="C16" s="29" t="s">
        <v>117</v>
      </c>
      <c r="D16" s="12">
        <v>2500000</v>
      </c>
      <c r="E16" s="13">
        <v>2481.44</v>
      </c>
      <c r="F16" s="14">
        <v>1.54E-2</v>
      </c>
      <c r="G16" s="14">
        <v>6.5001000000000003E-2</v>
      </c>
    </row>
    <row r="17" spans="1:7" x14ac:dyDescent="0.25">
      <c r="A17" s="11" t="s">
        <v>2545</v>
      </c>
      <c r="B17" s="29" t="s">
        <v>2546</v>
      </c>
      <c r="C17" s="29" t="s">
        <v>117</v>
      </c>
      <c r="D17" s="12">
        <v>2500000</v>
      </c>
      <c r="E17" s="13">
        <v>2474.6</v>
      </c>
      <c r="F17" s="14">
        <v>1.54E-2</v>
      </c>
      <c r="G17" s="14">
        <v>6.6901000000000002E-2</v>
      </c>
    </row>
    <row r="18" spans="1:7" x14ac:dyDescent="0.25">
      <c r="A18" s="11" t="s">
        <v>2547</v>
      </c>
      <c r="B18" s="29" t="s">
        <v>2548</v>
      </c>
      <c r="C18" s="29" t="s">
        <v>117</v>
      </c>
      <c r="D18" s="12">
        <v>2500000</v>
      </c>
      <c r="E18" s="13">
        <v>2471.36</v>
      </c>
      <c r="F18" s="14">
        <v>1.5299999999999999E-2</v>
      </c>
      <c r="G18" s="14">
        <v>6.7141000000000006E-2</v>
      </c>
    </row>
    <row r="19" spans="1:7" x14ac:dyDescent="0.25">
      <c r="A19" s="11" t="s">
        <v>2549</v>
      </c>
      <c r="B19" s="29" t="s">
        <v>2550</v>
      </c>
      <c r="C19" s="29" t="s">
        <v>117</v>
      </c>
      <c r="D19" s="12">
        <v>2500000</v>
      </c>
      <c r="E19" s="13">
        <v>2468.2199999999998</v>
      </c>
      <c r="F19" s="14">
        <v>1.5299999999999999E-2</v>
      </c>
      <c r="G19" s="14">
        <v>6.7151000000000002E-2</v>
      </c>
    </row>
    <row r="20" spans="1:7" x14ac:dyDescent="0.25">
      <c r="A20" s="11" t="s">
        <v>2551</v>
      </c>
      <c r="B20" s="29" t="s">
        <v>2552</v>
      </c>
      <c r="C20" s="29" t="s">
        <v>117</v>
      </c>
      <c r="D20" s="12">
        <v>2500000</v>
      </c>
      <c r="E20" s="13">
        <v>2468.1999999999998</v>
      </c>
      <c r="F20" s="14">
        <v>1.5299999999999999E-2</v>
      </c>
      <c r="G20" s="14">
        <v>6.7174999999999999E-2</v>
      </c>
    </row>
    <row r="21" spans="1:7" x14ac:dyDescent="0.25">
      <c r="A21" s="11" t="s">
        <v>1641</v>
      </c>
      <c r="B21" s="29" t="s">
        <v>1642</v>
      </c>
      <c r="C21" s="29" t="s">
        <v>117</v>
      </c>
      <c r="D21" s="12">
        <v>2500000</v>
      </c>
      <c r="E21" s="13">
        <v>2464.9</v>
      </c>
      <c r="F21" s="14">
        <v>1.5299999999999999E-2</v>
      </c>
      <c r="G21" s="14">
        <v>6.7501000000000005E-2</v>
      </c>
    </row>
    <row r="22" spans="1:7" x14ac:dyDescent="0.25">
      <c r="A22" s="15" t="s">
        <v>120</v>
      </c>
      <c r="B22" s="30"/>
      <c r="C22" s="30"/>
      <c r="D22" s="16"/>
      <c r="E22" s="17">
        <v>34645.379999999997</v>
      </c>
      <c r="F22" s="18">
        <v>0.21490000000000001</v>
      </c>
      <c r="G22" s="19"/>
    </row>
    <row r="23" spans="1:7" x14ac:dyDescent="0.25">
      <c r="A23" s="15" t="s">
        <v>121</v>
      </c>
      <c r="B23" s="29"/>
      <c r="C23" s="29"/>
      <c r="D23" s="12"/>
      <c r="E23" s="13"/>
      <c r="F23" s="14"/>
      <c r="G23" s="14"/>
    </row>
    <row r="24" spans="1:7" x14ac:dyDescent="0.25">
      <c r="A24" s="11" t="s">
        <v>2553</v>
      </c>
      <c r="B24" s="29" t="s">
        <v>2554</v>
      </c>
      <c r="C24" s="29" t="s">
        <v>2555</v>
      </c>
      <c r="D24" s="12">
        <v>5000000</v>
      </c>
      <c r="E24" s="13">
        <v>4970</v>
      </c>
      <c r="F24" s="14">
        <v>3.0800000000000001E-2</v>
      </c>
      <c r="G24" s="14">
        <v>6.8850999999999996E-2</v>
      </c>
    </row>
    <row r="25" spans="1:7" x14ac:dyDescent="0.25">
      <c r="A25" s="11" t="s">
        <v>1657</v>
      </c>
      <c r="B25" s="29" t="s">
        <v>1658</v>
      </c>
      <c r="C25" s="29" t="s">
        <v>134</v>
      </c>
      <c r="D25" s="12">
        <v>5000000</v>
      </c>
      <c r="E25" s="13">
        <v>4956.8999999999996</v>
      </c>
      <c r="F25" s="14">
        <v>3.0700000000000002E-2</v>
      </c>
      <c r="G25" s="14">
        <v>6.9001000000000007E-2</v>
      </c>
    </row>
    <row r="26" spans="1:7" x14ac:dyDescent="0.25">
      <c r="A26" s="11" t="s">
        <v>2556</v>
      </c>
      <c r="B26" s="29" t="s">
        <v>2557</v>
      </c>
      <c r="C26" s="29" t="s">
        <v>124</v>
      </c>
      <c r="D26" s="12">
        <v>5000000</v>
      </c>
      <c r="E26" s="13">
        <v>4934.75</v>
      </c>
      <c r="F26" s="14">
        <v>3.0599999999999999E-2</v>
      </c>
      <c r="G26" s="14">
        <v>6.9947999999999996E-2</v>
      </c>
    </row>
    <row r="27" spans="1:7" x14ac:dyDescent="0.25">
      <c r="A27" s="11" t="s">
        <v>2558</v>
      </c>
      <c r="B27" s="29" t="s">
        <v>2559</v>
      </c>
      <c r="C27" s="29" t="s">
        <v>131</v>
      </c>
      <c r="D27" s="12">
        <v>5000000</v>
      </c>
      <c r="E27" s="13">
        <v>4928.01</v>
      </c>
      <c r="F27" s="14">
        <v>3.0599999999999999E-2</v>
      </c>
      <c r="G27" s="14">
        <v>6.9250000000000006E-2</v>
      </c>
    </row>
    <row r="28" spans="1:7" x14ac:dyDescent="0.25">
      <c r="A28" s="11" t="s">
        <v>2560</v>
      </c>
      <c r="B28" s="29" t="s">
        <v>2561</v>
      </c>
      <c r="C28" s="29" t="s">
        <v>124</v>
      </c>
      <c r="D28" s="12">
        <v>5000000</v>
      </c>
      <c r="E28" s="13">
        <v>4917.6000000000004</v>
      </c>
      <c r="F28" s="14">
        <v>3.0499999999999999E-2</v>
      </c>
      <c r="G28" s="14">
        <v>6.9500000000000006E-2</v>
      </c>
    </row>
    <row r="29" spans="1:7" x14ac:dyDescent="0.25">
      <c r="A29" s="11" t="s">
        <v>2562</v>
      </c>
      <c r="B29" s="29" t="s">
        <v>2563</v>
      </c>
      <c r="C29" s="29" t="s">
        <v>124</v>
      </c>
      <c r="D29" s="12">
        <v>2500000</v>
      </c>
      <c r="E29" s="13">
        <v>2490.4499999999998</v>
      </c>
      <c r="F29" s="14">
        <v>1.54E-2</v>
      </c>
      <c r="G29" s="14">
        <v>6.6694000000000003E-2</v>
      </c>
    </row>
    <row r="30" spans="1:7" x14ac:dyDescent="0.25">
      <c r="A30" s="11" t="s">
        <v>2564</v>
      </c>
      <c r="B30" s="29" t="s">
        <v>2565</v>
      </c>
      <c r="C30" s="29" t="s">
        <v>124</v>
      </c>
      <c r="D30" s="12">
        <v>2500000</v>
      </c>
      <c r="E30" s="13">
        <v>2489.9499999999998</v>
      </c>
      <c r="F30" s="14">
        <v>1.54E-2</v>
      </c>
      <c r="G30" s="14">
        <v>6.6998000000000002E-2</v>
      </c>
    </row>
    <row r="31" spans="1:7" x14ac:dyDescent="0.25">
      <c r="A31" s="11" t="s">
        <v>2566</v>
      </c>
      <c r="B31" s="29" t="s">
        <v>2567</v>
      </c>
      <c r="C31" s="29" t="s">
        <v>124</v>
      </c>
      <c r="D31" s="12">
        <v>2500000</v>
      </c>
      <c r="E31" s="13">
        <v>2477.09</v>
      </c>
      <c r="F31" s="14">
        <v>1.54E-2</v>
      </c>
      <c r="G31" s="14">
        <v>6.8901000000000004E-2</v>
      </c>
    </row>
    <row r="32" spans="1:7" x14ac:dyDescent="0.25">
      <c r="A32" s="15" t="s">
        <v>120</v>
      </c>
      <c r="B32" s="30"/>
      <c r="C32" s="30"/>
      <c r="D32" s="16"/>
      <c r="E32" s="17">
        <v>32164.75</v>
      </c>
      <c r="F32" s="18">
        <v>0.19939999999999999</v>
      </c>
      <c r="G32" s="19"/>
    </row>
    <row r="33" spans="1:7" x14ac:dyDescent="0.25">
      <c r="A33" s="11"/>
      <c r="B33" s="29"/>
      <c r="C33" s="29"/>
      <c r="D33" s="12"/>
      <c r="E33" s="13"/>
      <c r="F33" s="14"/>
      <c r="G33" s="14"/>
    </row>
    <row r="34" spans="1:7" x14ac:dyDescent="0.25">
      <c r="A34" s="15" t="s">
        <v>141</v>
      </c>
      <c r="B34" s="29"/>
      <c r="C34" s="29"/>
      <c r="D34" s="12"/>
      <c r="E34" s="13"/>
      <c r="F34" s="14"/>
      <c r="G34" s="14"/>
    </row>
    <row r="35" spans="1:7" x14ac:dyDescent="0.25">
      <c r="A35" s="11" t="s">
        <v>2568</v>
      </c>
      <c r="B35" s="29" t="s">
        <v>2569</v>
      </c>
      <c r="C35" s="29" t="s">
        <v>124</v>
      </c>
      <c r="D35" s="12">
        <v>7500000</v>
      </c>
      <c r="E35" s="13">
        <v>7440.76</v>
      </c>
      <c r="F35" s="14">
        <v>4.6199999999999998E-2</v>
      </c>
      <c r="G35" s="14">
        <v>7.2651999999999994E-2</v>
      </c>
    </row>
    <row r="36" spans="1:7" x14ac:dyDescent="0.25">
      <c r="A36" s="11" t="s">
        <v>2570</v>
      </c>
      <c r="B36" s="29" t="s">
        <v>2571</v>
      </c>
      <c r="C36" s="29" t="s">
        <v>124</v>
      </c>
      <c r="D36" s="12">
        <v>7500000</v>
      </c>
      <c r="E36" s="13">
        <v>7439.35</v>
      </c>
      <c r="F36" s="14">
        <v>4.6100000000000002E-2</v>
      </c>
      <c r="G36" s="14">
        <v>7.0852999999999999E-2</v>
      </c>
    </row>
    <row r="37" spans="1:7" x14ac:dyDescent="0.25">
      <c r="A37" s="11" t="s">
        <v>2572</v>
      </c>
      <c r="B37" s="29" t="s">
        <v>2573</v>
      </c>
      <c r="C37" s="29" t="s">
        <v>124</v>
      </c>
      <c r="D37" s="12">
        <v>7500000</v>
      </c>
      <c r="E37" s="13">
        <v>7421.1</v>
      </c>
      <c r="F37" s="14">
        <v>4.5999999999999999E-2</v>
      </c>
      <c r="G37" s="14">
        <v>6.93E-2</v>
      </c>
    </row>
    <row r="38" spans="1:7" x14ac:dyDescent="0.25">
      <c r="A38" s="11" t="s">
        <v>2574</v>
      </c>
      <c r="B38" s="29" t="s">
        <v>2575</v>
      </c>
      <c r="C38" s="29" t="s">
        <v>124</v>
      </c>
      <c r="D38" s="12">
        <v>5000000</v>
      </c>
      <c r="E38" s="13">
        <v>4989.8500000000004</v>
      </c>
      <c r="F38" s="14">
        <v>3.1E-2</v>
      </c>
      <c r="G38" s="14">
        <v>6.7496E-2</v>
      </c>
    </row>
    <row r="39" spans="1:7" x14ac:dyDescent="0.25">
      <c r="A39" s="11" t="s">
        <v>2576</v>
      </c>
      <c r="B39" s="29" t="s">
        <v>2577</v>
      </c>
      <c r="C39" s="29" t="s">
        <v>131</v>
      </c>
      <c r="D39" s="12">
        <v>5000000</v>
      </c>
      <c r="E39" s="13">
        <v>4981.96</v>
      </c>
      <c r="F39" s="14">
        <v>3.09E-2</v>
      </c>
      <c r="G39" s="14">
        <v>6.9571999999999995E-2</v>
      </c>
    </row>
    <row r="40" spans="1:7" x14ac:dyDescent="0.25">
      <c r="A40" s="11" t="s">
        <v>2578</v>
      </c>
      <c r="B40" s="29" t="s">
        <v>2579</v>
      </c>
      <c r="C40" s="29" t="s">
        <v>124</v>
      </c>
      <c r="D40" s="12">
        <v>5000000</v>
      </c>
      <c r="E40" s="13">
        <v>4979.93</v>
      </c>
      <c r="F40" s="14">
        <v>3.09E-2</v>
      </c>
      <c r="G40" s="14">
        <v>7.0047999999999999E-2</v>
      </c>
    </row>
    <row r="41" spans="1:7" x14ac:dyDescent="0.25">
      <c r="A41" s="11" t="s">
        <v>2580</v>
      </c>
      <c r="B41" s="29" t="s">
        <v>2581</v>
      </c>
      <c r="C41" s="29" t="s">
        <v>124</v>
      </c>
      <c r="D41" s="12">
        <v>5000000</v>
      </c>
      <c r="E41" s="13">
        <v>4973.72</v>
      </c>
      <c r="F41" s="14">
        <v>3.09E-2</v>
      </c>
      <c r="G41" s="14">
        <v>6.8897E-2</v>
      </c>
    </row>
    <row r="42" spans="1:7" x14ac:dyDescent="0.25">
      <c r="A42" s="11" t="s">
        <v>2582</v>
      </c>
      <c r="B42" s="29" t="s">
        <v>2583</v>
      </c>
      <c r="C42" s="29" t="s">
        <v>124</v>
      </c>
      <c r="D42" s="12">
        <v>5000000</v>
      </c>
      <c r="E42" s="13">
        <v>4972.41</v>
      </c>
      <c r="F42" s="14">
        <v>3.0800000000000001E-2</v>
      </c>
      <c r="G42" s="14">
        <v>6.9848999999999994E-2</v>
      </c>
    </row>
    <row r="43" spans="1:7" x14ac:dyDescent="0.25">
      <c r="A43" s="11" t="s">
        <v>2584</v>
      </c>
      <c r="B43" s="29" t="s">
        <v>2585</v>
      </c>
      <c r="C43" s="29" t="s">
        <v>124</v>
      </c>
      <c r="D43" s="12">
        <v>5000000</v>
      </c>
      <c r="E43" s="13">
        <v>4969.7700000000004</v>
      </c>
      <c r="F43" s="14">
        <v>3.0800000000000001E-2</v>
      </c>
      <c r="G43" s="14">
        <v>6.9392999999999996E-2</v>
      </c>
    </row>
    <row r="44" spans="1:7" x14ac:dyDescent="0.25">
      <c r="A44" s="11" t="s">
        <v>2586</v>
      </c>
      <c r="B44" s="29" t="s">
        <v>2587</v>
      </c>
      <c r="C44" s="29" t="s">
        <v>124</v>
      </c>
      <c r="D44" s="12">
        <v>5000000</v>
      </c>
      <c r="E44" s="13">
        <v>4965.25</v>
      </c>
      <c r="F44" s="14">
        <v>3.0800000000000001E-2</v>
      </c>
      <c r="G44" s="14">
        <v>7.3001999999999997E-2</v>
      </c>
    </row>
    <row r="45" spans="1:7" x14ac:dyDescent="0.25">
      <c r="A45" s="11" t="s">
        <v>2588</v>
      </c>
      <c r="B45" s="29" t="s">
        <v>2589</v>
      </c>
      <c r="C45" s="29" t="s">
        <v>124</v>
      </c>
      <c r="D45" s="12">
        <v>5000000</v>
      </c>
      <c r="E45" s="13">
        <v>4955.99</v>
      </c>
      <c r="F45" s="14">
        <v>3.0700000000000002E-2</v>
      </c>
      <c r="G45" s="14">
        <v>6.8974999999999995E-2</v>
      </c>
    </row>
    <row r="46" spans="1:7" x14ac:dyDescent="0.25">
      <c r="A46" s="11" t="s">
        <v>2590</v>
      </c>
      <c r="B46" s="29" t="s">
        <v>2591</v>
      </c>
      <c r="C46" s="29" t="s">
        <v>124</v>
      </c>
      <c r="D46" s="12">
        <v>5000000</v>
      </c>
      <c r="E46" s="13">
        <v>4946.49</v>
      </c>
      <c r="F46" s="14">
        <v>3.0700000000000002E-2</v>
      </c>
      <c r="G46" s="14">
        <v>7.1797E-2</v>
      </c>
    </row>
    <row r="47" spans="1:7" x14ac:dyDescent="0.25">
      <c r="A47" s="11" t="s">
        <v>2592</v>
      </c>
      <c r="B47" s="29" t="s">
        <v>2593</v>
      </c>
      <c r="C47" s="29" t="s">
        <v>124</v>
      </c>
      <c r="D47" s="12">
        <v>5000000</v>
      </c>
      <c r="E47" s="13">
        <v>4943.6099999999997</v>
      </c>
      <c r="F47" s="14">
        <v>3.0700000000000002E-2</v>
      </c>
      <c r="G47" s="14">
        <v>6.9400000000000003E-2</v>
      </c>
    </row>
    <row r="48" spans="1:7" x14ac:dyDescent="0.25">
      <c r="A48" s="11" t="s">
        <v>2594</v>
      </c>
      <c r="B48" s="29" t="s">
        <v>2595</v>
      </c>
      <c r="C48" s="29" t="s">
        <v>124</v>
      </c>
      <c r="D48" s="12">
        <v>5000000</v>
      </c>
      <c r="E48" s="13">
        <v>4936.8599999999997</v>
      </c>
      <c r="F48" s="14">
        <v>3.0599999999999999E-2</v>
      </c>
      <c r="G48" s="14">
        <v>7.2949E-2</v>
      </c>
    </row>
    <row r="49" spans="1:7" x14ac:dyDescent="0.25">
      <c r="A49" s="11" t="s">
        <v>2596</v>
      </c>
      <c r="B49" s="29" t="s">
        <v>2597</v>
      </c>
      <c r="C49" s="29" t="s">
        <v>124</v>
      </c>
      <c r="D49" s="12">
        <v>5000000</v>
      </c>
      <c r="E49" s="13">
        <v>4935.18</v>
      </c>
      <c r="F49" s="14">
        <v>3.0599999999999999E-2</v>
      </c>
      <c r="G49" s="14">
        <v>7.0499999999999993E-2</v>
      </c>
    </row>
    <row r="50" spans="1:7" x14ac:dyDescent="0.25">
      <c r="A50" s="11" t="s">
        <v>2598</v>
      </c>
      <c r="B50" s="29" t="s">
        <v>2599</v>
      </c>
      <c r="C50" s="29" t="s">
        <v>124</v>
      </c>
      <c r="D50" s="12">
        <v>2500000</v>
      </c>
      <c r="E50" s="13">
        <v>2496.77</v>
      </c>
      <c r="F50" s="14">
        <v>1.55E-2</v>
      </c>
      <c r="G50" s="14">
        <v>6.7456000000000002E-2</v>
      </c>
    </row>
    <row r="51" spans="1:7" x14ac:dyDescent="0.25">
      <c r="A51" s="11" t="s">
        <v>2600</v>
      </c>
      <c r="B51" s="29" t="s">
        <v>2601</v>
      </c>
      <c r="C51" s="29" t="s">
        <v>124</v>
      </c>
      <c r="D51" s="12">
        <v>2500000</v>
      </c>
      <c r="E51" s="13">
        <v>2490.33</v>
      </c>
      <c r="F51" s="14">
        <v>1.54E-2</v>
      </c>
      <c r="G51" s="14">
        <v>6.7507999999999999E-2</v>
      </c>
    </row>
    <row r="52" spans="1:7" x14ac:dyDescent="0.25">
      <c r="A52" s="11" t="s">
        <v>2602</v>
      </c>
      <c r="B52" s="29" t="s">
        <v>2603</v>
      </c>
      <c r="C52" s="29" t="s">
        <v>124</v>
      </c>
      <c r="D52" s="12">
        <v>2500000</v>
      </c>
      <c r="E52" s="13">
        <v>2487.9499999999998</v>
      </c>
      <c r="F52" s="14">
        <v>1.54E-2</v>
      </c>
      <c r="G52" s="14">
        <v>6.8000000000000005E-2</v>
      </c>
    </row>
    <row r="53" spans="1:7" x14ac:dyDescent="0.25">
      <c r="A53" s="11" t="s">
        <v>2604</v>
      </c>
      <c r="B53" s="29" t="s">
        <v>2605</v>
      </c>
      <c r="C53" s="29" t="s">
        <v>124</v>
      </c>
      <c r="D53" s="12">
        <v>2500000</v>
      </c>
      <c r="E53" s="13">
        <v>2476.4</v>
      </c>
      <c r="F53" s="14">
        <v>1.54E-2</v>
      </c>
      <c r="G53" s="14">
        <v>7.1003999999999998E-2</v>
      </c>
    </row>
    <row r="54" spans="1:7" x14ac:dyDescent="0.25">
      <c r="A54" s="11" t="s">
        <v>2606</v>
      </c>
      <c r="B54" s="29" t="s">
        <v>2607</v>
      </c>
      <c r="C54" s="29" t="s">
        <v>131</v>
      </c>
      <c r="D54" s="12">
        <v>2500000</v>
      </c>
      <c r="E54" s="13">
        <v>2458.94</v>
      </c>
      <c r="F54" s="14">
        <v>1.5299999999999999E-2</v>
      </c>
      <c r="G54" s="14">
        <v>7.1702000000000002E-2</v>
      </c>
    </row>
    <row r="55" spans="1:7" x14ac:dyDescent="0.25">
      <c r="A55" s="15" t="s">
        <v>120</v>
      </c>
      <c r="B55" s="30"/>
      <c r="C55" s="30"/>
      <c r="D55" s="16"/>
      <c r="E55" s="17">
        <v>94262.62</v>
      </c>
      <c r="F55" s="18">
        <v>0.5847</v>
      </c>
      <c r="G55" s="19"/>
    </row>
    <row r="56" spans="1:7" x14ac:dyDescent="0.25">
      <c r="A56" s="11"/>
      <c r="B56" s="29"/>
      <c r="C56" s="29"/>
      <c r="D56" s="12"/>
      <c r="E56" s="13"/>
      <c r="F56" s="14"/>
      <c r="G56" s="14"/>
    </row>
    <row r="57" spans="1:7" x14ac:dyDescent="0.25">
      <c r="A57" s="20" t="s">
        <v>150</v>
      </c>
      <c r="B57" s="31"/>
      <c r="C57" s="31"/>
      <c r="D57" s="21"/>
      <c r="E57" s="17">
        <v>161072.75</v>
      </c>
      <c r="F57" s="18">
        <v>0.999</v>
      </c>
      <c r="G57" s="19"/>
    </row>
    <row r="58" spans="1:7" x14ac:dyDescent="0.25">
      <c r="A58" s="11"/>
      <c r="B58" s="29"/>
      <c r="C58" s="29"/>
      <c r="D58" s="12"/>
      <c r="E58" s="13"/>
      <c r="F58" s="14"/>
      <c r="G58" s="14"/>
    </row>
    <row r="59" spans="1:7" x14ac:dyDescent="0.25">
      <c r="A59" s="11"/>
      <c r="B59" s="29"/>
      <c r="C59" s="29"/>
      <c r="D59" s="12"/>
      <c r="E59" s="13"/>
      <c r="F59" s="14"/>
      <c r="G59" s="14"/>
    </row>
    <row r="60" spans="1:7" x14ac:dyDescent="0.25">
      <c r="A60" s="15" t="s">
        <v>151</v>
      </c>
      <c r="B60" s="29"/>
      <c r="C60" s="29"/>
      <c r="D60" s="12"/>
      <c r="E60" s="13"/>
      <c r="F60" s="14"/>
      <c r="G60" s="14"/>
    </row>
    <row r="61" spans="1:7" x14ac:dyDescent="0.25">
      <c r="A61" s="11" t="s">
        <v>152</v>
      </c>
      <c r="B61" s="29"/>
      <c r="C61" s="29"/>
      <c r="D61" s="12"/>
      <c r="E61" s="13">
        <v>304.95</v>
      </c>
      <c r="F61" s="14">
        <v>1.9E-3</v>
      </c>
      <c r="G61" s="14">
        <v>6.2475999999999997E-2</v>
      </c>
    </row>
    <row r="62" spans="1:7" x14ac:dyDescent="0.25">
      <c r="A62" s="15" t="s">
        <v>120</v>
      </c>
      <c r="B62" s="30"/>
      <c r="C62" s="30"/>
      <c r="D62" s="16"/>
      <c r="E62" s="17">
        <v>304.95</v>
      </c>
      <c r="F62" s="18">
        <v>1.9E-3</v>
      </c>
      <c r="G62" s="19"/>
    </row>
    <row r="63" spans="1:7" x14ac:dyDescent="0.25">
      <c r="A63" s="11"/>
      <c r="B63" s="29"/>
      <c r="C63" s="29"/>
      <c r="D63" s="12"/>
      <c r="E63" s="13"/>
      <c r="F63" s="14"/>
      <c r="G63" s="14"/>
    </row>
    <row r="64" spans="1:7" x14ac:dyDescent="0.25">
      <c r="A64" s="20" t="s">
        <v>150</v>
      </c>
      <c r="B64" s="31"/>
      <c r="C64" s="31"/>
      <c r="D64" s="21"/>
      <c r="E64" s="17">
        <v>304.95</v>
      </c>
      <c r="F64" s="18">
        <v>1.9E-3</v>
      </c>
      <c r="G64" s="19"/>
    </row>
    <row r="65" spans="1:7" x14ac:dyDescent="0.25">
      <c r="A65" s="11" t="s">
        <v>153</v>
      </c>
      <c r="B65" s="29"/>
      <c r="C65" s="29"/>
      <c r="D65" s="12"/>
      <c r="E65" s="13">
        <v>5.2197E-2</v>
      </c>
      <c r="F65" s="14">
        <v>0</v>
      </c>
      <c r="G65" s="14"/>
    </row>
    <row r="66" spans="1:7" x14ac:dyDescent="0.25">
      <c r="A66" s="11" t="s">
        <v>154</v>
      </c>
      <c r="B66" s="29"/>
      <c r="C66" s="29"/>
      <c r="D66" s="12"/>
      <c r="E66" s="22">
        <v>-167.39219700000001</v>
      </c>
      <c r="F66" s="23">
        <v>-8.9999999999999998E-4</v>
      </c>
      <c r="G66" s="14">
        <v>6.2475999999999997E-2</v>
      </c>
    </row>
    <row r="67" spans="1:7" x14ac:dyDescent="0.25">
      <c r="A67" s="24" t="s">
        <v>155</v>
      </c>
      <c r="B67" s="32"/>
      <c r="C67" s="32"/>
      <c r="D67" s="25"/>
      <c r="E67" s="26">
        <v>161210.35999999999</v>
      </c>
      <c r="F67" s="27">
        <v>1</v>
      </c>
      <c r="G67" s="27"/>
    </row>
    <row r="69" spans="1:7" x14ac:dyDescent="0.25">
      <c r="A69" s="51" t="s">
        <v>156</v>
      </c>
    </row>
    <row r="70" spans="1:7" x14ac:dyDescent="0.25">
      <c r="A70" s="51" t="s">
        <v>157</v>
      </c>
    </row>
    <row r="72" spans="1:7" x14ac:dyDescent="0.25">
      <c r="A72" s="51" t="s">
        <v>158</v>
      </c>
    </row>
    <row r="73" spans="1:7" x14ac:dyDescent="0.25">
      <c r="A73" s="46" t="s">
        <v>159</v>
      </c>
      <c r="B73" s="33" t="s">
        <v>112</v>
      </c>
    </row>
    <row r="74" spans="1:7" x14ac:dyDescent="0.25">
      <c r="A74" t="s">
        <v>160</v>
      </c>
    </row>
    <row r="75" spans="1:7" x14ac:dyDescent="0.25">
      <c r="A75" t="s">
        <v>302</v>
      </c>
      <c r="B75" t="s">
        <v>162</v>
      </c>
      <c r="C75" t="s">
        <v>162</v>
      </c>
    </row>
    <row r="76" spans="1:7" x14ac:dyDescent="0.25">
      <c r="B76" s="47">
        <v>45046</v>
      </c>
      <c r="C76" s="47">
        <v>45077</v>
      </c>
    </row>
    <row r="77" spans="1:7" x14ac:dyDescent="0.25">
      <c r="A77" t="s">
        <v>163</v>
      </c>
      <c r="B77">
        <v>2921.6545000000001</v>
      </c>
      <c r="C77">
        <v>2939.4186</v>
      </c>
      <c r="E77" s="1"/>
    </row>
    <row r="78" spans="1:7" x14ac:dyDescent="0.25">
      <c r="A78" t="s">
        <v>164</v>
      </c>
      <c r="B78">
        <v>1699.7791999999999</v>
      </c>
      <c r="C78">
        <v>1710.1146000000001</v>
      </c>
      <c r="E78" s="1"/>
    </row>
    <row r="79" spans="1:7" x14ac:dyDescent="0.25">
      <c r="A79" t="s">
        <v>1083</v>
      </c>
      <c r="B79">
        <v>1031.0535</v>
      </c>
      <c r="C79">
        <v>1031.0535</v>
      </c>
      <c r="E79" s="1"/>
    </row>
    <row r="80" spans="1:7" x14ac:dyDescent="0.25">
      <c r="A80" t="s">
        <v>622</v>
      </c>
      <c r="B80">
        <v>2309.1165000000001</v>
      </c>
      <c r="C80">
        <v>2323.1563000000001</v>
      </c>
      <c r="E80" s="1"/>
    </row>
    <row r="81" spans="1:5" x14ac:dyDescent="0.25">
      <c r="A81" t="s">
        <v>166</v>
      </c>
      <c r="B81">
        <v>2921.6741000000002</v>
      </c>
      <c r="C81">
        <v>2939.4384</v>
      </c>
      <c r="E81" s="1"/>
    </row>
    <row r="82" spans="1:5" x14ac:dyDescent="0.25">
      <c r="A82" t="s">
        <v>167</v>
      </c>
      <c r="B82">
        <v>2921.6786000000002</v>
      </c>
      <c r="C82">
        <v>2939.4429</v>
      </c>
      <c r="E82" s="1"/>
    </row>
    <row r="83" spans="1:5" x14ac:dyDescent="0.25">
      <c r="A83" t="s">
        <v>623</v>
      </c>
      <c r="B83">
        <v>1005.1169</v>
      </c>
      <c r="C83">
        <v>1005.3433</v>
      </c>
      <c r="E83" s="1"/>
    </row>
    <row r="84" spans="1:5" x14ac:dyDescent="0.25">
      <c r="A84" t="s">
        <v>624</v>
      </c>
      <c r="B84">
        <v>2174.6738999999998</v>
      </c>
      <c r="C84">
        <v>2173.2764000000002</v>
      </c>
      <c r="E84" s="1"/>
    </row>
    <row r="85" spans="1:5" x14ac:dyDescent="0.25">
      <c r="A85" t="s">
        <v>2608</v>
      </c>
      <c r="B85">
        <v>1988.491</v>
      </c>
      <c r="C85">
        <v>2000.175</v>
      </c>
      <c r="E85" s="1"/>
    </row>
    <row r="86" spans="1:5" x14ac:dyDescent="0.25">
      <c r="A86" t="s">
        <v>175</v>
      </c>
      <c r="B86">
        <v>1673.9197999999999</v>
      </c>
      <c r="C86">
        <v>1683.76</v>
      </c>
      <c r="E86" s="1"/>
    </row>
    <row r="87" spans="1:5" x14ac:dyDescent="0.25">
      <c r="A87" t="s">
        <v>2609</v>
      </c>
      <c r="B87">
        <v>1064.1210000000001</v>
      </c>
      <c r="C87">
        <v>1070.3733999999999</v>
      </c>
      <c r="E87" s="1"/>
    </row>
    <row r="88" spans="1:5" x14ac:dyDescent="0.25">
      <c r="A88" t="s">
        <v>638</v>
      </c>
      <c r="B88">
        <v>2153.4757</v>
      </c>
      <c r="C88">
        <v>2153.7467000000001</v>
      </c>
      <c r="E88" s="1"/>
    </row>
    <row r="89" spans="1:5" x14ac:dyDescent="0.25">
      <c r="A89" t="s">
        <v>2610</v>
      </c>
      <c r="B89">
        <v>2873.8980000000001</v>
      </c>
      <c r="C89">
        <v>2890.7840999999999</v>
      </c>
      <c r="E89" s="1"/>
    </row>
    <row r="90" spans="1:5" x14ac:dyDescent="0.25">
      <c r="A90" t="s">
        <v>2183</v>
      </c>
      <c r="B90">
        <v>2873.9009999999998</v>
      </c>
      <c r="C90">
        <v>2890.7874000000002</v>
      </c>
      <c r="E90" s="1"/>
    </row>
    <row r="91" spans="1:5" x14ac:dyDescent="0.25">
      <c r="A91" t="s">
        <v>639</v>
      </c>
      <c r="B91">
        <v>1034.2985000000001</v>
      </c>
      <c r="C91">
        <v>1034.5246999999999</v>
      </c>
      <c r="E91" s="1"/>
    </row>
    <row r="92" spans="1:5" x14ac:dyDescent="0.25">
      <c r="A92" t="s">
        <v>640</v>
      </c>
      <c r="B92">
        <v>1078.5776000000001</v>
      </c>
      <c r="C92">
        <v>1084.915</v>
      </c>
      <c r="E92" s="1"/>
    </row>
    <row r="93" spans="1:5" x14ac:dyDescent="0.25">
      <c r="A93" t="s">
        <v>2611</v>
      </c>
      <c r="B93" t="s">
        <v>165</v>
      </c>
      <c r="C93" t="s">
        <v>165</v>
      </c>
      <c r="E93" s="1"/>
    </row>
    <row r="94" spans="1:5" x14ac:dyDescent="0.25">
      <c r="A94" t="s">
        <v>2612</v>
      </c>
      <c r="B94" t="s">
        <v>165</v>
      </c>
      <c r="C94" t="s">
        <v>165</v>
      </c>
      <c r="E94" s="1"/>
    </row>
    <row r="95" spans="1:5" x14ac:dyDescent="0.25">
      <c r="A95" t="s">
        <v>2613</v>
      </c>
      <c r="B95">
        <v>1056.2834</v>
      </c>
      <c r="C95">
        <v>1056.2834</v>
      </c>
      <c r="E95" s="1"/>
    </row>
    <row r="96" spans="1:5" x14ac:dyDescent="0.25">
      <c r="A96" t="s">
        <v>2614</v>
      </c>
      <c r="B96" t="s">
        <v>165</v>
      </c>
      <c r="C96" t="s">
        <v>165</v>
      </c>
      <c r="E96" s="1"/>
    </row>
    <row r="97" spans="1:5" x14ac:dyDescent="0.25">
      <c r="A97" t="s">
        <v>2615</v>
      </c>
      <c r="B97">
        <v>2613.5965999999999</v>
      </c>
      <c r="C97">
        <v>2628.9522000000002</v>
      </c>
      <c r="E97" s="1"/>
    </row>
    <row r="98" spans="1:5" x14ac:dyDescent="0.25">
      <c r="A98" t="s">
        <v>2616</v>
      </c>
      <c r="B98" t="s">
        <v>165</v>
      </c>
      <c r="C98" t="s">
        <v>165</v>
      </c>
      <c r="E98" s="1"/>
    </row>
    <row r="99" spans="1:5" x14ac:dyDescent="0.25">
      <c r="A99" t="s">
        <v>2617</v>
      </c>
      <c r="B99">
        <v>1244.5832</v>
      </c>
      <c r="C99">
        <v>1244.8559</v>
      </c>
      <c r="E99" s="1"/>
    </row>
    <row r="100" spans="1:5" x14ac:dyDescent="0.25">
      <c r="A100" t="s">
        <v>2618</v>
      </c>
      <c r="B100">
        <v>1231.9638</v>
      </c>
      <c r="C100">
        <v>1231.2043000000001</v>
      </c>
      <c r="E100" s="1"/>
    </row>
    <row r="101" spans="1:5" x14ac:dyDescent="0.25">
      <c r="A101" t="s">
        <v>1086</v>
      </c>
      <c r="B101" t="s">
        <v>165</v>
      </c>
      <c r="C101" t="s">
        <v>165</v>
      </c>
      <c r="E101" s="1"/>
    </row>
    <row r="102" spans="1:5" x14ac:dyDescent="0.25">
      <c r="A102" t="s">
        <v>1087</v>
      </c>
      <c r="B102" t="s">
        <v>165</v>
      </c>
      <c r="C102" t="s">
        <v>165</v>
      </c>
      <c r="E102" s="1"/>
    </row>
    <row r="103" spans="1:5" x14ac:dyDescent="0.25">
      <c r="A103" t="s">
        <v>1088</v>
      </c>
      <c r="B103" t="s">
        <v>165</v>
      </c>
      <c r="C103" t="s">
        <v>165</v>
      </c>
      <c r="E103" s="1"/>
    </row>
    <row r="104" spans="1:5" x14ac:dyDescent="0.25">
      <c r="A104" t="s">
        <v>1089</v>
      </c>
      <c r="B104" t="s">
        <v>165</v>
      </c>
      <c r="C104" t="s">
        <v>165</v>
      </c>
      <c r="E104" s="1"/>
    </row>
    <row r="105" spans="1:5" x14ac:dyDescent="0.25">
      <c r="A105" t="s">
        <v>176</v>
      </c>
      <c r="E105" s="1"/>
    </row>
    <row r="107" spans="1:5" x14ac:dyDescent="0.25">
      <c r="A107" t="s">
        <v>630</v>
      </c>
    </row>
    <row r="109" spans="1:5" x14ac:dyDescent="0.25">
      <c r="A109" s="49" t="s">
        <v>631</v>
      </c>
      <c r="B109" s="49" t="s">
        <v>632</v>
      </c>
      <c r="C109" s="49" t="s">
        <v>633</v>
      </c>
      <c r="D109" s="49" t="s">
        <v>634</v>
      </c>
    </row>
    <row r="110" spans="1:5" x14ac:dyDescent="0.25">
      <c r="A110" s="49" t="s">
        <v>2619</v>
      </c>
      <c r="B110" s="49"/>
      <c r="C110" s="49">
        <v>6.2506383000000003</v>
      </c>
      <c r="D110" s="49">
        <v>6.2506383000000003</v>
      </c>
    </row>
    <row r="111" spans="1:5" x14ac:dyDescent="0.25">
      <c r="A111" s="49" t="s">
        <v>636</v>
      </c>
      <c r="B111" s="49"/>
      <c r="C111" s="49">
        <v>5.8785980999999996</v>
      </c>
      <c r="D111" s="49">
        <v>5.8785980999999996</v>
      </c>
    </row>
    <row r="112" spans="1:5" x14ac:dyDescent="0.25">
      <c r="A112" s="49" t="s">
        <v>637</v>
      </c>
      <c r="B112" s="49"/>
      <c r="C112" s="49">
        <v>14.5779674</v>
      </c>
      <c r="D112" s="49">
        <v>14.5779674</v>
      </c>
    </row>
    <row r="113" spans="1:4" x14ac:dyDescent="0.25">
      <c r="A113" s="49" t="s">
        <v>638</v>
      </c>
      <c r="B113" s="49"/>
      <c r="C113" s="49">
        <v>12.358633599999999</v>
      </c>
      <c r="D113" s="49">
        <v>12.358633599999999</v>
      </c>
    </row>
    <row r="114" spans="1:4" x14ac:dyDescent="0.25">
      <c r="A114" s="49" t="s">
        <v>639</v>
      </c>
      <c r="B114" s="49"/>
      <c r="C114" s="49">
        <v>5.8450167999999998</v>
      </c>
      <c r="D114" s="49">
        <v>5.8450167999999998</v>
      </c>
    </row>
    <row r="115" spans="1:4" x14ac:dyDescent="0.25">
      <c r="A115" s="49" t="s">
        <v>2620</v>
      </c>
      <c r="B115" s="49"/>
      <c r="C115" s="49">
        <v>6.1886779000000001</v>
      </c>
      <c r="D115" s="49">
        <v>6.1886779000000001</v>
      </c>
    </row>
    <row r="116" spans="1:4" x14ac:dyDescent="0.25">
      <c r="A116" s="49" t="s">
        <v>2621</v>
      </c>
      <c r="B116" s="49"/>
      <c r="C116" s="49">
        <v>7.0335922000000002</v>
      </c>
      <c r="D116" s="49">
        <v>7.0335922000000002</v>
      </c>
    </row>
    <row r="117" spans="1:4" x14ac:dyDescent="0.25">
      <c r="A117" s="49" t="s">
        <v>2622</v>
      </c>
      <c r="B117" s="49"/>
      <c r="C117" s="49">
        <v>7.9765182000000001</v>
      </c>
      <c r="D117" s="49">
        <v>7.9765182000000001</v>
      </c>
    </row>
    <row r="119" spans="1:4" x14ac:dyDescent="0.25">
      <c r="A119" t="s">
        <v>178</v>
      </c>
      <c r="B119" s="33" t="s">
        <v>112</v>
      </c>
    </row>
    <row r="120" spans="1:4" ht="29.1" customHeight="1" x14ac:dyDescent="0.25">
      <c r="A120" s="46" t="s">
        <v>179</v>
      </c>
      <c r="B120" s="33" t="s">
        <v>112</v>
      </c>
    </row>
    <row r="121" spans="1:4" ht="29.1" customHeight="1" x14ac:dyDescent="0.25">
      <c r="A121" s="46" t="s">
        <v>180</v>
      </c>
      <c r="B121" s="33" t="s">
        <v>112</v>
      </c>
    </row>
    <row r="122" spans="1:4" x14ac:dyDescent="0.25">
      <c r="A122" t="s">
        <v>181</v>
      </c>
      <c r="B122" s="48">
        <f>B138</f>
        <v>0.12782028047335109</v>
      </c>
    </row>
    <row r="123" spans="1:4" ht="43.5" customHeight="1" x14ac:dyDescent="0.25">
      <c r="A123" s="46" t="s">
        <v>182</v>
      </c>
      <c r="B123" s="33" t="s">
        <v>112</v>
      </c>
    </row>
    <row r="124" spans="1:4" ht="29.1" customHeight="1" x14ac:dyDescent="0.25">
      <c r="A124" s="46" t="s">
        <v>183</v>
      </c>
      <c r="B124" s="33" t="s">
        <v>112</v>
      </c>
    </row>
    <row r="125" spans="1:4" ht="29.1" customHeight="1" x14ac:dyDescent="0.25">
      <c r="A125" s="46" t="s">
        <v>184</v>
      </c>
      <c r="B125" s="48">
        <v>1790.1422712000001</v>
      </c>
    </row>
    <row r="126" spans="1:4" x14ac:dyDescent="0.25">
      <c r="A126" t="s">
        <v>185</v>
      </c>
      <c r="B126" s="33" t="s">
        <v>112</v>
      </c>
    </row>
    <row r="127" spans="1:4" x14ac:dyDescent="0.25">
      <c r="A127" t="s">
        <v>186</v>
      </c>
      <c r="B127" s="33" t="s">
        <v>112</v>
      </c>
    </row>
    <row r="128" spans="1:4" x14ac:dyDescent="0.25">
      <c r="A128" s="46"/>
      <c r="B128" s="33"/>
    </row>
    <row r="129" spans="1:6" x14ac:dyDescent="0.25">
      <c r="A129" s="46"/>
      <c r="B129" s="33"/>
    </row>
    <row r="131" spans="1:6" x14ac:dyDescent="0.25">
      <c r="A131" t="s">
        <v>187</v>
      </c>
    </row>
    <row r="132" spans="1:6" x14ac:dyDescent="0.25">
      <c r="A132" s="52" t="s">
        <v>188</v>
      </c>
      <c r="B132" s="52" t="s">
        <v>2623</v>
      </c>
    </row>
    <row r="133" spans="1:6" x14ac:dyDescent="0.25">
      <c r="A133" s="52" t="s">
        <v>190</v>
      </c>
      <c r="B133" s="52" t="s">
        <v>2624</v>
      </c>
    </row>
    <row r="134" spans="1:6" x14ac:dyDescent="0.25">
      <c r="A134" s="52"/>
      <c r="B134" s="52"/>
    </row>
    <row r="135" spans="1:6" x14ac:dyDescent="0.25">
      <c r="A135" s="52" t="s">
        <v>192</v>
      </c>
      <c r="B135" s="53">
        <v>6.9153757859698004</v>
      </c>
    </row>
    <row r="136" spans="1:6" x14ac:dyDescent="0.25">
      <c r="A136" s="52"/>
      <c r="B136" s="52"/>
    </row>
    <row r="137" spans="1:6" x14ac:dyDescent="0.25">
      <c r="A137" s="52" t="s">
        <v>193</v>
      </c>
      <c r="B137" s="54">
        <v>0.13059999999999999</v>
      </c>
    </row>
    <row r="138" spans="1:6" x14ac:dyDescent="0.25">
      <c r="A138" s="52" t="s">
        <v>194</v>
      </c>
      <c r="B138" s="54">
        <v>0.12782028047335109</v>
      </c>
    </row>
    <row r="139" spans="1:6" x14ac:dyDescent="0.25">
      <c r="A139" s="52"/>
      <c r="B139" s="52"/>
    </row>
    <row r="140" spans="1:6" x14ac:dyDescent="0.25">
      <c r="A140" s="52" t="s">
        <v>195</v>
      </c>
      <c r="B140" s="55">
        <v>45077</v>
      </c>
    </row>
    <row r="142" spans="1:6" ht="69.95" customHeight="1" x14ac:dyDescent="0.25">
      <c r="A142" s="57" t="s">
        <v>196</v>
      </c>
      <c r="B142" s="57" t="s">
        <v>197</v>
      </c>
      <c r="C142" s="57" t="s">
        <v>5</v>
      </c>
      <c r="D142" s="57" t="s">
        <v>6</v>
      </c>
      <c r="E142" s="57" t="s">
        <v>5</v>
      </c>
      <c r="F142" s="57" t="s">
        <v>6</v>
      </c>
    </row>
    <row r="143" spans="1:6" ht="69.95" customHeight="1" x14ac:dyDescent="0.25">
      <c r="A143" s="57" t="s">
        <v>2623</v>
      </c>
      <c r="B143" s="57"/>
      <c r="C143" s="57" t="s">
        <v>86</v>
      </c>
      <c r="D143" s="57"/>
      <c r="E143" s="57" t="s">
        <v>87</v>
      </c>
      <c r="F14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2625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2626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2629</v>
      </c>
      <c r="B9" s="29" t="s">
        <v>2630</v>
      </c>
      <c r="C9" s="29"/>
      <c r="D9" s="12">
        <v>49387.076999999997</v>
      </c>
      <c r="E9" s="13">
        <v>6794.02</v>
      </c>
      <c r="F9" s="14">
        <v>1.0011000000000001</v>
      </c>
      <c r="G9" s="14"/>
    </row>
    <row r="10" spans="1:8" x14ac:dyDescent="0.25">
      <c r="A10" s="15" t="s">
        <v>120</v>
      </c>
      <c r="B10" s="30"/>
      <c r="C10" s="30"/>
      <c r="D10" s="16"/>
      <c r="E10" s="17">
        <v>6794.02</v>
      </c>
      <c r="F10" s="18">
        <v>1.0011000000000001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6794.02</v>
      </c>
      <c r="F12" s="18">
        <v>1.0011000000000001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12</v>
      </c>
      <c r="F15" s="14">
        <v>1.8E-3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12</v>
      </c>
      <c r="F16" s="18">
        <v>1.8E-3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12</v>
      </c>
      <c r="F18" s="18">
        <v>1.8E-3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2.0536999999999999E-3</v>
      </c>
      <c r="F19" s="14">
        <v>0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-19.252053700000001</v>
      </c>
      <c r="F20" s="23">
        <v>-2.8999999999999998E-3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6786.77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27.516999999999999</v>
      </c>
      <c r="C31">
        <v>26.571000000000002</v>
      </c>
      <c r="E31" s="1"/>
    </row>
    <row r="32" spans="1:7" x14ac:dyDescent="0.25">
      <c r="A32" t="s">
        <v>626</v>
      </c>
      <c r="B32">
        <v>25.044</v>
      </c>
      <c r="C32">
        <v>24.167000000000002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6794.0201409000001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2636</v>
      </c>
      <c r="B45" s="57"/>
      <c r="C45" s="57" t="s">
        <v>89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2637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2638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2639</v>
      </c>
      <c r="B9" s="29" t="s">
        <v>2640</v>
      </c>
      <c r="C9" s="29"/>
      <c r="D9" s="12">
        <v>1513179.159</v>
      </c>
      <c r="E9" s="13">
        <v>172095.22</v>
      </c>
      <c r="F9" s="14">
        <v>1.0015000000000001</v>
      </c>
      <c r="G9" s="14"/>
    </row>
    <row r="10" spans="1:8" x14ac:dyDescent="0.25">
      <c r="A10" s="15" t="s">
        <v>120</v>
      </c>
      <c r="B10" s="30"/>
      <c r="C10" s="30"/>
      <c r="D10" s="16"/>
      <c r="E10" s="17">
        <v>172095.22</v>
      </c>
      <c r="F10" s="18">
        <v>1.0015000000000001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172095.22</v>
      </c>
      <c r="F12" s="18">
        <v>1.0015000000000001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595.4</v>
      </c>
      <c r="F15" s="14">
        <v>3.5000000000000001E-3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595.4</v>
      </c>
      <c r="F16" s="18">
        <v>3.5000000000000001E-3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595.4</v>
      </c>
      <c r="F18" s="18">
        <v>3.5000000000000001E-3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0.10191260000000001</v>
      </c>
      <c r="F19" s="14">
        <v>0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-850.77191259999995</v>
      </c>
      <c r="F20" s="23">
        <v>-5.0000000000000001E-3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171839.95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40.07</v>
      </c>
      <c r="C31">
        <v>38.444000000000003</v>
      </c>
      <c r="E31" s="1"/>
    </row>
    <row r="32" spans="1:7" x14ac:dyDescent="0.25">
      <c r="A32" t="s">
        <v>626</v>
      </c>
      <c r="B32">
        <v>36.389000000000003</v>
      </c>
      <c r="C32">
        <v>34.883000000000003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172095.218352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2641</v>
      </c>
      <c r="B45" s="57"/>
      <c r="C45" s="57" t="s">
        <v>91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95"/>
  <sheetViews>
    <sheetView showGridLines="0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56.57031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2642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2643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5" t="s">
        <v>111</v>
      </c>
      <c r="B6" s="29"/>
      <c r="C6" s="29"/>
      <c r="D6" s="12"/>
      <c r="E6" s="13"/>
      <c r="F6" s="14"/>
      <c r="G6" s="14"/>
    </row>
    <row r="7" spans="1:8" x14ac:dyDescent="0.25">
      <c r="A7" s="15" t="s">
        <v>1101</v>
      </c>
      <c r="B7" s="29"/>
      <c r="C7" s="29"/>
      <c r="D7" s="12"/>
      <c r="E7" s="13"/>
      <c r="F7" s="14"/>
      <c r="G7" s="14"/>
    </row>
    <row r="8" spans="1:8" x14ac:dyDescent="0.25">
      <c r="A8" s="11" t="s">
        <v>1120</v>
      </c>
      <c r="B8" s="29" t="s">
        <v>1121</v>
      </c>
      <c r="C8" s="29" t="s">
        <v>1122</v>
      </c>
      <c r="D8" s="12">
        <v>175683</v>
      </c>
      <c r="E8" s="13">
        <v>1713.52</v>
      </c>
      <c r="F8" s="14">
        <v>0.13320000000000001</v>
      </c>
      <c r="G8" s="14"/>
    </row>
    <row r="9" spans="1:8" x14ac:dyDescent="0.25">
      <c r="A9" s="11" t="s">
        <v>1140</v>
      </c>
      <c r="B9" s="29" t="s">
        <v>1141</v>
      </c>
      <c r="C9" s="29" t="s">
        <v>1122</v>
      </c>
      <c r="D9" s="12">
        <v>21334</v>
      </c>
      <c r="E9" s="13">
        <v>960.25</v>
      </c>
      <c r="F9" s="14">
        <v>7.46E-2</v>
      </c>
      <c r="G9" s="14"/>
    </row>
    <row r="10" spans="1:8" x14ac:dyDescent="0.25">
      <c r="A10" s="11" t="s">
        <v>1357</v>
      </c>
      <c r="B10" s="29" t="s">
        <v>1358</v>
      </c>
      <c r="C10" s="29" t="s">
        <v>1273</v>
      </c>
      <c r="D10" s="12">
        <v>18425</v>
      </c>
      <c r="E10" s="13">
        <v>851.59</v>
      </c>
      <c r="F10" s="14">
        <v>6.6199999999999995E-2</v>
      </c>
      <c r="G10" s="14"/>
    </row>
    <row r="11" spans="1:8" x14ac:dyDescent="0.25">
      <c r="A11" s="11" t="s">
        <v>1371</v>
      </c>
      <c r="B11" s="29" t="s">
        <v>1372</v>
      </c>
      <c r="C11" s="29" t="s">
        <v>1122</v>
      </c>
      <c r="D11" s="12">
        <v>88645</v>
      </c>
      <c r="E11" s="13">
        <v>844.83</v>
      </c>
      <c r="F11" s="14">
        <v>6.5699999999999995E-2</v>
      </c>
      <c r="G11" s="14"/>
    </row>
    <row r="12" spans="1:8" x14ac:dyDescent="0.25">
      <c r="A12" s="11" t="s">
        <v>1953</v>
      </c>
      <c r="B12" s="29" t="s">
        <v>1954</v>
      </c>
      <c r="C12" s="29" t="s">
        <v>1122</v>
      </c>
      <c r="D12" s="12">
        <v>24298</v>
      </c>
      <c r="E12" s="13">
        <v>836.73</v>
      </c>
      <c r="F12" s="14">
        <v>6.5000000000000002E-2</v>
      </c>
      <c r="G12" s="14"/>
    </row>
    <row r="13" spans="1:8" x14ac:dyDescent="0.25">
      <c r="A13" s="11" t="s">
        <v>1696</v>
      </c>
      <c r="B13" s="29" t="s">
        <v>1697</v>
      </c>
      <c r="C13" s="29" t="s">
        <v>1273</v>
      </c>
      <c r="D13" s="12">
        <v>142064</v>
      </c>
      <c r="E13" s="13">
        <v>780.57</v>
      </c>
      <c r="F13" s="14">
        <v>6.0699999999999997E-2</v>
      </c>
      <c r="G13" s="14"/>
    </row>
    <row r="14" spans="1:8" x14ac:dyDescent="0.25">
      <c r="A14" s="11" t="s">
        <v>1686</v>
      </c>
      <c r="B14" s="29" t="s">
        <v>1687</v>
      </c>
      <c r="C14" s="29" t="s">
        <v>1122</v>
      </c>
      <c r="D14" s="12">
        <v>18587</v>
      </c>
      <c r="E14" s="13">
        <v>341.22</v>
      </c>
      <c r="F14" s="14">
        <v>2.6499999999999999E-2</v>
      </c>
      <c r="G14" s="14"/>
    </row>
    <row r="15" spans="1:8" x14ac:dyDescent="0.25">
      <c r="A15" s="11" t="s">
        <v>1386</v>
      </c>
      <c r="B15" s="29" t="s">
        <v>1387</v>
      </c>
      <c r="C15" s="29" t="s">
        <v>1122</v>
      </c>
      <c r="D15" s="12">
        <v>48268</v>
      </c>
      <c r="E15" s="13">
        <v>317.89</v>
      </c>
      <c r="F15" s="14">
        <v>2.47E-2</v>
      </c>
      <c r="G15" s="14"/>
    </row>
    <row r="16" spans="1:8" x14ac:dyDescent="0.25">
      <c r="A16" s="11" t="s">
        <v>1224</v>
      </c>
      <c r="B16" s="29" t="s">
        <v>1225</v>
      </c>
      <c r="C16" s="29" t="s">
        <v>1122</v>
      </c>
      <c r="D16" s="12">
        <v>37459</v>
      </c>
      <c r="E16" s="13">
        <v>301.36</v>
      </c>
      <c r="F16" s="14">
        <v>2.3400000000000001E-2</v>
      </c>
      <c r="G16" s="14"/>
    </row>
    <row r="17" spans="1:7" x14ac:dyDescent="0.25">
      <c r="A17" s="11" t="s">
        <v>1981</v>
      </c>
      <c r="B17" s="29" t="s">
        <v>1982</v>
      </c>
      <c r="C17" s="29" t="s">
        <v>1273</v>
      </c>
      <c r="D17" s="12">
        <v>82921</v>
      </c>
      <c r="E17" s="13">
        <v>227.78</v>
      </c>
      <c r="F17" s="14">
        <v>1.77E-2</v>
      </c>
      <c r="G17" s="14"/>
    </row>
    <row r="18" spans="1:7" x14ac:dyDescent="0.25">
      <c r="A18" s="11" t="s">
        <v>1226</v>
      </c>
      <c r="B18" s="29" t="s">
        <v>1227</v>
      </c>
      <c r="C18" s="29" t="s">
        <v>1122</v>
      </c>
      <c r="D18" s="12">
        <v>63939</v>
      </c>
      <c r="E18" s="13">
        <v>211.45</v>
      </c>
      <c r="F18" s="14">
        <v>1.6400000000000001E-2</v>
      </c>
      <c r="G18" s="14"/>
    </row>
    <row r="19" spans="1:7" x14ac:dyDescent="0.25">
      <c r="A19" s="11" t="s">
        <v>1388</v>
      </c>
      <c r="B19" s="29" t="s">
        <v>1389</v>
      </c>
      <c r="C19" s="29" t="s">
        <v>1122</v>
      </c>
      <c r="D19" s="12">
        <v>972</v>
      </c>
      <c r="E19" s="13">
        <v>211.29</v>
      </c>
      <c r="F19" s="14">
        <v>1.6400000000000001E-2</v>
      </c>
      <c r="G19" s="14"/>
    </row>
    <row r="20" spans="1:7" x14ac:dyDescent="0.25">
      <c r="A20" s="11" t="s">
        <v>1242</v>
      </c>
      <c r="B20" s="29" t="s">
        <v>1243</v>
      </c>
      <c r="C20" s="29" t="s">
        <v>1122</v>
      </c>
      <c r="D20" s="12">
        <v>76923</v>
      </c>
      <c r="E20" s="13">
        <v>188.62</v>
      </c>
      <c r="F20" s="14">
        <v>1.47E-2</v>
      </c>
      <c r="G20" s="14"/>
    </row>
    <row r="21" spans="1:7" x14ac:dyDescent="0.25">
      <c r="A21" s="11" t="s">
        <v>1263</v>
      </c>
      <c r="B21" s="29" t="s">
        <v>1264</v>
      </c>
      <c r="C21" s="29" t="s">
        <v>1122</v>
      </c>
      <c r="D21" s="12">
        <v>25544</v>
      </c>
      <c r="E21" s="13">
        <v>179.05</v>
      </c>
      <c r="F21" s="14">
        <v>1.3899999999999999E-2</v>
      </c>
      <c r="G21" s="14"/>
    </row>
    <row r="22" spans="1:7" x14ac:dyDescent="0.25">
      <c r="A22" s="11" t="s">
        <v>1328</v>
      </c>
      <c r="B22" s="29" t="s">
        <v>1329</v>
      </c>
      <c r="C22" s="29" t="s">
        <v>1273</v>
      </c>
      <c r="D22" s="12">
        <v>22046</v>
      </c>
      <c r="E22" s="13">
        <v>159.83000000000001</v>
      </c>
      <c r="F22" s="14">
        <v>1.24E-2</v>
      </c>
      <c r="G22" s="14"/>
    </row>
    <row r="23" spans="1:7" x14ac:dyDescent="0.25">
      <c r="A23" s="11" t="s">
        <v>1279</v>
      </c>
      <c r="B23" s="29" t="s">
        <v>1280</v>
      </c>
      <c r="C23" s="29" t="s">
        <v>1122</v>
      </c>
      <c r="D23" s="12">
        <v>25827</v>
      </c>
      <c r="E23" s="13">
        <v>154.38</v>
      </c>
      <c r="F23" s="14">
        <v>1.2E-2</v>
      </c>
      <c r="G23" s="14"/>
    </row>
    <row r="24" spans="1:7" x14ac:dyDescent="0.25">
      <c r="A24" s="11" t="s">
        <v>1271</v>
      </c>
      <c r="B24" s="29" t="s">
        <v>1272</v>
      </c>
      <c r="C24" s="29" t="s">
        <v>1273</v>
      </c>
      <c r="D24" s="12">
        <v>6827</v>
      </c>
      <c r="E24" s="13">
        <v>138.79</v>
      </c>
      <c r="F24" s="14">
        <v>1.0800000000000001E-2</v>
      </c>
      <c r="G24" s="14"/>
    </row>
    <row r="25" spans="1:7" x14ac:dyDescent="0.25">
      <c r="A25" s="11" t="s">
        <v>1813</v>
      </c>
      <c r="B25" s="29" t="s">
        <v>1814</v>
      </c>
      <c r="C25" s="29" t="s">
        <v>1122</v>
      </c>
      <c r="D25" s="12">
        <v>6372</v>
      </c>
      <c r="E25" s="13">
        <v>134.1</v>
      </c>
      <c r="F25" s="14">
        <v>1.04E-2</v>
      </c>
      <c r="G25" s="14"/>
    </row>
    <row r="26" spans="1:7" x14ac:dyDescent="0.25">
      <c r="A26" s="11" t="s">
        <v>2219</v>
      </c>
      <c r="B26" s="29" t="s">
        <v>2220</v>
      </c>
      <c r="C26" s="29" t="s">
        <v>1273</v>
      </c>
      <c r="D26" s="12">
        <v>13003</v>
      </c>
      <c r="E26" s="13">
        <v>116.18</v>
      </c>
      <c r="F26" s="14">
        <v>8.9999999999999993E-3</v>
      </c>
      <c r="G26" s="14"/>
    </row>
    <row r="27" spans="1:7" x14ac:dyDescent="0.25">
      <c r="A27" s="11" t="s">
        <v>2217</v>
      </c>
      <c r="B27" s="29" t="s">
        <v>2218</v>
      </c>
      <c r="C27" s="29" t="s">
        <v>1122</v>
      </c>
      <c r="D27" s="12">
        <v>1476</v>
      </c>
      <c r="E27" s="13">
        <v>100.26</v>
      </c>
      <c r="F27" s="14">
        <v>7.7999999999999996E-3</v>
      </c>
      <c r="G27" s="14"/>
    </row>
    <row r="28" spans="1:7" x14ac:dyDescent="0.25">
      <c r="A28" s="11" t="s">
        <v>2043</v>
      </c>
      <c r="B28" s="29" t="s">
        <v>2044</v>
      </c>
      <c r="C28" s="29" t="s">
        <v>1122</v>
      </c>
      <c r="D28" s="12">
        <v>2512</v>
      </c>
      <c r="E28" s="13">
        <v>95.47</v>
      </c>
      <c r="F28" s="14">
        <v>7.4000000000000003E-3</v>
      </c>
      <c r="G28" s="14"/>
    </row>
    <row r="29" spans="1:7" x14ac:dyDescent="0.25">
      <c r="A29" s="11" t="s">
        <v>1897</v>
      </c>
      <c r="B29" s="29" t="s">
        <v>1898</v>
      </c>
      <c r="C29" s="29" t="s">
        <v>1122</v>
      </c>
      <c r="D29" s="12">
        <v>7036</v>
      </c>
      <c r="E29" s="13">
        <v>92.05</v>
      </c>
      <c r="F29" s="14">
        <v>7.1999999999999998E-3</v>
      </c>
      <c r="G29" s="14"/>
    </row>
    <row r="30" spans="1:7" x14ac:dyDescent="0.25">
      <c r="A30" s="11" t="s">
        <v>1889</v>
      </c>
      <c r="B30" s="29" t="s">
        <v>1890</v>
      </c>
      <c r="C30" s="29" t="s">
        <v>1122</v>
      </c>
      <c r="D30" s="12">
        <v>18640</v>
      </c>
      <c r="E30" s="13">
        <v>88.91</v>
      </c>
      <c r="F30" s="14">
        <v>6.8999999999999999E-3</v>
      </c>
      <c r="G30" s="14"/>
    </row>
    <row r="31" spans="1:7" x14ac:dyDescent="0.25">
      <c r="A31" s="11" t="s">
        <v>2051</v>
      </c>
      <c r="B31" s="29" t="s">
        <v>2052</v>
      </c>
      <c r="C31" s="29" t="s">
        <v>1122</v>
      </c>
      <c r="D31" s="12">
        <v>6202</v>
      </c>
      <c r="E31" s="13">
        <v>80.959999999999994</v>
      </c>
      <c r="F31" s="14">
        <v>6.3E-3</v>
      </c>
      <c r="G31" s="14"/>
    </row>
    <row r="32" spans="1:7" x14ac:dyDescent="0.25">
      <c r="A32" s="11" t="s">
        <v>2316</v>
      </c>
      <c r="B32" s="29" t="s">
        <v>2317</v>
      </c>
      <c r="C32" s="29" t="s">
        <v>1122</v>
      </c>
      <c r="D32" s="12">
        <v>10795</v>
      </c>
      <c r="E32" s="13">
        <v>59</v>
      </c>
      <c r="F32" s="14">
        <v>4.5999999999999999E-3</v>
      </c>
      <c r="G32" s="14"/>
    </row>
    <row r="33" spans="1:7" x14ac:dyDescent="0.25">
      <c r="A33" s="15" t="s">
        <v>120</v>
      </c>
      <c r="B33" s="30"/>
      <c r="C33" s="30"/>
      <c r="D33" s="16"/>
      <c r="E33" s="36">
        <v>9186.0799999999981</v>
      </c>
      <c r="F33" s="37">
        <v>0.71389999999999998</v>
      </c>
      <c r="G33" s="19"/>
    </row>
    <row r="34" spans="1:7" x14ac:dyDescent="0.25">
      <c r="A34" s="15" t="s">
        <v>1466</v>
      </c>
      <c r="B34" s="29"/>
      <c r="C34" s="29"/>
      <c r="D34" s="12"/>
      <c r="E34" s="13"/>
      <c r="F34" s="14"/>
      <c r="G34" s="14"/>
    </row>
    <row r="35" spans="1:7" x14ac:dyDescent="0.25">
      <c r="A35" s="15" t="s">
        <v>120</v>
      </c>
      <c r="B35" s="29"/>
      <c r="C35" s="29"/>
      <c r="D35" s="12"/>
      <c r="E35" s="38" t="s">
        <v>112</v>
      </c>
      <c r="F35" s="39" t="s">
        <v>112</v>
      </c>
      <c r="G35" s="14"/>
    </row>
    <row r="36" spans="1:7" x14ac:dyDescent="0.25">
      <c r="A36" s="15" t="s">
        <v>2644</v>
      </c>
      <c r="B36" s="29"/>
      <c r="C36" s="29"/>
      <c r="D36" s="12"/>
      <c r="E36" s="13"/>
      <c r="F36" s="14"/>
      <c r="G36" s="14"/>
    </row>
    <row r="37" spans="1:7" x14ac:dyDescent="0.25">
      <c r="A37" s="11" t="s">
        <v>2645</v>
      </c>
      <c r="B37" s="29" t="s">
        <v>2646</v>
      </c>
      <c r="C37" s="29" t="s">
        <v>2647</v>
      </c>
      <c r="D37" s="12">
        <v>3794</v>
      </c>
      <c r="E37" s="13">
        <v>486.39</v>
      </c>
      <c r="F37" s="14">
        <v>3.78E-2</v>
      </c>
      <c r="G37" s="14"/>
    </row>
    <row r="38" spans="1:7" x14ac:dyDescent="0.25">
      <c r="A38" s="11" t="s">
        <v>2648</v>
      </c>
      <c r="B38" s="29" t="s">
        <v>2649</v>
      </c>
      <c r="C38" s="29" t="s">
        <v>2647</v>
      </c>
      <c r="D38" s="12">
        <v>1173</v>
      </c>
      <c r="E38" s="13">
        <v>416.49</v>
      </c>
      <c r="F38" s="14">
        <v>3.2399999999999998E-2</v>
      </c>
      <c r="G38" s="14"/>
    </row>
    <row r="39" spans="1:7" x14ac:dyDescent="0.25">
      <c r="A39" s="11" t="s">
        <v>2650</v>
      </c>
      <c r="B39" s="29" t="s">
        <v>2651</v>
      </c>
      <c r="C39" s="29" t="s">
        <v>2647</v>
      </c>
      <c r="D39" s="12">
        <v>3679</v>
      </c>
      <c r="E39" s="13">
        <v>335.83</v>
      </c>
      <c r="F39" s="14">
        <v>2.6100000000000002E-2</v>
      </c>
      <c r="G39" s="14"/>
    </row>
    <row r="40" spans="1:7" x14ac:dyDescent="0.25">
      <c r="A40" s="11" t="s">
        <v>2652</v>
      </c>
      <c r="B40" s="29" t="s">
        <v>2653</v>
      </c>
      <c r="C40" s="29" t="s">
        <v>2654</v>
      </c>
      <c r="D40" s="12">
        <v>2567</v>
      </c>
      <c r="E40" s="13">
        <v>292.8</v>
      </c>
      <c r="F40" s="14">
        <v>2.2800000000000001E-2</v>
      </c>
      <c r="G40" s="14"/>
    </row>
    <row r="41" spans="1:7" x14ac:dyDescent="0.25">
      <c r="A41" s="11" t="s">
        <v>2655</v>
      </c>
      <c r="B41" s="29" t="s">
        <v>2656</v>
      </c>
      <c r="C41" s="29" t="s">
        <v>2647</v>
      </c>
      <c r="D41" s="12">
        <v>8144</v>
      </c>
      <c r="E41" s="13">
        <v>256</v>
      </c>
      <c r="F41" s="14">
        <v>1.9900000000000001E-2</v>
      </c>
      <c r="G41" s="14"/>
    </row>
    <row r="42" spans="1:7" x14ac:dyDescent="0.25">
      <c r="A42" s="11" t="s">
        <v>2657</v>
      </c>
      <c r="B42" s="29" t="s">
        <v>2658</v>
      </c>
      <c r="C42" s="29" t="s">
        <v>2647</v>
      </c>
      <c r="D42" s="12">
        <v>3140</v>
      </c>
      <c r="E42" s="13">
        <v>249.87</v>
      </c>
      <c r="F42" s="14">
        <v>1.9400000000000001E-2</v>
      </c>
      <c r="G42" s="14"/>
    </row>
    <row r="43" spans="1:7" x14ac:dyDescent="0.25">
      <c r="A43" s="11" t="s">
        <v>2659</v>
      </c>
      <c r="B43" s="29" t="s">
        <v>2660</v>
      </c>
      <c r="C43" s="29" t="s">
        <v>2661</v>
      </c>
      <c r="D43" s="12">
        <v>570</v>
      </c>
      <c r="E43" s="13">
        <v>239.62</v>
      </c>
      <c r="F43" s="14">
        <v>1.8599999999999998E-2</v>
      </c>
      <c r="G43" s="14"/>
    </row>
    <row r="44" spans="1:7" x14ac:dyDescent="0.25">
      <c r="A44" s="11" t="s">
        <v>2662</v>
      </c>
      <c r="B44" s="29" t="s">
        <v>2663</v>
      </c>
      <c r="C44" s="29" t="s">
        <v>2664</v>
      </c>
      <c r="D44" s="12">
        <v>2531</v>
      </c>
      <c r="E44" s="13">
        <v>213.44</v>
      </c>
      <c r="F44" s="14">
        <v>1.66E-2</v>
      </c>
      <c r="G44" s="14"/>
    </row>
    <row r="45" spans="1:7" x14ac:dyDescent="0.25">
      <c r="A45" s="11" t="s">
        <v>2665</v>
      </c>
      <c r="B45" s="29" t="s">
        <v>2666</v>
      </c>
      <c r="C45" s="29" t="s">
        <v>2664</v>
      </c>
      <c r="D45" s="12">
        <v>1004</v>
      </c>
      <c r="E45" s="13">
        <v>190.6</v>
      </c>
      <c r="F45" s="14">
        <v>1.4800000000000001E-2</v>
      </c>
      <c r="G45" s="14"/>
    </row>
    <row r="46" spans="1:7" x14ac:dyDescent="0.25">
      <c r="A46" s="11" t="s">
        <v>2667</v>
      </c>
      <c r="B46" s="29" t="s">
        <v>2668</v>
      </c>
      <c r="C46" s="29" t="s">
        <v>2654</v>
      </c>
      <c r="D46" s="12">
        <v>775</v>
      </c>
      <c r="E46" s="13">
        <v>141.38</v>
      </c>
      <c r="F46" s="14">
        <v>1.0999999999999999E-2</v>
      </c>
      <c r="G46" s="14"/>
    </row>
    <row r="47" spans="1:7" x14ac:dyDescent="0.25">
      <c r="A47" s="11" t="s">
        <v>2669</v>
      </c>
      <c r="B47" s="29" t="s">
        <v>2670</v>
      </c>
      <c r="C47" s="29" t="s">
        <v>2664</v>
      </c>
      <c r="D47" s="12">
        <v>1931</v>
      </c>
      <c r="E47" s="13">
        <v>132.13</v>
      </c>
      <c r="F47" s="14">
        <v>1.03E-2</v>
      </c>
      <c r="G47" s="14"/>
    </row>
    <row r="48" spans="1:7" x14ac:dyDescent="0.25">
      <c r="A48" s="11" t="s">
        <v>2671</v>
      </c>
      <c r="B48" s="29" t="s">
        <v>2672</v>
      </c>
      <c r="C48" s="29" t="s">
        <v>2664</v>
      </c>
      <c r="D48" s="12">
        <v>514</v>
      </c>
      <c r="E48" s="13">
        <v>130.82</v>
      </c>
      <c r="F48" s="14">
        <v>1.0200000000000001E-2</v>
      </c>
      <c r="G48" s="14"/>
    </row>
    <row r="49" spans="1:7" x14ac:dyDescent="0.25">
      <c r="A49" s="11" t="s">
        <v>2673</v>
      </c>
      <c r="B49" s="29" t="s">
        <v>2674</v>
      </c>
      <c r="C49" s="29" t="s">
        <v>2654</v>
      </c>
      <c r="D49" s="12">
        <v>1821</v>
      </c>
      <c r="E49" s="13">
        <v>115.84</v>
      </c>
      <c r="F49" s="14">
        <v>8.9999999999999993E-3</v>
      </c>
      <c r="G49" s="14"/>
    </row>
    <row r="50" spans="1:7" x14ac:dyDescent="0.25">
      <c r="A50" s="11" t="s">
        <v>2675</v>
      </c>
      <c r="B50" s="29" t="s">
        <v>2676</v>
      </c>
      <c r="C50" s="29" t="s">
        <v>2664</v>
      </c>
      <c r="D50" s="12">
        <v>495</v>
      </c>
      <c r="E50" s="13">
        <v>112.78</v>
      </c>
      <c r="F50" s="14">
        <v>8.8000000000000005E-3</v>
      </c>
      <c r="G50" s="14"/>
    </row>
    <row r="51" spans="1:7" x14ac:dyDescent="0.25">
      <c r="A51" s="11" t="s">
        <v>2677</v>
      </c>
      <c r="B51" s="29" t="s">
        <v>2678</v>
      </c>
      <c r="C51" s="29" t="s">
        <v>2654</v>
      </c>
      <c r="D51" s="12">
        <v>373</v>
      </c>
      <c r="E51" s="13">
        <v>99.78</v>
      </c>
      <c r="F51" s="14">
        <v>7.7999999999999996E-3</v>
      </c>
      <c r="G51" s="14"/>
    </row>
    <row r="52" spans="1:7" x14ac:dyDescent="0.25">
      <c r="A52" s="11" t="s">
        <v>2679</v>
      </c>
      <c r="B52" s="29" t="s">
        <v>2680</v>
      </c>
      <c r="C52" s="29" t="s">
        <v>2664</v>
      </c>
      <c r="D52" s="12">
        <v>411</v>
      </c>
      <c r="E52" s="13">
        <v>82.15</v>
      </c>
      <c r="F52" s="14">
        <v>6.4000000000000003E-3</v>
      </c>
      <c r="G52" s="14"/>
    </row>
    <row r="53" spans="1:7" x14ac:dyDescent="0.25">
      <c r="A53" s="11" t="s">
        <v>2681</v>
      </c>
      <c r="B53" s="29" t="s">
        <v>2682</v>
      </c>
      <c r="C53" s="29" t="s">
        <v>2683</v>
      </c>
      <c r="D53" s="12">
        <v>475</v>
      </c>
      <c r="E53" s="13">
        <v>50.15</v>
      </c>
      <c r="F53" s="14">
        <v>3.8999999999999998E-3</v>
      </c>
      <c r="G53" s="14"/>
    </row>
    <row r="54" spans="1:7" x14ac:dyDescent="0.25">
      <c r="A54" s="11" t="s">
        <v>2684</v>
      </c>
      <c r="B54" s="29" t="s">
        <v>2685</v>
      </c>
      <c r="C54" s="29" t="s">
        <v>2661</v>
      </c>
      <c r="D54" s="12">
        <v>270</v>
      </c>
      <c r="E54" s="13">
        <v>43.96</v>
      </c>
      <c r="F54" s="14">
        <v>3.3999999999999998E-3</v>
      </c>
      <c r="G54" s="14"/>
    </row>
    <row r="55" spans="1:7" x14ac:dyDescent="0.25">
      <c r="A55" s="11" t="s">
        <v>2686</v>
      </c>
      <c r="B55" s="29" t="s">
        <v>2687</v>
      </c>
      <c r="C55" s="29" t="s">
        <v>2661</v>
      </c>
      <c r="D55" s="12">
        <v>429</v>
      </c>
      <c r="E55" s="13">
        <v>41.03</v>
      </c>
      <c r="F55" s="14">
        <v>3.2000000000000002E-3</v>
      </c>
      <c r="G55" s="14"/>
    </row>
    <row r="56" spans="1:7" x14ac:dyDescent="0.25">
      <c r="A56" s="11" t="s">
        <v>2688</v>
      </c>
      <c r="B56" s="29" t="s">
        <v>2689</v>
      </c>
      <c r="C56" s="29" t="s">
        <v>2661</v>
      </c>
      <c r="D56" s="12">
        <v>229</v>
      </c>
      <c r="E56" s="13">
        <v>37.229999999999997</v>
      </c>
      <c r="F56" s="14">
        <v>2.8999999999999998E-3</v>
      </c>
      <c r="G56" s="14"/>
    </row>
    <row r="57" spans="1:7" x14ac:dyDescent="0.25">
      <c r="A57" s="15" t="s">
        <v>120</v>
      </c>
      <c r="B57" s="30"/>
      <c r="C57" s="30"/>
      <c r="D57" s="16"/>
      <c r="E57" s="36">
        <v>3668.2900000000009</v>
      </c>
      <c r="F57" s="37">
        <v>0.28530000000000011</v>
      </c>
      <c r="G57" s="14"/>
    </row>
    <row r="58" spans="1:7" x14ac:dyDescent="0.25">
      <c r="A58" s="15"/>
      <c r="B58" s="29"/>
      <c r="C58" s="29"/>
      <c r="D58" s="12"/>
      <c r="E58" s="13"/>
      <c r="F58" s="14"/>
      <c r="G58" s="14"/>
    </row>
    <row r="59" spans="1:7" x14ac:dyDescent="0.25">
      <c r="A59" s="20" t="s">
        <v>150</v>
      </c>
      <c r="B59" s="31"/>
      <c r="C59" s="31"/>
      <c r="D59" s="21"/>
      <c r="E59" s="26">
        <v>12854.37</v>
      </c>
      <c r="F59" s="27">
        <v>0.99919999999999998</v>
      </c>
      <c r="G59" s="19"/>
    </row>
    <row r="60" spans="1:7" x14ac:dyDescent="0.25">
      <c r="A60" s="11"/>
      <c r="B60" s="29"/>
      <c r="C60" s="29"/>
      <c r="D60" s="12"/>
      <c r="E60" s="13"/>
      <c r="F60" s="14"/>
      <c r="G60" s="14"/>
    </row>
    <row r="61" spans="1:7" x14ac:dyDescent="0.25">
      <c r="A61" s="11"/>
      <c r="B61" s="29"/>
      <c r="C61" s="29"/>
      <c r="D61" s="12"/>
      <c r="E61" s="13"/>
      <c r="F61" s="14"/>
      <c r="G61" s="14"/>
    </row>
    <row r="62" spans="1:7" x14ac:dyDescent="0.25">
      <c r="A62" s="15" t="s">
        <v>151</v>
      </c>
      <c r="B62" s="29"/>
      <c r="C62" s="29"/>
      <c r="D62" s="12"/>
      <c r="E62" s="13"/>
      <c r="F62" s="14"/>
      <c r="G62" s="14"/>
    </row>
    <row r="63" spans="1:7" x14ac:dyDescent="0.25">
      <c r="A63" s="11" t="s">
        <v>152</v>
      </c>
      <c r="B63" s="29"/>
      <c r="C63" s="29"/>
      <c r="D63" s="12"/>
      <c r="E63" s="13">
        <v>8.5399999999999991</v>
      </c>
      <c r="F63" s="14">
        <v>6.9999999999999999E-4</v>
      </c>
      <c r="G63" s="14">
        <v>6.2475999999999997E-2</v>
      </c>
    </row>
    <row r="64" spans="1:7" x14ac:dyDescent="0.25">
      <c r="A64" s="15" t="s">
        <v>120</v>
      </c>
      <c r="B64" s="30"/>
      <c r="C64" s="30"/>
      <c r="D64" s="16"/>
      <c r="E64" s="36">
        <v>8.5399999999999991</v>
      </c>
      <c r="F64" s="37">
        <v>6.9999999999999999E-4</v>
      </c>
      <c r="G64" s="19"/>
    </row>
    <row r="65" spans="1:7" x14ac:dyDescent="0.25">
      <c r="A65" s="11"/>
      <c r="B65" s="29"/>
      <c r="C65" s="29"/>
      <c r="D65" s="12"/>
      <c r="E65" s="13"/>
      <c r="F65" s="14"/>
      <c r="G65" s="14"/>
    </row>
    <row r="66" spans="1:7" x14ac:dyDescent="0.25">
      <c r="A66" s="20" t="s">
        <v>150</v>
      </c>
      <c r="B66" s="31"/>
      <c r="C66" s="31"/>
      <c r="D66" s="21"/>
      <c r="E66" s="17">
        <v>8.5399999999999991</v>
      </c>
      <c r="F66" s="18">
        <v>6.9999999999999999E-4</v>
      </c>
      <c r="G66" s="19"/>
    </row>
    <row r="67" spans="1:7" x14ac:dyDescent="0.25">
      <c r="A67" s="11" t="s">
        <v>153</v>
      </c>
      <c r="B67" s="29"/>
      <c r="C67" s="29"/>
      <c r="D67" s="12"/>
      <c r="E67" s="13">
        <v>1.4614999999999999E-3</v>
      </c>
      <c r="F67" s="14">
        <v>0</v>
      </c>
      <c r="G67" s="14"/>
    </row>
    <row r="68" spans="1:7" x14ac:dyDescent="0.25">
      <c r="A68" s="11" t="s">
        <v>154</v>
      </c>
      <c r="B68" s="29"/>
      <c r="C68" s="29"/>
      <c r="D68" s="12"/>
      <c r="E68" s="13">
        <v>5.1085384999999999</v>
      </c>
      <c r="F68" s="14">
        <v>1E-4</v>
      </c>
      <c r="G68" s="14">
        <v>6.2475999999999997E-2</v>
      </c>
    </row>
    <row r="69" spans="1:7" x14ac:dyDescent="0.25">
      <c r="A69" s="24" t="s">
        <v>155</v>
      </c>
      <c r="B69" s="32"/>
      <c r="C69" s="32"/>
      <c r="D69" s="25"/>
      <c r="E69" s="26">
        <v>12868.02</v>
      </c>
      <c r="F69" s="27">
        <v>1</v>
      </c>
      <c r="G69" s="27"/>
    </row>
    <row r="74" spans="1:7" x14ac:dyDescent="0.25">
      <c r="A74" s="51" t="s">
        <v>158</v>
      </c>
    </row>
    <row r="75" spans="1:7" x14ac:dyDescent="0.25">
      <c r="A75" s="46" t="s">
        <v>159</v>
      </c>
      <c r="B75" s="33" t="s">
        <v>112</v>
      </c>
    </row>
    <row r="76" spans="1:7" x14ac:dyDescent="0.25">
      <c r="A76" t="s">
        <v>160</v>
      </c>
    </row>
    <row r="77" spans="1:7" x14ac:dyDescent="0.25">
      <c r="A77" t="s">
        <v>161</v>
      </c>
      <c r="B77" t="s">
        <v>162</v>
      </c>
      <c r="C77" t="s">
        <v>162</v>
      </c>
    </row>
    <row r="78" spans="1:7" x14ac:dyDescent="0.25">
      <c r="B78" s="47">
        <v>45044</v>
      </c>
      <c r="C78" s="47">
        <v>45077</v>
      </c>
    </row>
    <row r="79" spans="1:7" x14ac:dyDescent="0.25">
      <c r="A79" t="s">
        <v>166</v>
      </c>
      <c r="B79">
        <v>12.433</v>
      </c>
      <c r="C79">
        <v>12.6029</v>
      </c>
      <c r="E79" s="1"/>
    </row>
    <row r="80" spans="1:7" x14ac:dyDescent="0.25">
      <c r="A80" t="s">
        <v>167</v>
      </c>
      <c r="B80">
        <v>12.433</v>
      </c>
      <c r="C80">
        <v>12.6029</v>
      </c>
      <c r="E80" s="1"/>
    </row>
    <row r="81" spans="1:5" x14ac:dyDescent="0.25">
      <c r="A81" t="s">
        <v>626</v>
      </c>
      <c r="B81">
        <v>12.250400000000001</v>
      </c>
      <c r="C81">
        <v>12.4114</v>
      </c>
      <c r="E81" s="1"/>
    </row>
    <row r="82" spans="1:5" x14ac:dyDescent="0.25">
      <c r="A82" t="s">
        <v>627</v>
      </c>
      <c r="B82">
        <v>12.250400000000001</v>
      </c>
      <c r="C82">
        <v>12.4114</v>
      </c>
      <c r="E82" s="1"/>
    </row>
    <row r="83" spans="1:5" x14ac:dyDescent="0.25">
      <c r="E83" s="1"/>
    </row>
    <row r="84" spans="1:5" x14ac:dyDescent="0.25">
      <c r="A84" t="s">
        <v>177</v>
      </c>
      <c r="B84" s="33" t="s">
        <v>112</v>
      </c>
    </row>
    <row r="85" spans="1:5" x14ac:dyDescent="0.25">
      <c r="A85" t="s">
        <v>178</v>
      </c>
      <c r="B85" s="33" t="s">
        <v>112</v>
      </c>
    </row>
    <row r="86" spans="1:5" ht="29.1" customHeight="1" x14ac:dyDescent="0.25">
      <c r="A86" s="46" t="s">
        <v>179</v>
      </c>
      <c r="B86" s="33" t="s">
        <v>112</v>
      </c>
    </row>
    <row r="87" spans="1:5" ht="29.1" customHeight="1" x14ac:dyDescent="0.25">
      <c r="A87" s="46" t="s">
        <v>180</v>
      </c>
      <c r="B87" s="48">
        <v>3668.2900000000009</v>
      </c>
    </row>
    <row r="88" spans="1:5" ht="43.5" customHeight="1" x14ac:dyDescent="0.25">
      <c r="A88" s="46" t="s">
        <v>2631</v>
      </c>
      <c r="B88" s="33" t="s">
        <v>112</v>
      </c>
    </row>
    <row r="89" spans="1:5" ht="29.1" customHeight="1" x14ac:dyDescent="0.25">
      <c r="A89" s="46" t="s">
        <v>2632</v>
      </c>
      <c r="B89" s="33" t="s">
        <v>112</v>
      </c>
    </row>
    <row r="90" spans="1:5" ht="29.1" customHeight="1" x14ac:dyDescent="0.25">
      <c r="A90" s="46" t="s">
        <v>2633</v>
      </c>
      <c r="B90" s="33" t="s">
        <v>112</v>
      </c>
    </row>
    <row r="91" spans="1:5" x14ac:dyDescent="0.25">
      <c r="A91" t="s">
        <v>2634</v>
      </c>
      <c r="B91" s="33" t="s">
        <v>112</v>
      </c>
    </row>
    <row r="92" spans="1:5" x14ac:dyDescent="0.25">
      <c r="A92" t="s">
        <v>2635</v>
      </c>
      <c r="B92" s="33" t="s">
        <v>112</v>
      </c>
    </row>
    <row r="94" spans="1:5" ht="69.95" customHeight="1" x14ac:dyDescent="0.25">
      <c r="A94" s="57" t="s">
        <v>196</v>
      </c>
      <c r="B94" s="57" t="s">
        <v>197</v>
      </c>
      <c r="C94" s="57" t="s">
        <v>5</v>
      </c>
      <c r="D94" s="57" t="s">
        <v>6</v>
      </c>
    </row>
    <row r="95" spans="1:5" ht="69.95" customHeight="1" x14ac:dyDescent="0.25">
      <c r="A95" s="57" t="s">
        <v>2690</v>
      </c>
      <c r="B95" s="57"/>
      <c r="C95" s="57" t="s">
        <v>93</v>
      </c>
      <c r="D9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2691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2692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2693</v>
      </c>
      <c r="B9" s="29" t="s">
        <v>2694</v>
      </c>
      <c r="C9" s="29"/>
      <c r="D9" s="12">
        <v>236377.99400000001</v>
      </c>
      <c r="E9" s="13">
        <v>8239.4</v>
      </c>
      <c r="F9" s="14">
        <v>0.98809999999999998</v>
      </c>
      <c r="G9" s="14"/>
    </row>
    <row r="10" spans="1:8" x14ac:dyDescent="0.25">
      <c r="A10" s="15" t="s">
        <v>120</v>
      </c>
      <c r="B10" s="30"/>
      <c r="C10" s="30"/>
      <c r="D10" s="16"/>
      <c r="E10" s="17">
        <v>8239.4</v>
      </c>
      <c r="F10" s="18">
        <v>0.98809999999999998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8239.4</v>
      </c>
      <c r="F12" s="18">
        <v>0.98809999999999998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134.97999999999999</v>
      </c>
      <c r="F15" s="14">
        <v>1.6199999999999999E-2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134.97999999999999</v>
      </c>
      <c r="F16" s="18">
        <v>1.6199999999999999E-2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134.97999999999999</v>
      </c>
      <c r="F18" s="18">
        <v>1.6199999999999999E-2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2.3103599999999998E-2</v>
      </c>
      <c r="F19" s="14">
        <v>1.9999999999999999E-6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-35.503103600000003</v>
      </c>
      <c r="F20" s="23">
        <v>-4.3020000000000003E-3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8338.9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17.8919</v>
      </c>
      <c r="C31">
        <v>17.1555</v>
      </c>
      <c r="E31" s="1"/>
    </row>
    <row r="32" spans="1:7" x14ac:dyDescent="0.25">
      <c r="A32" t="s">
        <v>626</v>
      </c>
      <c r="B32">
        <v>16.520499999999998</v>
      </c>
      <c r="C32">
        <v>15.8287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8239.4043368000002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2695</v>
      </c>
      <c r="B45" s="57"/>
      <c r="C45" s="57" t="s">
        <v>95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2696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2697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2698</v>
      </c>
      <c r="B9" s="29" t="s">
        <v>2699</v>
      </c>
      <c r="C9" s="29"/>
      <c r="D9" s="12">
        <v>129256.55331</v>
      </c>
      <c r="E9" s="13">
        <v>13274.87</v>
      </c>
      <c r="F9" s="14">
        <v>0.99550000000000005</v>
      </c>
      <c r="G9" s="14"/>
    </row>
    <row r="10" spans="1:8" x14ac:dyDescent="0.25">
      <c r="A10" s="15" t="s">
        <v>120</v>
      </c>
      <c r="B10" s="30"/>
      <c r="C10" s="30"/>
      <c r="D10" s="16"/>
      <c r="E10" s="17">
        <v>13274.87</v>
      </c>
      <c r="F10" s="18">
        <v>0.99550000000000005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13274.87</v>
      </c>
      <c r="F12" s="18">
        <v>0.99550000000000005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100.98</v>
      </c>
      <c r="F15" s="14">
        <v>7.6E-3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100.98</v>
      </c>
      <c r="F16" s="18">
        <v>7.6E-3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100.98</v>
      </c>
      <c r="F18" s="18">
        <v>7.6E-3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1.7284899999999999E-2</v>
      </c>
      <c r="F19" s="14">
        <v>9.9999999999999995E-7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-41.117284900000001</v>
      </c>
      <c r="F20" s="23">
        <v>-3.101E-3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13334.75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14.3634</v>
      </c>
      <c r="C31">
        <v>14.2255</v>
      </c>
      <c r="E31" s="1"/>
    </row>
    <row r="32" spans="1:7" x14ac:dyDescent="0.25">
      <c r="A32" t="s">
        <v>626</v>
      </c>
      <c r="B32">
        <v>13.478899999999999</v>
      </c>
      <c r="C32">
        <v>13.339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13274.873195800001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2700</v>
      </c>
      <c r="B45" s="57"/>
      <c r="C45" s="57" t="s">
        <v>97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5" activePane="bottomLeft" state="frozen"/>
      <selection pane="bottomLeft" activeCell="C7" sqref="C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2701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2702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2703</v>
      </c>
      <c r="B9" s="29" t="s">
        <v>2704</v>
      </c>
      <c r="C9" s="29"/>
      <c r="D9" s="12">
        <v>36166.788999999997</v>
      </c>
      <c r="E9" s="13">
        <v>8829.3799999999992</v>
      </c>
      <c r="F9" s="14">
        <v>0.99229999999999996</v>
      </c>
      <c r="G9" s="14"/>
    </row>
    <row r="10" spans="1:8" x14ac:dyDescent="0.25">
      <c r="A10" s="15" t="s">
        <v>120</v>
      </c>
      <c r="B10" s="30"/>
      <c r="C10" s="30"/>
      <c r="D10" s="16"/>
      <c r="E10" s="17">
        <v>8829.3799999999992</v>
      </c>
      <c r="F10" s="18">
        <v>0.99229999999999996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8829.3799999999992</v>
      </c>
      <c r="F12" s="18">
        <v>0.99229999999999996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100.98</v>
      </c>
      <c r="F15" s="14">
        <v>1.1299999999999999E-2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100.98</v>
      </c>
      <c r="F16" s="18">
        <v>1.1299999999999999E-2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100.98</v>
      </c>
      <c r="F18" s="18">
        <v>1.1299999999999999E-2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1.7284899999999999E-2</v>
      </c>
      <c r="F19" s="14">
        <v>9.9999999999999995E-7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-32.057284899999999</v>
      </c>
      <c r="F20" s="23">
        <v>-3.601E-3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8898.32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27.013400000000001</v>
      </c>
      <c r="C31">
        <v>26.474900000000002</v>
      </c>
      <c r="E31" s="1"/>
    </row>
    <row r="32" spans="1:7" x14ac:dyDescent="0.25">
      <c r="A32" t="s">
        <v>626</v>
      </c>
      <c r="B32">
        <v>24.928000000000001</v>
      </c>
      <c r="C32">
        <v>24.4116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8829.3812555999993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2705</v>
      </c>
      <c r="B45" s="57"/>
      <c r="C45" s="57" t="s">
        <v>99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447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448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449</v>
      </c>
      <c r="B11" s="29" t="s">
        <v>450</v>
      </c>
      <c r="C11" s="29" t="s">
        <v>207</v>
      </c>
      <c r="D11" s="12">
        <v>102000000</v>
      </c>
      <c r="E11" s="13">
        <v>96343.59</v>
      </c>
      <c r="F11" s="14">
        <v>7.4399999999999994E-2</v>
      </c>
      <c r="G11" s="14">
        <v>7.3599999999999999E-2</v>
      </c>
    </row>
    <row r="12" spans="1:8" x14ac:dyDescent="0.25">
      <c r="A12" s="11" t="s">
        <v>451</v>
      </c>
      <c r="B12" s="29" t="s">
        <v>452</v>
      </c>
      <c r="C12" s="29" t="s">
        <v>207</v>
      </c>
      <c r="D12" s="12">
        <v>97500000</v>
      </c>
      <c r="E12" s="13">
        <v>94724.66</v>
      </c>
      <c r="F12" s="14">
        <v>7.3200000000000001E-2</v>
      </c>
      <c r="G12" s="14">
        <v>7.3913000000000006E-2</v>
      </c>
    </row>
    <row r="13" spans="1:8" x14ac:dyDescent="0.25">
      <c r="A13" s="11" t="s">
        <v>453</v>
      </c>
      <c r="B13" s="29" t="s">
        <v>454</v>
      </c>
      <c r="C13" s="29" t="s">
        <v>216</v>
      </c>
      <c r="D13" s="12">
        <v>100000000</v>
      </c>
      <c r="E13" s="13">
        <v>94543.5</v>
      </c>
      <c r="F13" s="14">
        <v>7.2999999999999995E-2</v>
      </c>
      <c r="G13" s="14">
        <v>7.3849999999999999E-2</v>
      </c>
    </row>
    <row r="14" spans="1:8" x14ac:dyDescent="0.25">
      <c r="A14" s="11" t="s">
        <v>455</v>
      </c>
      <c r="B14" s="29" t="s">
        <v>456</v>
      </c>
      <c r="C14" s="29" t="s">
        <v>207</v>
      </c>
      <c r="D14" s="12">
        <v>98500000</v>
      </c>
      <c r="E14" s="13">
        <v>93974.22</v>
      </c>
      <c r="F14" s="14">
        <v>7.2599999999999998E-2</v>
      </c>
      <c r="G14" s="14">
        <v>7.2874999999999995E-2</v>
      </c>
    </row>
    <row r="15" spans="1:8" x14ac:dyDescent="0.25">
      <c r="A15" s="11" t="s">
        <v>457</v>
      </c>
      <c r="B15" s="29" t="s">
        <v>458</v>
      </c>
      <c r="C15" s="29" t="s">
        <v>216</v>
      </c>
      <c r="D15" s="12">
        <v>96000000</v>
      </c>
      <c r="E15" s="13">
        <v>93003.94</v>
      </c>
      <c r="F15" s="14">
        <v>7.1800000000000003E-2</v>
      </c>
      <c r="G15" s="14">
        <v>7.3330999999999993E-2</v>
      </c>
    </row>
    <row r="16" spans="1:8" x14ac:dyDescent="0.25">
      <c r="A16" s="11" t="s">
        <v>459</v>
      </c>
      <c r="B16" s="29" t="s">
        <v>460</v>
      </c>
      <c r="C16" s="29" t="s">
        <v>207</v>
      </c>
      <c r="D16" s="12">
        <v>95500000</v>
      </c>
      <c r="E16" s="13">
        <v>92723.72</v>
      </c>
      <c r="F16" s="14">
        <v>7.1599999999999997E-2</v>
      </c>
      <c r="G16" s="14">
        <v>7.3800000000000004E-2</v>
      </c>
    </row>
    <row r="17" spans="1:7" x14ac:dyDescent="0.25">
      <c r="A17" s="11" t="s">
        <v>461</v>
      </c>
      <c r="B17" s="29" t="s">
        <v>462</v>
      </c>
      <c r="C17" s="29" t="s">
        <v>216</v>
      </c>
      <c r="D17" s="12">
        <v>82000000</v>
      </c>
      <c r="E17" s="13">
        <v>77580.2</v>
      </c>
      <c r="F17" s="14">
        <v>5.9900000000000002E-2</v>
      </c>
      <c r="G17" s="14">
        <v>7.3249999999999996E-2</v>
      </c>
    </row>
    <row r="18" spans="1:7" x14ac:dyDescent="0.25">
      <c r="A18" s="11" t="s">
        <v>463</v>
      </c>
      <c r="B18" s="29" t="s">
        <v>464</v>
      </c>
      <c r="C18" s="29" t="s">
        <v>207</v>
      </c>
      <c r="D18" s="12">
        <v>80000000</v>
      </c>
      <c r="E18" s="13">
        <v>75447.360000000001</v>
      </c>
      <c r="F18" s="14">
        <v>5.8299999999999998E-2</v>
      </c>
      <c r="G18" s="14">
        <v>7.2650000000000006E-2</v>
      </c>
    </row>
    <row r="19" spans="1:7" x14ac:dyDescent="0.25">
      <c r="A19" s="11" t="s">
        <v>465</v>
      </c>
      <c r="B19" s="29" t="s">
        <v>466</v>
      </c>
      <c r="C19" s="29" t="s">
        <v>207</v>
      </c>
      <c r="D19" s="12">
        <v>75000000</v>
      </c>
      <c r="E19" s="13">
        <v>72196.58</v>
      </c>
      <c r="F19" s="14">
        <v>5.5800000000000002E-2</v>
      </c>
      <c r="G19" s="14">
        <v>7.2699E-2</v>
      </c>
    </row>
    <row r="20" spans="1:7" x14ac:dyDescent="0.25">
      <c r="A20" s="11" t="s">
        <v>467</v>
      </c>
      <c r="B20" s="29" t="s">
        <v>468</v>
      </c>
      <c r="C20" s="29" t="s">
        <v>469</v>
      </c>
      <c r="D20" s="12">
        <v>66500000</v>
      </c>
      <c r="E20" s="13">
        <v>63729.279999999999</v>
      </c>
      <c r="F20" s="14">
        <v>4.9200000000000001E-2</v>
      </c>
      <c r="G20" s="14">
        <v>7.3912000000000005E-2</v>
      </c>
    </row>
    <row r="21" spans="1:7" x14ac:dyDescent="0.25">
      <c r="A21" s="11" t="s">
        <v>470</v>
      </c>
      <c r="B21" s="29" t="s">
        <v>471</v>
      </c>
      <c r="C21" s="29" t="s">
        <v>207</v>
      </c>
      <c r="D21" s="12">
        <v>38500000</v>
      </c>
      <c r="E21" s="13">
        <v>36242.9</v>
      </c>
      <c r="F21" s="14">
        <v>2.8000000000000001E-2</v>
      </c>
      <c r="G21" s="14">
        <v>7.2849999999999998E-2</v>
      </c>
    </row>
    <row r="22" spans="1:7" x14ac:dyDescent="0.25">
      <c r="A22" s="11" t="s">
        <v>472</v>
      </c>
      <c r="B22" s="29" t="s">
        <v>473</v>
      </c>
      <c r="C22" s="29" t="s">
        <v>207</v>
      </c>
      <c r="D22" s="12">
        <v>31500000</v>
      </c>
      <c r="E22" s="13">
        <v>31790.78</v>
      </c>
      <c r="F22" s="14">
        <v>2.46E-2</v>
      </c>
      <c r="G22" s="14">
        <v>7.3727000000000001E-2</v>
      </c>
    </row>
    <row r="23" spans="1:7" x14ac:dyDescent="0.25">
      <c r="A23" s="11" t="s">
        <v>474</v>
      </c>
      <c r="B23" s="29" t="s">
        <v>475</v>
      </c>
      <c r="C23" s="29" t="s">
        <v>207</v>
      </c>
      <c r="D23" s="12">
        <v>28000000</v>
      </c>
      <c r="E23" s="13">
        <v>27480.04</v>
      </c>
      <c r="F23" s="14">
        <v>2.12E-2</v>
      </c>
      <c r="G23" s="14">
        <v>7.3849999999999999E-2</v>
      </c>
    </row>
    <row r="24" spans="1:7" x14ac:dyDescent="0.25">
      <c r="A24" s="11" t="s">
        <v>476</v>
      </c>
      <c r="B24" s="29" t="s">
        <v>477</v>
      </c>
      <c r="C24" s="29" t="s">
        <v>207</v>
      </c>
      <c r="D24" s="12">
        <v>26000000</v>
      </c>
      <c r="E24" s="13">
        <v>26647.14</v>
      </c>
      <c r="F24" s="14">
        <v>2.06E-2</v>
      </c>
      <c r="G24" s="14">
        <v>7.3800000000000004E-2</v>
      </c>
    </row>
    <row r="25" spans="1:7" x14ac:dyDescent="0.25">
      <c r="A25" s="11" t="s">
        <v>478</v>
      </c>
      <c r="B25" s="29" t="s">
        <v>479</v>
      </c>
      <c r="C25" s="29" t="s">
        <v>207</v>
      </c>
      <c r="D25" s="12">
        <v>27500000</v>
      </c>
      <c r="E25" s="13">
        <v>26595.64</v>
      </c>
      <c r="F25" s="14">
        <v>2.0500000000000001E-2</v>
      </c>
      <c r="G25" s="14">
        <v>7.3727000000000001E-2</v>
      </c>
    </row>
    <row r="26" spans="1:7" x14ac:dyDescent="0.25">
      <c r="A26" s="11" t="s">
        <v>308</v>
      </c>
      <c r="B26" s="29" t="s">
        <v>309</v>
      </c>
      <c r="C26" s="29" t="s">
        <v>207</v>
      </c>
      <c r="D26" s="12">
        <v>13500000</v>
      </c>
      <c r="E26" s="13">
        <v>13859.22</v>
      </c>
      <c r="F26" s="14">
        <v>1.0699999999999999E-2</v>
      </c>
      <c r="G26" s="14">
        <v>7.3727000000000001E-2</v>
      </c>
    </row>
    <row r="27" spans="1:7" x14ac:dyDescent="0.25">
      <c r="A27" s="11" t="s">
        <v>480</v>
      </c>
      <c r="B27" s="29" t="s">
        <v>481</v>
      </c>
      <c r="C27" s="29" t="s">
        <v>207</v>
      </c>
      <c r="D27" s="12">
        <v>11500000</v>
      </c>
      <c r="E27" s="13">
        <v>11171.78</v>
      </c>
      <c r="F27" s="14">
        <v>8.6E-3</v>
      </c>
      <c r="G27" s="14">
        <v>7.3913000000000006E-2</v>
      </c>
    </row>
    <row r="28" spans="1:7" x14ac:dyDescent="0.25">
      <c r="A28" s="11" t="s">
        <v>482</v>
      </c>
      <c r="B28" s="29" t="s">
        <v>483</v>
      </c>
      <c r="C28" s="29" t="s">
        <v>207</v>
      </c>
      <c r="D28" s="12">
        <v>10000000</v>
      </c>
      <c r="E28" s="13">
        <v>9803.6299999999992</v>
      </c>
      <c r="F28" s="14">
        <v>7.6E-3</v>
      </c>
      <c r="G28" s="14">
        <v>7.3849999999999999E-2</v>
      </c>
    </row>
    <row r="29" spans="1:7" x14ac:dyDescent="0.25">
      <c r="A29" s="11" t="s">
        <v>484</v>
      </c>
      <c r="B29" s="29" t="s">
        <v>485</v>
      </c>
      <c r="C29" s="29" t="s">
        <v>207</v>
      </c>
      <c r="D29" s="12">
        <v>6000000</v>
      </c>
      <c r="E29" s="13">
        <v>6468.7</v>
      </c>
      <c r="F29" s="14">
        <v>5.0000000000000001E-3</v>
      </c>
      <c r="G29" s="14">
        <v>7.3849999999999999E-2</v>
      </c>
    </row>
    <row r="30" spans="1:7" x14ac:dyDescent="0.25">
      <c r="A30" s="11" t="s">
        <v>486</v>
      </c>
      <c r="B30" s="29" t="s">
        <v>487</v>
      </c>
      <c r="C30" s="29" t="s">
        <v>207</v>
      </c>
      <c r="D30" s="12">
        <v>6000000</v>
      </c>
      <c r="E30" s="13">
        <v>6132.29</v>
      </c>
      <c r="F30" s="14">
        <v>4.7000000000000002E-3</v>
      </c>
      <c r="G30" s="14">
        <v>7.3727000000000001E-2</v>
      </c>
    </row>
    <row r="31" spans="1:7" x14ac:dyDescent="0.25">
      <c r="A31" s="11" t="s">
        <v>488</v>
      </c>
      <c r="B31" s="29" t="s">
        <v>489</v>
      </c>
      <c r="C31" s="29" t="s">
        <v>207</v>
      </c>
      <c r="D31" s="12">
        <v>5500000</v>
      </c>
      <c r="E31" s="13">
        <v>5606.67</v>
      </c>
      <c r="F31" s="14">
        <v>4.3E-3</v>
      </c>
      <c r="G31" s="14">
        <v>7.3849999999999999E-2</v>
      </c>
    </row>
    <row r="32" spans="1:7" x14ac:dyDescent="0.25">
      <c r="A32" s="11" t="s">
        <v>490</v>
      </c>
      <c r="B32" s="29" t="s">
        <v>491</v>
      </c>
      <c r="C32" s="29" t="s">
        <v>207</v>
      </c>
      <c r="D32" s="12">
        <v>3300000</v>
      </c>
      <c r="E32" s="13">
        <v>3490.97</v>
      </c>
      <c r="F32" s="14">
        <v>2.7000000000000001E-3</v>
      </c>
      <c r="G32" s="14">
        <v>7.2849999999999998E-2</v>
      </c>
    </row>
    <row r="33" spans="1:7" x14ac:dyDescent="0.25">
      <c r="A33" s="11" t="s">
        <v>492</v>
      </c>
      <c r="B33" s="29" t="s">
        <v>493</v>
      </c>
      <c r="C33" s="29" t="s">
        <v>207</v>
      </c>
      <c r="D33" s="12">
        <v>3500000</v>
      </c>
      <c r="E33" s="13">
        <v>3331.08</v>
      </c>
      <c r="F33" s="14">
        <v>2.5999999999999999E-3</v>
      </c>
      <c r="G33" s="14">
        <v>7.2650000000000006E-2</v>
      </c>
    </row>
    <row r="34" spans="1:7" x14ac:dyDescent="0.25">
      <c r="A34" s="11" t="s">
        <v>494</v>
      </c>
      <c r="B34" s="29" t="s">
        <v>495</v>
      </c>
      <c r="C34" s="29" t="s">
        <v>207</v>
      </c>
      <c r="D34" s="12">
        <v>2500000</v>
      </c>
      <c r="E34" s="13">
        <v>2636.07</v>
      </c>
      <c r="F34" s="14">
        <v>2E-3</v>
      </c>
      <c r="G34" s="14">
        <v>7.3344999999999994E-2</v>
      </c>
    </row>
    <row r="35" spans="1:7" x14ac:dyDescent="0.25">
      <c r="A35" s="11" t="s">
        <v>496</v>
      </c>
      <c r="B35" s="29" t="s">
        <v>497</v>
      </c>
      <c r="C35" s="29" t="s">
        <v>207</v>
      </c>
      <c r="D35" s="12">
        <v>2500000</v>
      </c>
      <c r="E35" s="13">
        <v>2540.0100000000002</v>
      </c>
      <c r="F35" s="14">
        <v>2E-3</v>
      </c>
      <c r="G35" s="14">
        <v>7.3849999999999999E-2</v>
      </c>
    </row>
    <row r="36" spans="1:7" x14ac:dyDescent="0.25">
      <c r="A36" s="11" t="s">
        <v>498</v>
      </c>
      <c r="B36" s="29" t="s">
        <v>499</v>
      </c>
      <c r="C36" s="29" t="s">
        <v>207</v>
      </c>
      <c r="D36" s="12">
        <v>2000000</v>
      </c>
      <c r="E36" s="13">
        <v>2088.65</v>
      </c>
      <c r="F36" s="14">
        <v>1.6000000000000001E-3</v>
      </c>
      <c r="G36" s="14">
        <v>7.2849999999999998E-2</v>
      </c>
    </row>
    <row r="37" spans="1:7" x14ac:dyDescent="0.25">
      <c r="A37" s="11" t="s">
        <v>500</v>
      </c>
      <c r="B37" s="29" t="s">
        <v>501</v>
      </c>
      <c r="C37" s="29" t="s">
        <v>207</v>
      </c>
      <c r="D37" s="12">
        <v>1000000</v>
      </c>
      <c r="E37" s="13">
        <v>1059.3699999999999</v>
      </c>
      <c r="F37" s="14">
        <v>8.0000000000000004E-4</v>
      </c>
      <c r="G37" s="14">
        <v>7.2849999999999998E-2</v>
      </c>
    </row>
    <row r="38" spans="1:7" x14ac:dyDescent="0.25">
      <c r="A38" s="11" t="s">
        <v>502</v>
      </c>
      <c r="B38" s="29" t="s">
        <v>503</v>
      </c>
      <c r="C38" s="29" t="s">
        <v>207</v>
      </c>
      <c r="D38" s="12">
        <v>1000000</v>
      </c>
      <c r="E38" s="13">
        <v>1003.49</v>
      </c>
      <c r="F38" s="14">
        <v>8.0000000000000004E-4</v>
      </c>
      <c r="G38" s="14">
        <v>7.2800000000000004E-2</v>
      </c>
    </row>
    <row r="39" spans="1:7" x14ac:dyDescent="0.25">
      <c r="A39" s="11" t="s">
        <v>504</v>
      </c>
      <c r="B39" s="29" t="s">
        <v>505</v>
      </c>
      <c r="C39" s="29" t="s">
        <v>207</v>
      </c>
      <c r="D39" s="12">
        <v>1000000</v>
      </c>
      <c r="E39" s="13">
        <v>1003.08</v>
      </c>
      <c r="F39" s="14">
        <v>8.0000000000000004E-4</v>
      </c>
      <c r="G39" s="14">
        <v>7.3249999999999996E-2</v>
      </c>
    </row>
    <row r="40" spans="1:7" x14ac:dyDescent="0.25">
      <c r="A40" s="11" t="s">
        <v>506</v>
      </c>
      <c r="B40" s="29" t="s">
        <v>507</v>
      </c>
      <c r="C40" s="29" t="s">
        <v>207</v>
      </c>
      <c r="D40" s="12">
        <v>1000000</v>
      </c>
      <c r="E40" s="13">
        <v>1000.63</v>
      </c>
      <c r="F40" s="14">
        <v>8.0000000000000004E-4</v>
      </c>
      <c r="G40" s="14">
        <v>7.3849999999999999E-2</v>
      </c>
    </row>
    <row r="41" spans="1:7" x14ac:dyDescent="0.25">
      <c r="A41" s="11" t="s">
        <v>508</v>
      </c>
      <c r="B41" s="29" t="s">
        <v>509</v>
      </c>
      <c r="C41" s="29" t="s">
        <v>207</v>
      </c>
      <c r="D41" s="12">
        <v>1000000</v>
      </c>
      <c r="E41" s="13">
        <v>977.82</v>
      </c>
      <c r="F41" s="14">
        <v>8.0000000000000004E-4</v>
      </c>
      <c r="G41" s="14">
        <v>7.3800000000000004E-2</v>
      </c>
    </row>
    <row r="42" spans="1:7" x14ac:dyDescent="0.25">
      <c r="A42" s="11" t="s">
        <v>510</v>
      </c>
      <c r="B42" s="29" t="s">
        <v>511</v>
      </c>
      <c r="C42" s="29" t="s">
        <v>204</v>
      </c>
      <c r="D42" s="12">
        <v>500000</v>
      </c>
      <c r="E42" s="13">
        <v>487.75</v>
      </c>
      <c r="F42" s="14">
        <v>4.0000000000000002E-4</v>
      </c>
      <c r="G42" s="14">
        <v>7.2599999999999998E-2</v>
      </c>
    </row>
    <row r="43" spans="1:7" x14ac:dyDescent="0.25">
      <c r="A43" s="11" t="s">
        <v>512</v>
      </c>
      <c r="B43" s="29" t="s">
        <v>513</v>
      </c>
      <c r="C43" s="29" t="s">
        <v>216</v>
      </c>
      <c r="D43" s="12">
        <v>500000</v>
      </c>
      <c r="E43" s="13">
        <v>484.29</v>
      </c>
      <c r="F43" s="14">
        <v>4.0000000000000002E-4</v>
      </c>
      <c r="G43" s="14">
        <v>7.3400000000000007E-2</v>
      </c>
    </row>
    <row r="44" spans="1:7" x14ac:dyDescent="0.25">
      <c r="A44" s="15" t="s">
        <v>120</v>
      </c>
      <c r="B44" s="30"/>
      <c r="C44" s="30"/>
      <c r="D44" s="16"/>
      <c r="E44" s="17">
        <v>1076169.05</v>
      </c>
      <c r="F44" s="18">
        <v>0.83130000000000004</v>
      </c>
      <c r="G44" s="19"/>
    </row>
    <row r="45" spans="1:7" x14ac:dyDescent="0.25">
      <c r="A45" s="11"/>
      <c r="B45" s="29"/>
      <c r="C45" s="29"/>
      <c r="D45" s="12"/>
      <c r="E45" s="13"/>
      <c r="F45" s="14"/>
      <c r="G45" s="14"/>
    </row>
    <row r="46" spans="1:7" x14ac:dyDescent="0.25">
      <c r="A46" s="15" t="s">
        <v>295</v>
      </c>
      <c r="B46" s="29"/>
      <c r="C46" s="29"/>
      <c r="D46" s="12"/>
      <c r="E46" s="13"/>
      <c r="F46" s="14"/>
      <c r="G46" s="14"/>
    </row>
    <row r="47" spans="1:7" x14ac:dyDescent="0.25">
      <c r="A47" s="11" t="s">
        <v>438</v>
      </c>
      <c r="B47" s="29" t="s">
        <v>439</v>
      </c>
      <c r="C47" s="29" t="s">
        <v>117</v>
      </c>
      <c r="D47" s="12">
        <v>59500000</v>
      </c>
      <c r="E47" s="13">
        <v>59844.98</v>
      </c>
      <c r="F47" s="14">
        <v>4.6199999999999998E-2</v>
      </c>
      <c r="G47" s="14">
        <v>7.0974544641000004E-2</v>
      </c>
    </row>
    <row r="48" spans="1:7" x14ac:dyDescent="0.25">
      <c r="A48" s="11" t="s">
        <v>514</v>
      </c>
      <c r="B48" s="29" t="s">
        <v>515</v>
      </c>
      <c r="C48" s="29" t="s">
        <v>117</v>
      </c>
      <c r="D48" s="12">
        <v>59000000</v>
      </c>
      <c r="E48" s="13">
        <v>59584.63</v>
      </c>
      <c r="F48" s="14">
        <v>4.5999999999999999E-2</v>
      </c>
      <c r="G48" s="14">
        <v>7.1059406399999997E-2</v>
      </c>
    </row>
    <row r="49" spans="1:7" x14ac:dyDescent="0.25">
      <c r="A49" s="11" t="s">
        <v>516</v>
      </c>
      <c r="B49" s="29" t="s">
        <v>517</v>
      </c>
      <c r="C49" s="29" t="s">
        <v>117</v>
      </c>
      <c r="D49" s="12">
        <v>56000000</v>
      </c>
      <c r="E49" s="13">
        <v>57825.54</v>
      </c>
      <c r="F49" s="14">
        <v>4.4699999999999997E-2</v>
      </c>
      <c r="G49" s="14">
        <v>7.1301591368999995E-2</v>
      </c>
    </row>
    <row r="50" spans="1:7" x14ac:dyDescent="0.25">
      <c r="A50" s="15" t="s">
        <v>120</v>
      </c>
      <c r="B50" s="30"/>
      <c r="C50" s="30"/>
      <c r="D50" s="16"/>
      <c r="E50" s="17">
        <v>177255.15</v>
      </c>
      <c r="F50" s="18">
        <v>0.13689999999999999</v>
      </c>
      <c r="G50" s="19"/>
    </row>
    <row r="51" spans="1:7" x14ac:dyDescent="0.25">
      <c r="A51" s="11"/>
      <c r="B51" s="29"/>
      <c r="C51" s="29"/>
      <c r="D51" s="12"/>
      <c r="E51" s="13"/>
      <c r="F51" s="14"/>
      <c r="G51" s="14"/>
    </row>
    <row r="52" spans="1:7" x14ac:dyDescent="0.25">
      <c r="A52" s="15" t="s">
        <v>298</v>
      </c>
      <c r="B52" s="29"/>
      <c r="C52" s="29"/>
      <c r="D52" s="12"/>
      <c r="E52" s="13"/>
      <c r="F52" s="14"/>
      <c r="G52" s="14"/>
    </row>
    <row r="53" spans="1:7" x14ac:dyDescent="0.25">
      <c r="A53" s="15" t="s">
        <v>120</v>
      </c>
      <c r="B53" s="29"/>
      <c r="C53" s="29"/>
      <c r="D53" s="12"/>
      <c r="E53" s="34" t="s">
        <v>112</v>
      </c>
      <c r="F53" s="35" t="s">
        <v>112</v>
      </c>
      <c r="G53" s="14"/>
    </row>
    <row r="54" spans="1:7" x14ac:dyDescent="0.25">
      <c r="A54" s="11"/>
      <c r="B54" s="29"/>
      <c r="C54" s="29"/>
      <c r="D54" s="12"/>
      <c r="E54" s="13"/>
      <c r="F54" s="14"/>
      <c r="G54" s="14"/>
    </row>
    <row r="55" spans="1:7" x14ac:dyDescent="0.25">
      <c r="A55" s="15" t="s">
        <v>299</v>
      </c>
      <c r="B55" s="29"/>
      <c r="C55" s="29"/>
      <c r="D55" s="12"/>
      <c r="E55" s="13"/>
      <c r="F55" s="14"/>
      <c r="G55" s="14"/>
    </row>
    <row r="56" spans="1:7" x14ac:dyDescent="0.25">
      <c r="A56" s="15" t="s">
        <v>120</v>
      </c>
      <c r="B56" s="29"/>
      <c r="C56" s="29"/>
      <c r="D56" s="12"/>
      <c r="E56" s="34" t="s">
        <v>112</v>
      </c>
      <c r="F56" s="35" t="s">
        <v>112</v>
      </c>
      <c r="G56" s="14"/>
    </row>
    <row r="57" spans="1:7" x14ac:dyDescent="0.25">
      <c r="A57" s="11"/>
      <c r="B57" s="29"/>
      <c r="C57" s="29"/>
      <c r="D57" s="12"/>
      <c r="E57" s="13"/>
      <c r="F57" s="14"/>
      <c r="G57" s="14"/>
    </row>
    <row r="58" spans="1:7" x14ac:dyDescent="0.25">
      <c r="A58" s="20" t="s">
        <v>150</v>
      </c>
      <c r="B58" s="31"/>
      <c r="C58" s="31"/>
      <c r="D58" s="21"/>
      <c r="E58" s="17">
        <v>1253424.2</v>
      </c>
      <c r="F58" s="18">
        <v>0.96819999999999995</v>
      </c>
      <c r="G58" s="19"/>
    </row>
    <row r="59" spans="1:7" x14ac:dyDescent="0.25">
      <c r="A59" s="11"/>
      <c r="B59" s="29"/>
      <c r="C59" s="29"/>
      <c r="D59" s="12"/>
      <c r="E59" s="13"/>
      <c r="F59" s="14"/>
      <c r="G59" s="14"/>
    </row>
    <row r="60" spans="1:7" x14ac:dyDescent="0.25">
      <c r="A60" s="11"/>
      <c r="B60" s="29"/>
      <c r="C60" s="29"/>
      <c r="D60" s="12"/>
      <c r="E60" s="13"/>
      <c r="F60" s="14"/>
      <c r="G60" s="14"/>
    </row>
    <row r="61" spans="1:7" x14ac:dyDescent="0.25">
      <c r="A61" s="15" t="s">
        <v>151</v>
      </c>
      <c r="B61" s="29"/>
      <c r="C61" s="29"/>
      <c r="D61" s="12"/>
      <c r="E61" s="13"/>
      <c r="F61" s="14"/>
      <c r="G61" s="14"/>
    </row>
    <row r="62" spans="1:7" x14ac:dyDescent="0.25">
      <c r="A62" s="11" t="s">
        <v>152</v>
      </c>
      <c r="B62" s="29"/>
      <c r="C62" s="29"/>
      <c r="D62" s="12"/>
      <c r="E62" s="13">
        <v>2054.65</v>
      </c>
      <c r="F62" s="14">
        <v>1.6000000000000001E-3</v>
      </c>
      <c r="G62" s="14">
        <v>6.2475999999999997E-2</v>
      </c>
    </row>
    <row r="63" spans="1:7" x14ac:dyDescent="0.25">
      <c r="A63" s="15" t="s">
        <v>120</v>
      </c>
      <c r="B63" s="30"/>
      <c r="C63" s="30"/>
      <c r="D63" s="16"/>
      <c r="E63" s="17">
        <v>2054.65</v>
      </c>
      <c r="F63" s="18">
        <v>1.6000000000000001E-3</v>
      </c>
      <c r="G63" s="19"/>
    </row>
    <row r="64" spans="1:7" x14ac:dyDescent="0.25">
      <c r="A64" s="11"/>
      <c r="B64" s="29"/>
      <c r="C64" s="29"/>
      <c r="D64" s="12"/>
      <c r="E64" s="13"/>
      <c r="F64" s="14"/>
      <c r="G64" s="14"/>
    </row>
    <row r="65" spans="1:7" x14ac:dyDescent="0.25">
      <c r="A65" s="20" t="s">
        <v>150</v>
      </c>
      <c r="B65" s="31"/>
      <c r="C65" s="31"/>
      <c r="D65" s="21"/>
      <c r="E65" s="17">
        <v>2054.65</v>
      </c>
      <c r="F65" s="18">
        <v>1.6000000000000001E-3</v>
      </c>
      <c r="G65" s="19"/>
    </row>
    <row r="66" spans="1:7" x14ac:dyDescent="0.25">
      <c r="A66" s="11" t="s">
        <v>153</v>
      </c>
      <c r="B66" s="29"/>
      <c r="C66" s="29"/>
      <c r="D66" s="12"/>
      <c r="E66" s="13">
        <v>39373.101855100002</v>
      </c>
      <c r="F66" s="14">
        <v>3.0407E-2</v>
      </c>
      <c r="G66" s="14"/>
    </row>
    <row r="67" spans="1:7" x14ac:dyDescent="0.25">
      <c r="A67" s="11" t="s">
        <v>154</v>
      </c>
      <c r="B67" s="29"/>
      <c r="C67" s="29"/>
      <c r="D67" s="12"/>
      <c r="E67" s="13">
        <v>13.3381449</v>
      </c>
      <c r="F67" s="23">
        <v>-2.0699999999999999E-4</v>
      </c>
      <c r="G67" s="14">
        <v>6.2475999999999997E-2</v>
      </c>
    </row>
    <row r="68" spans="1:7" x14ac:dyDescent="0.25">
      <c r="A68" s="24" t="s">
        <v>155</v>
      </c>
      <c r="B68" s="32"/>
      <c r="C68" s="32"/>
      <c r="D68" s="25"/>
      <c r="E68" s="26">
        <v>1294865.29</v>
      </c>
      <c r="F68" s="27">
        <v>1</v>
      </c>
      <c r="G68" s="27"/>
    </row>
    <row r="70" spans="1:7" x14ac:dyDescent="0.25">
      <c r="A70" s="51" t="s">
        <v>157</v>
      </c>
    </row>
    <row r="73" spans="1:7" x14ac:dyDescent="0.25">
      <c r="A73" s="51" t="s">
        <v>158</v>
      </c>
    </row>
    <row r="74" spans="1:7" x14ac:dyDescent="0.25">
      <c r="A74" s="46" t="s">
        <v>159</v>
      </c>
      <c r="B74" s="33" t="s">
        <v>112</v>
      </c>
    </row>
    <row r="75" spans="1:7" x14ac:dyDescent="0.25">
      <c r="A75" t="s">
        <v>160</v>
      </c>
    </row>
    <row r="76" spans="1:7" x14ac:dyDescent="0.25">
      <c r="A76" t="s">
        <v>302</v>
      </c>
      <c r="B76" t="s">
        <v>162</v>
      </c>
      <c r="C76" t="s">
        <v>162</v>
      </c>
    </row>
    <row r="77" spans="1:7" x14ac:dyDescent="0.25">
      <c r="B77" s="47">
        <v>45044</v>
      </c>
      <c r="C77" s="47">
        <v>45077</v>
      </c>
    </row>
    <row r="78" spans="1:7" x14ac:dyDescent="0.25">
      <c r="A78" t="s">
        <v>303</v>
      </c>
      <c r="B78">
        <v>1133.3896999999999</v>
      </c>
      <c r="C78">
        <v>1147.7983999999999</v>
      </c>
      <c r="E78" s="1"/>
    </row>
    <row r="79" spans="1:7" x14ac:dyDescent="0.25">
      <c r="E79" s="1"/>
    </row>
    <row r="80" spans="1:7" x14ac:dyDescent="0.25">
      <c r="A80" t="s">
        <v>177</v>
      </c>
      <c r="B80" s="33" t="s">
        <v>112</v>
      </c>
    </row>
    <row r="81" spans="1:2" x14ac:dyDescent="0.25">
      <c r="A81" t="s">
        <v>178</v>
      </c>
      <c r="B81" s="33" t="s">
        <v>112</v>
      </c>
    </row>
    <row r="82" spans="1:2" ht="29.1" customHeight="1" x14ac:dyDescent="0.25">
      <c r="A82" s="46" t="s">
        <v>179</v>
      </c>
      <c r="B82" s="33" t="s">
        <v>112</v>
      </c>
    </row>
    <row r="83" spans="1:2" ht="29.1" customHeight="1" x14ac:dyDescent="0.25">
      <c r="A83" s="46" t="s">
        <v>180</v>
      </c>
      <c r="B83" s="33" t="s">
        <v>112</v>
      </c>
    </row>
    <row r="84" spans="1:2" x14ac:dyDescent="0.25">
      <c r="A84" t="s">
        <v>181</v>
      </c>
      <c r="B84" s="48">
        <f>B99</f>
        <v>7.561740176838641</v>
      </c>
    </row>
    <row r="85" spans="1:2" ht="43.5" customHeight="1" x14ac:dyDescent="0.25">
      <c r="A85" s="46" t="s">
        <v>182</v>
      </c>
      <c r="B85" s="33" t="s">
        <v>112</v>
      </c>
    </row>
    <row r="86" spans="1:2" ht="29.1" customHeight="1" x14ac:dyDescent="0.25">
      <c r="A86" s="46" t="s">
        <v>183</v>
      </c>
      <c r="B86" s="33" t="s">
        <v>112</v>
      </c>
    </row>
    <row r="87" spans="1:2" ht="29.1" customHeight="1" x14ac:dyDescent="0.25">
      <c r="A87" s="46" t="s">
        <v>184</v>
      </c>
      <c r="B87" s="33" t="s">
        <v>112</v>
      </c>
    </row>
    <row r="88" spans="1:2" x14ac:dyDescent="0.25">
      <c r="A88" t="s">
        <v>185</v>
      </c>
      <c r="B88" s="33" t="s">
        <v>112</v>
      </c>
    </row>
    <row r="89" spans="1:2" x14ac:dyDescent="0.25">
      <c r="A89" t="s">
        <v>186</v>
      </c>
      <c r="B89" s="33" t="s">
        <v>112</v>
      </c>
    </row>
    <row r="92" spans="1:2" x14ac:dyDescent="0.25">
      <c r="A92" t="s">
        <v>187</v>
      </c>
    </row>
    <row r="93" spans="1:2" x14ac:dyDescent="0.25">
      <c r="A93" s="52" t="s">
        <v>188</v>
      </c>
      <c r="B93" s="52" t="s">
        <v>518</v>
      </c>
    </row>
    <row r="94" spans="1:2" x14ac:dyDescent="0.25">
      <c r="A94" s="52" t="s">
        <v>190</v>
      </c>
      <c r="B94" s="52" t="s">
        <v>305</v>
      </c>
    </row>
    <row r="95" spans="1:2" x14ac:dyDescent="0.25">
      <c r="A95" s="52"/>
      <c r="B95" s="52"/>
    </row>
    <row r="96" spans="1:2" x14ac:dyDescent="0.25">
      <c r="A96" s="52" t="s">
        <v>192</v>
      </c>
      <c r="B96" s="53">
        <v>7.3104826436251686</v>
      </c>
    </row>
    <row r="97" spans="1:4" x14ac:dyDescent="0.25">
      <c r="A97" s="52"/>
      <c r="B97" s="52"/>
    </row>
    <row r="98" spans="1:4" x14ac:dyDescent="0.25">
      <c r="A98" s="52" t="s">
        <v>193</v>
      </c>
      <c r="B98" s="54">
        <v>5.9245999999999999</v>
      </c>
    </row>
    <row r="99" spans="1:4" x14ac:dyDescent="0.25">
      <c r="A99" s="52" t="s">
        <v>194</v>
      </c>
      <c r="B99" s="54">
        <v>7.561740176838641</v>
      </c>
    </row>
    <row r="100" spans="1:4" x14ac:dyDescent="0.25">
      <c r="A100" s="52"/>
      <c r="B100" s="52"/>
    </row>
    <row r="101" spans="1:4" x14ac:dyDescent="0.25">
      <c r="A101" s="52" t="s">
        <v>195</v>
      </c>
      <c r="B101" s="55">
        <v>45077</v>
      </c>
    </row>
    <row r="103" spans="1:4" ht="69.95" customHeight="1" x14ac:dyDescent="0.25">
      <c r="A103" s="57" t="s">
        <v>196</v>
      </c>
      <c r="B103" s="57" t="s">
        <v>197</v>
      </c>
      <c r="C103" s="57" t="s">
        <v>5</v>
      </c>
      <c r="D103" s="57" t="s">
        <v>6</v>
      </c>
    </row>
    <row r="104" spans="1:4" ht="69.95" customHeight="1" x14ac:dyDescent="0.25">
      <c r="A104" s="57" t="s">
        <v>518</v>
      </c>
      <c r="B104" s="57"/>
      <c r="C104" s="57" t="s">
        <v>16</v>
      </c>
      <c r="D104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2706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2707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2627</v>
      </c>
      <c r="B7" s="29"/>
      <c r="C7" s="29"/>
      <c r="D7" s="12"/>
      <c r="E7" s="13"/>
      <c r="F7" s="14"/>
      <c r="G7" s="14"/>
    </row>
    <row r="8" spans="1:8" x14ac:dyDescent="0.25">
      <c r="A8" s="15" t="s">
        <v>2628</v>
      </c>
      <c r="B8" s="30"/>
      <c r="C8" s="30"/>
      <c r="D8" s="16"/>
      <c r="E8" s="45"/>
      <c r="F8" s="19"/>
      <c r="G8" s="19"/>
    </row>
    <row r="9" spans="1:8" x14ac:dyDescent="0.25">
      <c r="A9" s="11" t="s">
        <v>2708</v>
      </c>
      <c r="B9" s="29" t="s">
        <v>2709</v>
      </c>
      <c r="C9" s="29"/>
      <c r="D9" s="12">
        <v>1241512.3570000001</v>
      </c>
      <c r="E9" s="13">
        <v>198792.36</v>
      </c>
      <c r="F9" s="14">
        <v>1.0014000000000001</v>
      </c>
      <c r="G9" s="14"/>
    </row>
    <row r="10" spans="1:8" x14ac:dyDescent="0.25">
      <c r="A10" s="15" t="s">
        <v>120</v>
      </c>
      <c r="B10" s="30"/>
      <c r="C10" s="30"/>
      <c r="D10" s="16"/>
      <c r="E10" s="17">
        <v>198792.36</v>
      </c>
      <c r="F10" s="18">
        <v>1.0014000000000001</v>
      </c>
      <c r="G10" s="19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20" t="s">
        <v>150</v>
      </c>
      <c r="B12" s="31"/>
      <c r="C12" s="31"/>
      <c r="D12" s="21"/>
      <c r="E12" s="17">
        <v>198792.36</v>
      </c>
      <c r="F12" s="18">
        <v>1.0014000000000001</v>
      </c>
      <c r="G12" s="19"/>
    </row>
    <row r="13" spans="1:8" x14ac:dyDescent="0.25">
      <c r="A13" s="11"/>
      <c r="B13" s="29"/>
      <c r="C13" s="29"/>
      <c r="D13" s="12"/>
      <c r="E13" s="13"/>
      <c r="F13" s="14"/>
      <c r="G13" s="14"/>
    </row>
    <row r="14" spans="1:8" x14ac:dyDescent="0.25">
      <c r="A14" s="15" t="s">
        <v>151</v>
      </c>
      <c r="B14" s="29"/>
      <c r="C14" s="29"/>
      <c r="D14" s="12"/>
      <c r="E14" s="13"/>
      <c r="F14" s="14"/>
      <c r="G14" s="14"/>
    </row>
    <row r="15" spans="1:8" x14ac:dyDescent="0.25">
      <c r="A15" s="11" t="s">
        <v>152</v>
      </c>
      <c r="B15" s="29"/>
      <c r="C15" s="29"/>
      <c r="D15" s="12"/>
      <c r="E15" s="13">
        <v>799.86</v>
      </c>
      <c r="F15" s="14">
        <v>4.0000000000000001E-3</v>
      </c>
      <c r="G15" s="14">
        <v>6.2475999999999997E-2</v>
      </c>
    </row>
    <row r="16" spans="1:8" x14ac:dyDescent="0.25">
      <c r="A16" s="15" t="s">
        <v>120</v>
      </c>
      <c r="B16" s="30"/>
      <c r="C16" s="30"/>
      <c r="D16" s="16"/>
      <c r="E16" s="17">
        <v>799.86</v>
      </c>
      <c r="F16" s="18">
        <v>4.0000000000000001E-3</v>
      </c>
      <c r="G16" s="19"/>
    </row>
    <row r="17" spans="1:7" x14ac:dyDescent="0.25">
      <c r="A17" s="11"/>
      <c r="B17" s="29"/>
      <c r="C17" s="29"/>
      <c r="D17" s="12"/>
      <c r="E17" s="13"/>
      <c r="F17" s="14"/>
      <c r="G17" s="14"/>
    </row>
    <row r="18" spans="1:7" x14ac:dyDescent="0.25">
      <c r="A18" s="20" t="s">
        <v>150</v>
      </c>
      <c r="B18" s="31"/>
      <c r="C18" s="31"/>
      <c r="D18" s="21"/>
      <c r="E18" s="17">
        <v>799.86</v>
      </c>
      <c r="F18" s="18">
        <v>4.0000000000000001E-3</v>
      </c>
      <c r="G18" s="19"/>
    </row>
    <row r="19" spans="1:7" x14ac:dyDescent="0.25">
      <c r="A19" s="11" t="s">
        <v>153</v>
      </c>
      <c r="B19" s="29"/>
      <c r="C19" s="29"/>
      <c r="D19" s="12"/>
      <c r="E19" s="13">
        <v>0.13691030000000001</v>
      </c>
      <c r="F19" s="14">
        <v>0</v>
      </c>
      <c r="G19" s="14"/>
    </row>
    <row r="20" spans="1:7" x14ac:dyDescent="0.25">
      <c r="A20" s="11" t="s">
        <v>154</v>
      </c>
      <c r="B20" s="29"/>
      <c r="C20" s="29"/>
      <c r="D20" s="12"/>
      <c r="E20" s="22">
        <v>-1082.4569102999999</v>
      </c>
      <c r="F20" s="23">
        <v>-5.4000000000000003E-3</v>
      </c>
      <c r="G20" s="14">
        <v>6.2475999999999997E-2</v>
      </c>
    </row>
    <row r="21" spans="1:7" x14ac:dyDescent="0.25">
      <c r="A21" s="24" t="s">
        <v>155</v>
      </c>
      <c r="B21" s="32"/>
      <c r="C21" s="32"/>
      <c r="D21" s="25"/>
      <c r="E21" s="26">
        <v>198509.9</v>
      </c>
      <c r="F21" s="27">
        <v>1</v>
      </c>
      <c r="G21" s="27"/>
    </row>
    <row r="26" spans="1:7" x14ac:dyDescent="0.25">
      <c r="A26" s="51" t="s">
        <v>158</v>
      </c>
    </row>
    <row r="27" spans="1:7" x14ac:dyDescent="0.25">
      <c r="A27" s="46" t="s">
        <v>159</v>
      </c>
      <c r="B27" s="33" t="s">
        <v>112</v>
      </c>
    </row>
    <row r="28" spans="1:7" x14ac:dyDescent="0.25">
      <c r="A28" t="s">
        <v>160</v>
      </c>
    </row>
    <row r="29" spans="1:7" x14ac:dyDescent="0.25">
      <c r="A29" t="s">
        <v>161</v>
      </c>
      <c r="B29" t="s">
        <v>162</v>
      </c>
      <c r="C29" t="s">
        <v>162</v>
      </c>
    </row>
    <row r="30" spans="1:7" x14ac:dyDescent="0.25">
      <c r="B30" s="47">
        <v>45044</v>
      </c>
      <c r="C30" s="47">
        <v>45077</v>
      </c>
    </row>
    <row r="31" spans="1:7" x14ac:dyDescent="0.25">
      <c r="A31" t="s">
        <v>166</v>
      </c>
      <c r="B31">
        <v>14.7941</v>
      </c>
      <c r="C31">
        <v>17.4602</v>
      </c>
      <c r="E31" s="1"/>
    </row>
    <row r="32" spans="1:7" x14ac:dyDescent="0.25">
      <c r="A32" t="s">
        <v>626</v>
      </c>
      <c r="B32">
        <v>14.335100000000001</v>
      </c>
      <c r="C32">
        <v>16.904599999999999</v>
      </c>
      <c r="E32" s="1"/>
    </row>
    <row r="33" spans="1:5" x14ac:dyDescent="0.25">
      <c r="E33" s="1"/>
    </row>
    <row r="34" spans="1:5" x14ac:dyDescent="0.25">
      <c r="A34" t="s">
        <v>177</v>
      </c>
      <c r="B34" s="33" t="s">
        <v>112</v>
      </c>
    </row>
    <row r="35" spans="1:5" x14ac:dyDescent="0.25">
      <c r="A35" t="s">
        <v>178</v>
      </c>
      <c r="B35" s="33" t="s">
        <v>112</v>
      </c>
    </row>
    <row r="36" spans="1:5" ht="29.1" customHeight="1" x14ac:dyDescent="0.25">
      <c r="A36" s="46" t="s">
        <v>179</v>
      </c>
      <c r="B36" s="33" t="s">
        <v>112</v>
      </c>
    </row>
    <row r="37" spans="1:5" ht="29.1" customHeight="1" x14ac:dyDescent="0.25">
      <c r="A37" s="46" t="s">
        <v>180</v>
      </c>
      <c r="B37" s="48">
        <v>198792.35767540001</v>
      </c>
    </row>
    <row r="38" spans="1:5" ht="43.5" customHeight="1" x14ac:dyDescent="0.25">
      <c r="A38" s="46" t="s">
        <v>2631</v>
      </c>
      <c r="B38" s="33" t="s">
        <v>112</v>
      </c>
    </row>
    <row r="39" spans="1:5" ht="29.1" customHeight="1" x14ac:dyDescent="0.25">
      <c r="A39" s="46" t="s">
        <v>2632</v>
      </c>
      <c r="B39" s="33" t="s">
        <v>112</v>
      </c>
    </row>
    <row r="40" spans="1:5" ht="29.1" customHeight="1" x14ac:dyDescent="0.25">
      <c r="A40" s="46" t="s">
        <v>2633</v>
      </c>
      <c r="B40" s="33" t="s">
        <v>112</v>
      </c>
    </row>
    <row r="41" spans="1:5" x14ac:dyDescent="0.25">
      <c r="A41" t="s">
        <v>2634</v>
      </c>
      <c r="B41" s="33" t="s">
        <v>112</v>
      </c>
    </row>
    <row r="42" spans="1:5" x14ac:dyDescent="0.25">
      <c r="A42" t="s">
        <v>2635</v>
      </c>
      <c r="B42" s="33" t="s">
        <v>112</v>
      </c>
    </row>
    <row r="44" spans="1:5" ht="69.95" customHeight="1" x14ac:dyDescent="0.25">
      <c r="A44" s="57" t="s">
        <v>196</v>
      </c>
      <c r="B44" s="57" t="s">
        <v>197</v>
      </c>
      <c r="C44" s="57" t="s">
        <v>5</v>
      </c>
      <c r="D44" s="57" t="s">
        <v>6</v>
      </c>
    </row>
    <row r="45" spans="1:5" ht="69.95" customHeight="1" x14ac:dyDescent="0.25">
      <c r="A45" s="57" t="s">
        <v>2710</v>
      </c>
      <c r="B45" s="57"/>
      <c r="C45" s="57" t="s">
        <v>101</v>
      </c>
      <c r="D45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0.42578125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519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520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521</v>
      </c>
      <c r="B11" s="29" t="s">
        <v>522</v>
      </c>
      <c r="C11" s="29" t="s">
        <v>207</v>
      </c>
      <c r="D11" s="12">
        <v>157000000</v>
      </c>
      <c r="E11" s="13">
        <v>152223.9</v>
      </c>
      <c r="F11" s="14">
        <v>0.14680000000000001</v>
      </c>
      <c r="G11" s="14">
        <v>7.3963000000000001E-2</v>
      </c>
    </row>
    <row r="12" spans="1:8" x14ac:dyDescent="0.25">
      <c r="A12" s="11" t="s">
        <v>523</v>
      </c>
      <c r="B12" s="29" t="s">
        <v>524</v>
      </c>
      <c r="C12" s="29" t="s">
        <v>204</v>
      </c>
      <c r="D12" s="12">
        <v>83700000</v>
      </c>
      <c r="E12" s="13">
        <v>83326.36</v>
      </c>
      <c r="F12" s="14">
        <v>8.0299999999999996E-2</v>
      </c>
      <c r="G12" s="14">
        <v>7.5450000000000003E-2</v>
      </c>
    </row>
    <row r="13" spans="1:8" x14ac:dyDescent="0.25">
      <c r="A13" s="11" t="s">
        <v>525</v>
      </c>
      <c r="B13" s="29" t="s">
        <v>526</v>
      </c>
      <c r="C13" s="29" t="s">
        <v>207</v>
      </c>
      <c r="D13" s="12">
        <v>84500000</v>
      </c>
      <c r="E13" s="13">
        <v>81409.16</v>
      </c>
      <c r="F13" s="14">
        <v>7.85E-2</v>
      </c>
      <c r="G13" s="14">
        <v>7.3098999999999997E-2</v>
      </c>
    </row>
    <row r="14" spans="1:8" x14ac:dyDescent="0.25">
      <c r="A14" s="11" t="s">
        <v>527</v>
      </c>
      <c r="B14" s="29" t="s">
        <v>528</v>
      </c>
      <c r="C14" s="29" t="s">
        <v>207</v>
      </c>
      <c r="D14" s="12">
        <v>82000000</v>
      </c>
      <c r="E14" s="13">
        <v>79665.05</v>
      </c>
      <c r="F14" s="14">
        <v>7.6799999999999993E-2</v>
      </c>
      <c r="G14" s="14">
        <v>7.3124999999999996E-2</v>
      </c>
    </row>
    <row r="15" spans="1:8" x14ac:dyDescent="0.25">
      <c r="A15" s="11" t="s">
        <v>529</v>
      </c>
      <c r="B15" s="29" t="s">
        <v>530</v>
      </c>
      <c r="C15" s="29" t="s">
        <v>207</v>
      </c>
      <c r="D15" s="12">
        <v>80000000</v>
      </c>
      <c r="E15" s="13">
        <v>77614.080000000002</v>
      </c>
      <c r="F15" s="14">
        <v>7.4800000000000005E-2</v>
      </c>
      <c r="G15" s="14">
        <v>7.3849999999999999E-2</v>
      </c>
    </row>
    <row r="16" spans="1:8" x14ac:dyDescent="0.25">
      <c r="A16" s="11" t="s">
        <v>531</v>
      </c>
      <c r="B16" s="29" t="s">
        <v>532</v>
      </c>
      <c r="C16" s="29" t="s">
        <v>207</v>
      </c>
      <c r="D16" s="12">
        <v>75000000</v>
      </c>
      <c r="E16" s="13">
        <v>72624.53</v>
      </c>
      <c r="F16" s="14">
        <v>7.0000000000000007E-2</v>
      </c>
      <c r="G16" s="14">
        <v>7.3649999999999993E-2</v>
      </c>
    </row>
    <row r="17" spans="1:7" x14ac:dyDescent="0.25">
      <c r="A17" s="11" t="s">
        <v>533</v>
      </c>
      <c r="B17" s="29" t="s">
        <v>534</v>
      </c>
      <c r="C17" s="29" t="s">
        <v>207</v>
      </c>
      <c r="D17" s="12">
        <v>50500000</v>
      </c>
      <c r="E17" s="13">
        <v>52195.59</v>
      </c>
      <c r="F17" s="14">
        <v>5.0299999999999997E-2</v>
      </c>
      <c r="G17" s="14">
        <v>7.2647000000000003E-2</v>
      </c>
    </row>
    <row r="18" spans="1:7" x14ac:dyDescent="0.25">
      <c r="A18" s="11" t="s">
        <v>535</v>
      </c>
      <c r="B18" s="29" t="s">
        <v>536</v>
      </c>
      <c r="C18" s="29" t="s">
        <v>207</v>
      </c>
      <c r="D18" s="12">
        <v>50000000</v>
      </c>
      <c r="E18" s="13">
        <v>48227.5</v>
      </c>
      <c r="F18" s="14">
        <v>4.65E-2</v>
      </c>
      <c r="G18" s="14">
        <v>7.4050000000000005E-2</v>
      </c>
    </row>
    <row r="19" spans="1:7" x14ac:dyDescent="0.25">
      <c r="A19" s="11" t="s">
        <v>537</v>
      </c>
      <c r="B19" s="29" t="s">
        <v>538</v>
      </c>
      <c r="C19" s="29" t="s">
        <v>207</v>
      </c>
      <c r="D19" s="12">
        <v>39500000</v>
      </c>
      <c r="E19" s="13">
        <v>40811.599999999999</v>
      </c>
      <c r="F19" s="14">
        <v>3.9300000000000002E-2</v>
      </c>
      <c r="G19" s="14">
        <v>7.2898000000000004E-2</v>
      </c>
    </row>
    <row r="20" spans="1:7" x14ac:dyDescent="0.25">
      <c r="A20" s="11" t="s">
        <v>539</v>
      </c>
      <c r="B20" s="29" t="s">
        <v>540</v>
      </c>
      <c r="C20" s="29" t="s">
        <v>207</v>
      </c>
      <c r="D20" s="12">
        <v>38000000</v>
      </c>
      <c r="E20" s="13">
        <v>36781.15</v>
      </c>
      <c r="F20" s="14">
        <v>3.5499999999999997E-2</v>
      </c>
      <c r="G20" s="14">
        <v>7.3498999999999995E-2</v>
      </c>
    </row>
    <row r="21" spans="1:7" x14ac:dyDescent="0.25">
      <c r="A21" s="11" t="s">
        <v>541</v>
      </c>
      <c r="B21" s="29" t="s">
        <v>542</v>
      </c>
      <c r="C21" s="29" t="s">
        <v>207</v>
      </c>
      <c r="D21" s="12">
        <v>28000000</v>
      </c>
      <c r="E21" s="13">
        <v>27259.48</v>
      </c>
      <c r="F21" s="14">
        <v>2.63E-2</v>
      </c>
      <c r="G21" s="14">
        <v>7.3599999999999999E-2</v>
      </c>
    </row>
    <row r="22" spans="1:7" x14ac:dyDescent="0.25">
      <c r="A22" s="11" t="s">
        <v>543</v>
      </c>
      <c r="B22" s="29" t="s">
        <v>544</v>
      </c>
      <c r="C22" s="29" t="s">
        <v>207</v>
      </c>
      <c r="D22" s="12">
        <v>25000000</v>
      </c>
      <c r="E22" s="13">
        <v>25673.05</v>
      </c>
      <c r="F22" s="14">
        <v>2.4799999999999999E-2</v>
      </c>
      <c r="G22" s="14">
        <v>7.3849999999999999E-2</v>
      </c>
    </row>
    <row r="23" spans="1:7" x14ac:dyDescent="0.25">
      <c r="A23" s="11" t="s">
        <v>545</v>
      </c>
      <c r="B23" s="29" t="s">
        <v>546</v>
      </c>
      <c r="C23" s="29" t="s">
        <v>207</v>
      </c>
      <c r="D23" s="12">
        <v>14000000</v>
      </c>
      <c r="E23" s="13">
        <v>13607.75</v>
      </c>
      <c r="F23" s="14">
        <v>1.3100000000000001E-2</v>
      </c>
      <c r="G23" s="14">
        <v>7.3599999999999999E-2</v>
      </c>
    </row>
    <row r="24" spans="1:7" x14ac:dyDescent="0.25">
      <c r="A24" s="11" t="s">
        <v>547</v>
      </c>
      <c r="B24" s="29" t="s">
        <v>548</v>
      </c>
      <c r="C24" s="29" t="s">
        <v>207</v>
      </c>
      <c r="D24" s="12">
        <v>12500000</v>
      </c>
      <c r="E24" s="13">
        <v>12118.75</v>
      </c>
      <c r="F24" s="14">
        <v>1.17E-2</v>
      </c>
      <c r="G24" s="14"/>
    </row>
    <row r="25" spans="1:7" x14ac:dyDescent="0.25">
      <c r="A25" s="11" t="s">
        <v>549</v>
      </c>
      <c r="B25" s="29" t="s">
        <v>550</v>
      </c>
      <c r="C25" s="29" t="s">
        <v>207</v>
      </c>
      <c r="D25" s="12">
        <v>10000000</v>
      </c>
      <c r="E25" s="13">
        <v>9990.7099999999991</v>
      </c>
      <c r="F25" s="14">
        <v>9.5999999999999992E-3</v>
      </c>
      <c r="G25" s="14">
        <v>7.3849999999999999E-2</v>
      </c>
    </row>
    <row r="26" spans="1:7" x14ac:dyDescent="0.25">
      <c r="A26" s="11" t="s">
        <v>551</v>
      </c>
      <c r="B26" s="29" t="s">
        <v>552</v>
      </c>
      <c r="C26" s="29" t="s">
        <v>207</v>
      </c>
      <c r="D26" s="12">
        <v>8000000</v>
      </c>
      <c r="E26" s="13">
        <v>7717.23</v>
      </c>
      <c r="F26" s="14">
        <v>7.4000000000000003E-3</v>
      </c>
      <c r="G26" s="14">
        <v>7.2650000000000006E-2</v>
      </c>
    </row>
    <row r="27" spans="1:7" x14ac:dyDescent="0.25">
      <c r="A27" s="11" t="s">
        <v>553</v>
      </c>
      <c r="B27" s="29" t="s">
        <v>554</v>
      </c>
      <c r="C27" s="29" t="s">
        <v>207</v>
      </c>
      <c r="D27" s="12">
        <v>4000000</v>
      </c>
      <c r="E27" s="13">
        <v>4197.12</v>
      </c>
      <c r="F27" s="14">
        <v>4.0000000000000001E-3</v>
      </c>
      <c r="G27" s="14">
        <v>7.2650000000000006E-2</v>
      </c>
    </row>
    <row r="28" spans="1:7" x14ac:dyDescent="0.25">
      <c r="A28" s="11" t="s">
        <v>555</v>
      </c>
      <c r="B28" s="29" t="s">
        <v>556</v>
      </c>
      <c r="C28" s="29" t="s">
        <v>207</v>
      </c>
      <c r="D28" s="12">
        <v>3500000</v>
      </c>
      <c r="E28" s="13">
        <v>3516.39</v>
      </c>
      <c r="F28" s="14">
        <v>3.3999999999999998E-3</v>
      </c>
      <c r="G28" s="14">
        <v>7.3550000000000004E-2</v>
      </c>
    </row>
    <row r="29" spans="1:7" x14ac:dyDescent="0.25">
      <c r="A29" s="11" t="s">
        <v>557</v>
      </c>
      <c r="B29" s="29" t="s">
        <v>558</v>
      </c>
      <c r="C29" s="29" t="s">
        <v>204</v>
      </c>
      <c r="D29" s="12">
        <v>1000000</v>
      </c>
      <c r="E29" s="13">
        <v>1058.1199999999999</v>
      </c>
      <c r="F29" s="14">
        <v>1E-3</v>
      </c>
      <c r="G29" s="14">
        <v>7.2599999999999998E-2</v>
      </c>
    </row>
    <row r="30" spans="1:7" x14ac:dyDescent="0.25">
      <c r="A30" s="11" t="s">
        <v>559</v>
      </c>
      <c r="B30" s="29" t="s">
        <v>560</v>
      </c>
      <c r="C30" s="29" t="s">
        <v>207</v>
      </c>
      <c r="D30" s="12">
        <v>1000000</v>
      </c>
      <c r="E30" s="13">
        <v>1013.18</v>
      </c>
      <c r="F30" s="14">
        <v>1E-3</v>
      </c>
      <c r="G30" s="14">
        <v>7.2650000000000006E-2</v>
      </c>
    </row>
    <row r="31" spans="1:7" x14ac:dyDescent="0.25">
      <c r="A31" s="11" t="s">
        <v>561</v>
      </c>
      <c r="B31" s="29" t="s">
        <v>562</v>
      </c>
      <c r="C31" s="29" t="s">
        <v>207</v>
      </c>
      <c r="D31" s="12">
        <v>1000000</v>
      </c>
      <c r="E31" s="13">
        <v>981.97</v>
      </c>
      <c r="F31" s="14">
        <v>8.9999999999999998E-4</v>
      </c>
      <c r="G31" s="14">
        <v>7.3025000000000007E-2</v>
      </c>
    </row>
    <row r="32" spans="1:7" x14ac:dyDescent="0.25">
      <c r="A32" s="15" t="s">
        <v>120</v>
      </c>
      <c r="B32" s="30"/>
      <c r="C32" s="30"/>
      <c r="D32" s="16"/>
      <c r="E32" s="17">
        <v>832012.67</v>
      </c>
      <c r="F32" s="18">
        <v>0.80200000000000005</v>
      </c>
      <c r="G32" s="19"/>
    </row>
    <row r="33" spans="1:7" x14ac:dyDescent="0.25">
      <c r="A33" s="11"/>
      <c r="B33" s="29"/>
      <c r="C33" s="29"/>
      <c r="D33" s="12"/>
      <c r="E33" s="13"/>
      <c r="F33" s="14"/>
      <c r="G33" s="14"/>
    </row>
    <row r="34" spans="1:7" x14ac:dyDescent="0.25">
      <c r="A34" s="15" t="s">
        <v>295</v>
      </c>
      <c r="B34" s="29"/>
      <c r="C34" s="29"/>
      <c r="D34" s="12"/>
      <c r="E34" s="13"/>
      <c r="F34" s="14"/>
      <c r="G34" s="14"/>
    </row>
    <row r="35" spans="1:7" x14ac:dyDescent="0.25">
      <c r="A35" s="11" t="s">
        <v>563</v>
      </c>
      <c r="B35" s="29" t="s">
        <v>564</v>
      </c>
      <c r="C35" s="29" t="s">
        <v>117</v>
      </c>
      <c r="D35" s="12">
        <v>164000000</v>
      </c>
      <c r="E35" s="13">
        <v>158735.26999999999</v>
      </c>
      <c r="F35" s="14">
        <v>0.153</v>
      </c>
      <c r="G35" s="14">
        <v>7.1650427229999994E-2</v>
      </c>
    </row>
    <row r="36" spans="1:7" x14ac:dyDescent="0.25">
      <c r="A36" s="15" t="s">
        <v>120</v>
      </c>
      <c r="B36" s="30"/>
      <c r="C36" s="30"/>
      <c r="D36" s="16"/>
      <c r="E36" s="17">
        <v>158735.26999999999</v>
      </c>
      <c r="F36" s="18">
        <v>0.153</v>
      </c>
      <c r="G36" s="19"/>
    </row>
    <row r="37" spans="1:7" x14ac:dyDescent="0.25">
      <c r="A37" s="11"/>
      <c r="B37" s="29"/>
      <c r="C37" s="29"/>
      <c r="D37" s="12"/>
      <c r="E37" s="13"/>
      <c r="F37" s="14"/>
      <c r="G37" s="14"/>
    </row>
    <row r="38" spans="1:7" x14ac:dyDescent="0.25">
      <c r="A38" s="15" t="s">
        <v>298</v>
      </c>
      <c r="B38" s="29"/>
      <c r="C38" s="29"/>
      <c r="D38" s="12"/>
      <c r="E38" s="13"/>
      <c r="F38" s="14"/>
      <c r="G38" s="14"/>
    </row>
    <row r="39" spans="1:7" x14ac:dyDescent="0.25">
      <c r="A39" s="15" t="s">
        <v>120</v>
      </c>
      <c r="B39" s="29"/>
      <c r="C39" s="29"/>
      <c r="D39" s="12"/>
      <c r="E39" s="34" t="s">
        <v>112</v>
      </c>
      <c r="F39" s="35" t="s">
        <v>112</v>
      </c>
      <c r="G39" s="14"/>
    </row>
    <row r="40" spans="1:7" x14ac:dyDescent="0.25">
      <c r="A40" s="11"/>
      <c r="B40" s="29"/>
      <c r="C40" s="29"/>
      <c r="D40" s="12"/>
      <c r="E40" s="13"/>
      <c r="F40" s="14"/>
      <c r="G40" s="14"/>
    </row>
    <row r="41" spans="1:7" x14ac:dyDescent="0.25">
      <c r="A41" s="15" t="s">
        <v>299</v>
      </c>
      <c r="B41" s="29"/>
      <c r="C41" s="29"/>
      <c r="D41" s="12"/>
      <c r="E41" s="13"/>
      <c r="F41" s="14"/>
      <c r="G41" s="14"/>
    </row>
    <row r="42" spans="1:7" x14ac:dyDescent="0.25">
      <c r="A42" s="15" t="s">
        <v>120</v>
      </c>
      <c r="B42" s="29"/>
      <c r="C42" s="29"/>
      <c r="D42" s="12"/>
      <c r="E42" s="34" t="s">
        <v>112</v>
      </c>
      <c r="F42" s="35" t="s">
        <v>112</v>
      </c>
      <c r="G42" s="14"/>
    </row>
    <row r="43" spans="1:7" x14ac:dyDescent="0.25">
      <c r="A43" s="11"/>
      <c r="B43" s="29"/>
      <c r="C43" s="29"/>
      <c r="D43" s="12"/>
      <c r="E43" s="13"/>
      <c r="F43" s="14"/>
      <c r="G43" s="14"/>
    </row>
    <row r="44" spans="1:7" x14ac:dyDescent="0.25">
      <c r="A44" s="20" t="s">
        <v>150</v>
      </c>
      <c r="B44" s="31"/>
      <c r="C44" s="31"/>
      <c r="D44" s="21"/>
      <c r="E44" s="17">
        <v>990747.94</v>
      </c>
      <c r="F44" s="18">
        <v>0.95499999999999996</v>
      </c>
      <c r="G44" s="19"/>
    </row>
    <row r="45" spans="1:7" x14ac:dyDescent="0.25">
      <c r="A45" s="11"/>
      <c r="B45" s="29"/>
      <c r="C45" s="29"/>
      <c r="D45" s="12"/>
      <c r="E45" s="13"/>
      <c r="F45" s="14"/>
      <c r="G45" s="14"/>
    </row>
    <row r="46" spans="1:7" x14ac:dyDescent="0.25">
      <c r="A46" s="11"/>
      <c r="B46" s="29"/>
      <c r="C46" s="29"/>
      <c r="D46" s="12"/>
      <c r="E46" s="13"/>
      <c r="F46" s="14"/>
      <c r="G46" s="14"/>
    </row>
    <row r="47" spans="1:7" x14ac:dyDescent="0.25">
      <c r="A47" s="15" t="s">
        <v>151</v>
      </c>
      <c r="B47" s="29"/>
      <c r="C47" s="29"/>
      <c r="D47" s="12"/>
      <c r="E47" s="13"/>
      <c r="F47" s="14"/>
      <c r="G47" s="14"/>
    </row>
    <row r="48" spans="1:7" x14ac:dyDescent="0.25">
      <c r="A48" s="11" t="s">
        <v>152</v>
      </c>
      <c r="B48" s="29"/>
      <c r="C48" s="29"/>
      <c r="D48" s="12"/>
      <c r="E48" s="13">
        <v>13741.65</v>
      </c>
      <c r="F48" s="14">
        <v>1.32E-2</v>
      </c>
      <c r="G48" s="14">
        <v>6.2475999999999997E-2</v>
      </c>
    </row>
    <row r="49" spans="1:7" x14ac:dyDescent="0.25">
      <c r="A49" s="15" t="s">
        <v>120</v>
      </c>
      <c r="B49" s="30"/>
      <c r="C49" s="30"/>
      <c r="D49" s="16"/>
      <c r="E49" s="17">
        <v>13741.65</v>
      </c>
      <c r="F49" s="18">
        <v>1.32E-2</v>
      </c>
      <c r="G49" s="19"/>
    </row>
    <row r="50" spans="1:7" x14ac:dyDescent="0.25">
      <c r="A50" s="11"/>
      <c r="B50" s="29"/>
      <c r="C50" s="29"/>
      <c r="D50" s="12"/>
      <c r="E50" s="13"/>
      <c r="F50" s="14"/>
      <c r="G50" s="14"/>
    </row>
    <row r="51" spans="1:7" x14ac:dyDescent="0.25">
      <c r="A51" s="20" t="s">
        <v>150</v>
      </c>
      <c r="B51" s="31"/>
      <c r="C51" s="31"/>
      <c r="D51" s="21"/>
      <c r="E51" s="17">
        <v>13741.65</v>
      </c>
      <c r="F51" s="18">
        <v>1.32E-2</v>
      </c>
      <c r="G51" s="19"/>
    </row>
    <row r="52" spans="1:7" x14ac:dyDescent="0.25">
      <c r="A52" s="11" t="s">
        <v>153</v>
      </c>
      <c r="B52" s="29"/>
      <c r="C52" s="29"/>
      <c r="D52" s="12"/>
      <c r="E52" s="13">
        <v>30105.656597100002</v>
      </c>
      <c r="F52" s="14">
        <v>2.9027000000000001E-2</v>
      </c>
      <c r="G52" s="14"/>
    </row>
    <row r="53" spans="1:7" x14ac:dyDescent="0.25">
      <c r="A53" s="11" t="s">
        <v>154</v>
      </c>
      <c r="B53" s="29"/>
      <c r="C53" s="29"/>
      <c r="D53" s="12"/>
      <c r="E53" s="13">
        <v>2560.1834029000001</v>
      </c>
      <c r="F53" s="14">
        <v>2.7729999999999999E-3</v>
      </c>
      <c r="G53" s="14">
        <v>6.2475999999999997E-2</v>
      </c>
    </row>
    <row r="54" spans="1:7" x14ac:dyDescent="0.25">
      <c r="A54" s="24" t="s">
        <v>155</v>
      </c>
      <c r="B54" s="32"/>
      <c r="C54" s="32"/>
      <c r="D54" s="25"/>
      <c r="E54" s="26">
        <v>1037155.43</v>
      </c>
      <c r="F54" s="27">
        <v>1</v>
      </c>
      <c r="G54" s="27"/>
    </row>
    <row r="56" spans="1:7" x14ac:dyDescent="0.25">
      <c r="A56" s="51" t="s">
        <v>157</v>
      </c>
    </row>
    <row r="59" spans="1:7" x14ac:dyDescent="0.25">
      <c r="A59" s="51" t="s">
        <v>158</v>
      </c>
    </row>
    <row r="60" spans="1:7" x14ac:dyDescent="0.25">
      <c r="A60" s="46" t="s">
        <v>159</v>
      </c>
      <c r="B60" s="33" t="s">
        <v>112</v>
      </c>
    </row>
    <row r="61" spans="1:7" x14ac:dyDescent="0.25">
      <c r="A61" t="s">
        <v>160</v>
      </c>
    </row>
    <row r="62" spans="1:7" x14ac:dyDescent="0.25">
      <c r="A62" t="s">
        <v>302</v>
      </c>
      <c r="B62" t="s">
        <v>162</v>
      </c>
      <c r="C62" t="s">
        <v>162</v>
      </c>
    </row>
    <row r="63" spans="1:7" x14ac:dyDescent="0.25">
      <c r="B63" s="47">
        <v>45044</v>
      </c>
      <c r="C63" s="47">
        <v>45077</v>
      </c>
    </row>
    <row r="64" spans="1:7" x14ac:dyDescent="0.25">
      <c r="A64" t="s">
        <v>303</v>
      </c>
      <c r="B64">
        <v>1062.3873000000001</v>
      </c>
      <c r="C64">
        <v>1076.2240999999999</v>
      </c>
      <c r="E64" s="1"/>
    </row>
    <row r="65" spans="1:5" x14ac:dyDescent="0.25">
      <c r="E65" s="1"/>
    </row>
    <row r="66" spans="1:5" x14ac:dyDescent="0.25">
      <c r="A66" t="s">
        <v>177</v>
      </c>
      <c r="B66" s="33" t="s">
        <v>112</v>
      </c>
    </row>
    <row r="67" spans="1:5" x14ac:dyDescent="0.25">
      <c r="A67" t="s">
        <v>178</v>
      </c>
      <c r="B67" s="33" t="s">
        <v>112</v>
      </c>
    </row>
    <row r="68" spans="1:5" ht="29.1" customHeight="1" x14ac:dyDescent="0.25">
      <c r="A68" s="46" t="s">
        <v>179</v>
      </c>
      <c r="B68" s="33" t="s">
        <v>112</v>
      </c>
    </row>
    <row r="69" spans="1:5" ht="29.1" customHeight="1" x14ac:dyDescent="0.25">
      <c r="A69" s="46" t="s">
        <v>180</v>
      </c>
      <c r="B69" s="33" t="s">
        <v>112</v>
      </c>
    </row>
    <row r="70" spans="1:5" x14ac:dyDescent="0.25">
      <c r="A70" t="s">
        <v>181</v>
      </c>
      <c r="B70" s="48">
        <f>B85</f>
        <v>8.6440779865215536</v>
      </c>
    </row>
    <row r="71" spans="1:5" ht="43.5" customHeight="1" x14ac:dyDescent="0.25">
      <c r="A71" s="46" t="s">
        <v>182</v>
      </c>
      <c r="B71" s="33" t="s">
        <v>112</v>
      </c>
    </row>
    <row r="72" spans="1:5" ht="29.1" customHeight="1" x14ac:dyDescent="0.25">
      <c r="A72" s="46" t="s">
        <v>183</v>
      </c>
      <c r="B72" s="33" t="s">
        <v>112</v>
      </c>
    </row>
    <row r="73" spans="1:5" ht="29.1" customHeight="1" x14ac:dyDescent="0.25">
      <c r="A73" s="46" t="s">
        <v>184</v>
      </c>
      <c r="B73" s="33" t="s">
        <v>112</v>
      </c>
    </row>
    <row r="74" spans="1:5" x14ac:dyDescent="0.25">
      <c r="A74" t="s">
        <v>185</v>
      </c>
      <c r="B74" s="33" t="s">
        <v>112</v>
      </c>
    </row>
    <row r="75" spans="1:5" x14ac:dyDescent="0.25">
      <c r="A75" t="s">
        <v>186</v>
      </c>
      <c r="B75" s="33" t="s">
        <v>112</v>
      </c>
    </row>
    <row r="76" spans="1:5" x14ac:dyDescent="0.25">
      <c r="A76" s="46"/>
      <c r="B76" s="33"/>
    </row>
    <row r="78" spans="1:5" x14ac:dyDescent="0.25">
      <c r="A78" t="s">
        <v>187</v>
      </c>
    </row>
    <row r="79" spans="1:5" x14ac:dyDescent="0.25">
      <c r="A79" s="52" t="s">
        <v>188</v>
      </c>
      <c r="B79" s="52" t="s">
        <v>565</v>
      </c>
    </row>
    <row r="80" spans="1:5" x14ac:dyDescent="0.25">
      <c r="A80" s="52" t="s">
        <v>190</v>
      </c>
      <c r="B80" s="52" t="s">
        <v>305</v>
      </c>
    </row>
    <row r="81" spans="1:4" x14ac:dyDescent="0.25">
      <c r="A81" s="52"/>
      <c r="B81" s="52"/>
    </row>
    <row r="82" spans="1:4" x14ac:dyDescent="0.25">
      <c r="A82" s="52" t="s">
        <v>192</v>
      </c>
      <c r="B82" s="53">
        <v>7.2323477968633583</v>
      </c>
    </row>
    <row r="83" spans="1:4" x14ac:dyDescent="0.25">
      <c r="A83" s="52"/>
      <c r="B83" s="52"/>
    </row>
    <row r="84" spans="1:4" x14ac:dyDescent="0.25">
      <c r="A84" s="52" t="s">
        <v>193</v>
      </c>
      <c r="B84" s="54">
        <v>6.4218999999999999</v>
      </c>
    </row>
    <row r="85" spans="1:4" x14ac:dyDescent="0.25">
      <c r="A85" s="52" t="s">
        <v>194</v>
      </c>
      <c r="B85" s="54">
        <v>8.6440779865215536</v>
      </c>
    </row>
    <row r="86" spans="1:4" x14ac:dyDescent="0.25">
      <c r="A86" s="52"/>
      <c r="B86" s="52"/>
    </row>
    <row r="87" spans="1:4" x14ac:dyDescent="0.25">
      <c r="A87" s="52" t="s">
        <v>195</v>
      </c>
      <c r="B87" s="55">
        <v>45077</v>
      </c>
    </row>
    <row r="89" spans="1:4" ht="69.95" customHeight="1" x14ac:dyDescent="0.25">
      <c r="A89" s="57" t="s">
        <v>196</v>
      </c>
      <c r="B89" s="57" t="s">
        <v>197</v>
      </c>
      <c r="C89" s="57" t="s">
        <v>5</v>
      </c>
      <c r="D89" s="57" t="s">
        <v>6</v>
      </c>
    </row>
    <row r="90" spans="1:4" ht="69.95" customHeight="1" x14ac:dyDescent="0.25">
      <c r="A90" s="57" t="s">
        <v>565</v>
      </c>
      <c r="B90" s="57"/>
      <c r="C90" s="57" t="s">
        <v>18</v>
      </c>
      <c r="D90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566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567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568</v>
      </c>
      <c r="B11" s="29" t="s">
        <v>569</v>
      </c>
      <c r="C11" s="29" t="s">
        <v>216</v>
      </c>
      <c r="D11" s="12">
        <v>53500000</v>
      </c>
      <c r="E11" s="13">
        <v>54217.97</v>
      </c>
      <c r="F11" s="14">
        <v>0.1021</v>
      </c>
      <c r="G11" s="14">
        <v>7.3400000000000007E-2</v>
      </c>
    </row>
    <row r="12" spans="1:8" x14ac:dyDescent="0.25">
      <c r="A12" s="11" t="s">
        <v>570</v>
      </c>
      <c r="B12" s="29" t="s">
        <v>571</v>
      </c>
      <c r="C12" s="29" t="s">
        <v>207</v>
      </c>
      <c r="D12" s="12">
        <v>37700000</v>
      </c>
      <c r="E12" s="13">
        <v>38125.440000000002</v>
      </c>
      <c r="F12" s="14">
        <v>7.1800000000000003E-2</v>
      </c>
      <c r="G12" s="14">
        <v>7.4093000000000006E-2</v>
      </c>
    </row>
    <row r="13" spans="1:8" x14ac:dyDescent="0.25">
      <c r="A13" s="11" t="s">
        <v>572</v>
      </c>
      <c r="B13" s="29" t="s">
        <v>573</v>
      </c>
      <c r="C13" s="29" t="s">
        <v>207</v>
      </c>
      <c r="D13" s="12">
        <v>37500000</v>
      </c>
      <c r="E13" s="13">
        <v>37834.730000000003</v>
      </c>
      <c r="F13" s="14">
        <v>7.1199999999999999E-2</v>
      </c>
      <c r="G13" s="14">
        <v>7.4050000000000005E-2</v>
      </c>
    </row>
    <row r="14" spans="1:8" x14ac:dyDescent="0.25">
      <c r="A14" s="11" t="s">
        <v>574</v>
      </c>
      <c r="B14" s="29" t="s">
        <v>575</v>
      </c>
      <c r="C14" s="29" t="s">
        <v>207</v>
      </c>
      <c r="D14" s="12">
        <v>37000000</v>
      </c>
      <c r="E14" s="13">
        <v>37267.360000000001</v>
      </c>
      <c r="F14" s="14">
        <v>7.0199999999999999E-2</v>
      </c>
      <c r="G14" s="14">
        <v>7.3649999999999993E-2</v>
      </c>
    </row>
    <row r="15" spans="1:8" x14ac:dyDescent="0.25">
      <c r="A15" s="11" t="s">
        <v>576</v>
      </c>
      <c r="B15" s="29" t="s">
        <v>577</v>
      </c>
      <c r="C15" s="29" t="s">
        <v>207</v>
      </c>
      <c r="D15" s="12">
        <v>35500000</v>
      </c>
      <c r="E15" s="13">
        <v>36097</v>
      </c>
      <c r="F15" s="14">
        <v>6.8000000000000005E-2</v>
      </c>
      <c r="G15" s="14">
        <v>7.2898000000000004E-2</v>
      </c>
    </row>
    <row r="16" spans="1:8" x14ac:dyDescent="0.25">
      <c r="A16" s="11" t="s">
        <v>578</v>
      </c>
      <c r="B16" s="29" t="s">
        <v>579</v>
      </c>
      <c r="C16" s="29" t="s">
        <v>207</v>
      </c>
      <c r="D16" s="12">
        <v>35000000</v>
      </c>
      <c r="E16" s="13">
        <v>35238.28</v>
      </c>
      <c r="F16" s="14">
        <v>6.6299999999999998E-2</v>
      </c>
      <c r="G16" s="14">
        <v>7.4063000000000004E-2</v>
      </c>
    </row>
    <row r="17" spans="1:7" x14ac:dyDescent="0.25">
      <c r="A17" s="11" t="s">
        <v>580</v>
      </c>
      <c r="B17" s="29" t="s">
        <v>581</v>
      </c>
      <c r="C17" s="29" t="s">
        <v>207</v>
      </c>
      <c r="D17" s="12">
        <v>35000000</v>
      </c>
      <c r="E17" s="13">
        <v>35202.97</v>
      </c>
      <c r="F17" s="14">
        <v>6.6299999999999998E-2</v>
      </c>
      <c r="G17" s="14">
        <v>7.3499999999999996E-2</v>
      </c>
    </row>
    <row r="18" spans="1:7" x14ac:dyDescent="0.25">
      <c r="A18" s="11" t="s">
        <v>582</v>
      </c>
      <c r="B18" s="29" t="s">
        <v>583</v>
      </c>
      <c r="C18" s="29" t="s">
        <v>216</v>
      </c>
      <c r="D18" s="12">
        <v>35000000</v>
      </c>
      <c r="E18" s="13">
        <v>35201.78</v>
      </c>
      <c r="F18" s="14">
        <v>6.6299999999999998E-2</v>
      </c>
      <c r="G18" s="14">
        <v>7.4300000000000005E-2</v>
      </c>
    </row>
    <row r="19" spans="1:7" x14ac:dyDescent="0.25">
      <c r="A19" s="11" t="s">
        <v>584</v>
      </c>
      <c r="B19" s="29" t="s">
        <v>585</v>
      </c>
      <c r="C19" s="29" t="s">
        <v>207</v>
      </c>
      <c r="D19" s="12">
        <v>24500000</v>
      </c>
      <c r="E19" s="13">
        <v>25156.720000000001</v>
      </c>
      <c r="F19" s="14">
        <v>4.7399999999999998E-2</v>
      </c>
      <c r="G19" s="14">
        <v>7.3649999999999993E-2</v>
      </c>
    </row>
    <row r="20" spans="1:7" x14ac:dyDescent="0.25">
      <c r="A20" s="11" t="s">
        <v>521</v>
      </c>
      <c r="B20" s="29" t="s">
        <v>522</v>
      </c>
      <c r="C20" s="29" t="s">
        <v>207</v>
      </c>
      <c r="D20" s="12">
        <v>24000000</v>
      </c>
      <c r="E20" s="13">
        <v>23269.9</v>
      </c>
      <c r="F20" s="14">
        <v>4.3799999999999999E-2</v>
      </c>
      <c r="G20" s="14">
        <v>7.3963000000000001E-2</v>
      </c>
    </row>
    <row r="21" spans="1:7" x14ac:dyDescent="0.25">
      <c r="A21" s="11" t="s">
        <v>586</v>
      </c>
      <c r="B21" s="29" t="s">
        <v>587</v>
      </c>
      <c r="C21" s="29" t="s">
        <v>207</v>
      </c>
      <c r="D21" s="12">
        <v>15000000</v>
      </c>
      <c r="E21" s="13">
        <v>15302.51</v>
      </c>
      <c r="F21" s="14">
        <v>2.8799999999999999E-2</v>
      </c>
      <c r="G21" s="14">
        <v>7.3999999999999996E-2</v>
      </c>
    </row>
    <row r="22" spans="1:7" x14ac:dyDescent="0.25">
      <c r="A22" s="11" t="s">
        <v>588</v>
      </c>
      <c r="B22" s="29" t="s">
        <v>589</v>
      </c>
      <c r="C22" s="29" t="s">
        <v>207</v>
      </c>
      <c r="D22" s="12">
        <v>15000000</v>
      </c>
      <c r="E22" s="13">
        <v>15274.73</v>
      </c>
      <c r="F22" s="14">
        <v>2.8799999999999999E-2</v>
      </c>
      <c r="G22" s="14">
        <v>7.4063000000000004E-2</v>
      </c>
    </row>
    <row r="23" spans="1:7" x14ac:dyDescent="0.25">
      <c r="A23" s="11" t="s">
        <v>590</v>
      </c>
      <c r="B23" s="29" t="s">
        <v>591</v>
      </c>
      <c r="C23" s="29" t="s">
        <v>207</v>
      </c>
      <c r="D23" s="12">
        <v>11500000</v>
      </c>
      <c r="E23" s="13">
        <v>11719.81</v>
      </c>
      <c r="F23" s="14">
        <v>2.2100000000000002E-2</v>
      </c>
      <c r="G23" s="14">
        <v>7.3649999999999993E-2</v>
      </c>
    </row>
    <row r="24" spans="1:7" x14ac:dyDescent="0.25">
      <c r="A24" s="11" t="s">
        <v>592</v>
      </c>
      <c r="B24" s="29" t="s">
        <v>593</v>
      </c>
      <c r="C24" s="29" t="s">
        <v>207</v>
      </c>
      <c r="D24" s="12">
        <v>10000000</v>
      </c>
      <c r="E24" s="13">
        <v>10274.040000000001</v>
      </c>
      <c r="F24" s="14">
        <v>1.9300000000000001E-2</v>
      </c>
      <c r="G24" s="14">
        <v>7.4093000000000006E-2</v>
      </c>
    </row>
    <row r="25" spans="1:7" x14ac:dyDescent="0.25">
      <c r="A25" s="11" t="s">
        <v>594</v>
      </c>
      <c r="B25" s="29" t="s">
        <v>595</v>
      </c>
      <c r="C25" s="29" t="s">
        <v>207</v>
      </c>
      <c r="D25" s="12">
        <v>5500000</v>
      </c>
      <c r="E25" s="13">
        <v>5544.26</v>
      </c>
      <c r="F25" s="14">
        <v>1.04E-2</v>
      </c>
      <c r="G25" s="14">
        <v>7.3098999999999997E-2</v>
      </c>
    </row>
    <row r="26" spans="1:7" x14ac:dyDescent="0.25">
      <c r="A26" s="11" t="s">
        <v>596</v>
      </c>
      <c r="B26" s="29" t="s">
        <v>597</v>
      </c>
      <c r="C26" s="29" t="s">
        <v>207</v>
      </c>
      <c r="D26" s="12">
        <v>500000</v>
      </c>
      <c r="E26" s="13">
        <v>539.88</v>
      </c>
      <c r="F26" s="14">
        <v>1E-3</v>
      </c>
      <c r="G26" s="14">
        <v>7.3224999999999998E-2</v>
      </c>
    </row>
    <row r="27" spans="1:7" x14ac:dyDescent="0.25">
      <c r="A27" s="15" t="s">
        <v>120</v>
      </c>
      <c r="B27" s="30"/>
      <c r="C27" s="30"/>
      <c r="D27" s="16"/>
      <c r="E27" s="17">
        <v>416267.38</v>
      </c>
      <c r="F27" s="18">
        <v>0.78380000000000005</v>
      </c>
      <c r="G27" s="19"/>
    </row>
    <row r="28" spans="1:7" x14ac:dyDescent="0.25">
      <c r="A28" s="11"/>
      <c r="B28" s="29"/>
      <c r="C28" s="29"/>
      <c r="D28" s="12"/>
      <c r="E28" s="13"/>
      <c r="F28" s="14"/>
      <c r="G28" s="14"/>
    </row>
    <row r="29" spans="1:7" x14ac:dyDescent="0.25">
      <c r="A29" s="15" t="s">
        <v>295</v>
      </c>
      <c r="B29" s="29"/>
      <c r="C29" s="29"/>
      <c r="D29" s="12"/>
      <c r="E29" s="13"/>
      <c r="F29" s="14"/>
      <c r="G29" s="14"/>
    </row>
    <row r="30" spans="1:7" x14ac:dyDescent="0.25">
      <c r="A30" s="11" t="s">
        <v>598</v>
      </c>
      <c r="B30" s="29" t="s">
        <v>599</v>
      </c>
      <c r="C30" s="29" t="s">
        <v>117</v>
      </c>
      <c r="D30" s="12">
        <v>82000000</v>
      </c>
      <c r="E30" s="13">
        <v>83252.3</v>
      </c>
      <c r="F30" s="14">
        <v>0.15679999999999999</v>
      </c>
      <c r="G30" s="14">
        <v>7.1534487349999995E-2</v>
      </c>
    </row>
    <row r="31" spans="1:7" x14ac:dyDescent="0.25">
      <c r="A31" s="11" t="s">
        <v>600</v>
      </c>
      <c r="B31" s="29" t="s">
        <v>601</v>
      </c>
      <c r="C31" s="29" t="s">
        <v>117</v>
      </c>
      <c r="D31" s="12">
        <v>500000</v>
      </c>
      <c r="E31" s="13">
        <v>509.34</v>
      </c>
      <c r="F31" s="14">
        <v>1E-3</v>
      </c>
      <c r="G31" s="14">
        <v>7.1112187970000004E-2</v>
      </c>
    </row>
    <row r="32" spans="1:7" x14ac:dyDescent="0.25">
      <c r="A32" s="15" t="s">
        <v>120</v>
      </c>
      <c r="B32" s="30"/>
      <c r="C32" s="30"/>
      <c r="D32" s="16"/>
      <c r="E32" s="17">
        <v>83761.64</v>
      </c>
      <c r="F32" s="18">
        <v>0.1578</v>
      </c>
      <c r="G32" s="19"/>
    </row>
    <row r="33" spans="1:7" x14ac:dyDescent="0.25">
      <c r="A33" s="11"/>
      <c r="B33" s="29"/>
      <c r="C33" s="29"/>
      <c r="D33" s="12"/>
      <c r="E33" s="13"/>
      <c r="F33" s="14"/>
      <c r="G33" s="14"/>
    </row>
    <row r="34" spans="1:7" x14ac:dyDescent="0.25">
      <c r="A34" s="15" t="s">
        <v>298</v>
      </c>
      <c r="B34" s="29"/>
      <c r="C34" s="29"/>
      <c r="D34" s="12"/>
      <c r="E34" s="13"/>
      <c r="F34" s="14"/>
      <c r="G34" s="14"/>
    </row>
    <row r="35" spans="1:7" x14ac:dyDescent="0.25">
      <c r="A35" s="15" t="s">
        <v>120</v>
      </c>
      <c r="B35" s="29"/>
      <c r="C35" s="29"/>
      <c r="D35" s="12"/>
      <c r="E35" s="34" t="s">
        <v>112</v>
      </c>
      <c r="F35" s="35" t="s">
        <v>112</v>
      </c>
      <c r="G35" s="14"/>
    </row>
    <row r="36" spans="1:7" x14ac:dyDescent="0.25">
      <c r="A36" s="11"/>
      <c r="B36" s="29"/>
      <c r="C36" s="29"/>
      <c r="D36" s="12"/>
      <c r="E36" s="13"/>
      <c r="F36" s="14"/>
      <c r="G36" s="14"/>
    </row>
    <row r="37" spans="1:7" x14ac:dyDescent="0.25">
      <c r="A37" s="15" t="s">
        <v>299</v>
      </c>
      <c r="B37" s="29"/>
      <c r="C37" s="29"/>
      <c r="D37" s="12"/>
      <c r="E37" s="13"/>
      <c r="F37" s="14"/>
      <c r="G37" s="14"/>
    </row>
    <row r="38" spans="1:7" x14ac:dyDescent="0.25">
      <c r="A38" s="15" t="s">
        <v>120</v>
      </c>
      <c r="B38" s="29"/>
      <c r="C38" s="29"/>
      <c r="D38" s="12"/>
      <c r="E38" s="34" t="s">
        <v>112</v>
      </c>
      <c r="F38" s="35" t="s">
        <v>112</v>
      </c>
      <c r="G38" s="14"/>
    </row>
    <row r="39" spans="1:7" x14ac:dyDescent="0.25">
      <c r="A39" s="11"/>
      <c r="B39" s="29"/>
      <c r="C39" s="29"/>
      <c r="D39" s="12"/>
      <c r="E39" s="13"/>
      <c r="F39" s="14"/>
      <c r="G39" s="14"/>
    </row>
    <row r="40" spans="1:7" x14ac:dyDescent="0.25">
      <c r="A40" s="20" t="s">
        <v>150</v>
      </c>
      <c r="B40" s="31"/>
      <c r="C40" s="31"/>
      <c r="D40" s="21"/>
      <c r="E40" s="17">
        <v>500029.02</v>
      </c>
      <c r="F40" s="18">
        <v>0.94159999999999999</v>
      </c>
      <c r="G40" s="19"/>
    </row>
    <row r="41" spans="1:7" x14ac:dyDescent="0.25">
      <c r="A41" s="11"/>
      <c r="B41" s="29"/>
      <c r="C41" s="29"/>
      <c r="D41" s="12"/>
      <c r="E41" s="13"/>
      <c r="F41" s="14"/>
      <c r="G41" s="14"/>
    </row>
    <row r="42" spans="1:7" x14ac:dyDescent="0.25">
      <c r="A42" s="11"/>
      <c r="B42" s="29"/>
      <c r="C42" s="29"/>
      <c r="D42" s="12"/>
      <c r="E42" s="13"/>
      <c r="F42" s="14"/>
      <c r="G42" s="14"/>
    </row>
    <row r="43" spans="1:7" x14ac:dyDescent="0.25">
      <c r="A43" s="15" t="s">
        <v>151</v>
      </c>
      <c r="B43" s="29"/>
      <c r="C43" s="29"/>
      <c r="D43" s="12"/>
      <c r="E43" s="13"/>
      <c r="F43" s="14"/>
      <c r="G43" s="14"/>
    </row>
    <row r="44" spans="1:7" x14ac:dyDescent="0.25">
      <c r="A44" s="11" t="s">
        <v>152</v>
      </c>
      <c r="B44" s="29"/>
      <c r="C44" s="29"/>
      <c r="D44" s="12"/>
      <c r="E44" s="13">
        <v>17427.02</v>
      </c>
      <c r="F44" s="14">
        <v>3.2800000000000003E-2</v>
      </c>
      <c r="G44" s="14">
        <v>6.2475999999999997E-2</v>
      </c>
    </row>
    <row r="45" spans="1:7" x14ac:dyDescent="0.25">
      <c r="A45" s="15" t="s">
        <v>120</v>
      </c>
      <c r="B45" s="30"/>
      <c r="C45" s="30"/>
      <c r="D45" s="16"/>
      <c r="E45" s="17">
        <v>17427.02</v>
      </c>
      <c r="F45" s="18">
        <v>3.2800000000000003E-2</v>
      </c>
      <c r="G45" s="19"/>
    </row>
    <row r="46" spans="1:7" x14ac:dyDescent="0.25">
      <c r="A46" s="11"/>
      <c r="B46" s="29"/>
      <c r="C46" s="29"/>
      <c r="D46" s="12"/>
      <c r="E46" s="13"/>
      <c r="F46" s="14"/>
      <c r="G46" s="14"/>
    </row>
    <row r="47" spans="1:7" x14ac:dyDescent="0.25">
      <c r="A47" s="20" t="s">
        <v>150</v>
      </c>
      <c r="B47" s="31"/>
      <c r="C47" s="31"/>
      <c r="D47" s="21"/>
      <c r="E47" s="17">
        <v>17427.02</v>
      </c>
      <c r="F47" s="18">
        <v>3.2800000000000003E-2</v>
      </c>
      <c r="G47" s="19"/>
    </row>
    <row r="48" spans="1:7" x14ac:dyDescent="0.25">
      <c r="A48" s="11" t="s">
        <v>153</v>
      </c>
      <c r="B48" s="29"/>
      <c r="C48" s="29"/>
      <c r="D48" s="12"/>
      <c r="E48" s="13">
        <v>13510.2582502</v>
      </c>
      <c r="F48" s="14">
        <v>2.5437999999999999E-2</v>
      </c>
      <c r="G48" s="14"/>
    </row>
    <row r="49" spans="1:7" x14ac:dyDescent="0.25">
      <c r="A49" s="11" t="s">
        <v>154</v>
      </c>
      <c r="B49" s="29"/>
      <c r="C49" s="29"/>
      <c r="D49" s="12"/>
      <c r="E49" s="13">
        <v>138.52174980000001</v>
      </c>
      <c r="F49" s="14">
        <v>1.6200000000000001E-4</v>
      </c>
      <c r="G49" s="14">
        <v>6.2475999999999997E-2</v>
      </c>
    </row>
    <row r="50" spans="1:7" x14ac:dyDescent="0.25">
      <c r="A50" s="24" t="s">
        <v>155</v>
      </c>
      <c r="B50" s="32"/>
      <c r="C50" s="32"/>
      <c r="D50" s="25"/>
      <c r="E50" s="26">
        <v>531104.81999999995</v>
      </c>
      <c r="F50" s="27">
        <v>1</v>
      </c>
      <c r="G50" s="27"/>
    </row>
    <row r="52" spans="1:7" x14ac:dyDescent="0.25">
      <c r="A52" s="51" t="s">
        <v>157</v>
      </c>
    </row>
    <row r="55" spans="1:7" x14ac:dyDescent="0.25">
      <c r="A55" s="51" t="s">
        <v>158</v>
      </c>
    </row>
    <row r="56" spans="1:7" x14ac:dyDescent="0.25">
      <c r="A56" s="46" t="s">
        <v>159</v>
      </c>
      <c r="B56" s="33" t="s">
        <v>112</v>
      </c>
    </row>
    <row r="57" spans="1:7" x14ac:dyDescent="0.25">
      <c r="A57" t="s">
        <v>160</v>
      </c>
    </row>
    <row r="58" spans="1:7" x14ac:dyDescent="0.25">
      <c r="A58" t="s">
        <v>302</v>
      </c>
      <c r="B58" t="s">
        <v>162</v>
      </c>
      <c r="C58" t="s">
        <v>162</v>
      </c>
    </row>
    <row r="59" spans="1:7" x14ac:dyDescent="0.25">
      <c r="B59" s="47">
        <v>45044</v>
      </c>
      <c r="C59" s="47">
        <v>45077</v>
      </c>
    </row>
    <row r="60" spans="1:7" x14ac:dyDescent="0.25">
      <c r="A60" t="s">
        <v>303</v>
      </c>
      <c r="B60">
        <v>1031.5606</v>
      </c>
      <c r="C60">
        <v>1044.845</v>
      </c>
      <c r="E60" s="1"/>
    </row>
    <row r="61" spans="1:7" x14ac:dyDescent="0.25">
      <c r="E61" s="1"/>
    </row>
    <row r="62" spans="1:7" x14ac:dyDescent="0.25">
      <c r="A62" t="s">
        <v>177</v>
      </c>
      <c r="B62" s="33" t="s">
        <v>112</v>
      </c>
    </row>
    <row r="63" spans="1:7" x14ac:dyDescent="0.25">
      <c r="A63" t="s">
        <v>178</v>
      </c>
      <c r="B63" s="33" t="s">
        <v>112</v>
      </c>
    </row>
    <row r="64" spans="1:7" ht="29.1" customHeight="1" x14ac:dyDescent="0.25">
      <c r="A64" s="46" t="s">
        <v>179</v>
      </c>
      <c r="B64" s="33" t="s">
        <v>112</v>
      </c>
    </row>
    <row r="65" spans="1:2" ht="29.1" customHeight="1" x14ac:dyDescent="0.25">
      <c r="A65" s="46" t="s">
        <v>180</v>
      </c>
      <c r="B65" s="33" t="s">
        <v>112</v>
      </c>
    </row>
    <row r="66" spans="1:2" x14ac:dyDescent="0.25">
      <c r="A66" t="s">
        <v>181</v>
      </c>
      <c r="B66" s="48">
        <f>B81</f>
        <v>9.3444326910168982</v>
      </c>
    </row>
    <row r="67" spans="1:2" ht="43.5" customHeight="1" x14ac:dyDescent="0.25">
      <c r="A67" s="46" t="s">
        <v>182</v>
      </c>
      <c r="B67" s="33" t="s">
        <v>112</v>
      </c>
    </row>
    <row r="68" spans="1:2" ht="29.1" customHeight="1" x14ac:dyDescent="0.25">
      <c r="A68" s="46" t="s">
        <v>183</v>
      </c>
      <c r="B68" s="33" t="s">
        <v>112</v>
      </c>
    </row>
    <row r="69" spans="1:2" ht="29.1" customHeight="1" x14ac:dyDescent="0.25">
      <c r="A69" s="46" t="s">
        <v>184</v>
      </c>
      <c r="B69" s="33" t="s">
        <v>112</v>
      </c>
    </row>
    <row r="70" spans="1:2" x14ac:dyDescent="0.25">
      <c r="A70" t="s">
        <v>185</v>
      </c>
      <c r="B70" s="33" t="s">
        <v>112</v>
      </c>
    </row>
    <row r="71" spans="1:2" x14ac:dyDescent="0.25">
      <c r="A71" t="s">
        <v>186</v>
      </c>
      <c r="B71" s="33" t="s">
        <v>112</v>
      </c>
    </row>
    <row r="72" spans="1:2" x14ac:dyDescent="0.25">
      <c r="A72" s="46"/>
      <c r="B72" s="33"/>
    </row>
    <row r="74" spans="1:2" x14ac:dyDescent="0.25">
      <c r="A74" t="s">
        <v>187</v>
      </c>
    </row>
    <row r="75" spans="1:2" x14ac:dyDescent="0.25">
      <c r="A75" s="52" t="s">
        <v>188</v>
      </c>
      <c r="B75" s="52" t="s">
        <v>602</v>
      </c>
    </row>
    <row r="76" spans="1:2" x14ac:dyDescent="0.25">
      <c r="A76" s="52" t="s">
        <v>190</v>
      </c>
      <c r="B76" s="52" t="s">
        <v>305</v>
      </c>
    </row>
    <row r="77" spans="1:2" x14ac:dyDescent="0.25">
      <c r="A77" s="52"/>
      <c r="B77" s="52"/>
    </row>
    <row r="78" spans="1:2" x14ac:dyDescent="0.25">
      <c r="A78" s="52" t="s">
        <v>192</v>
      </c>
      <c r="B78" s="53">
        <v>7.3018618533423476</v>
      </c>
    </row>
    <row r="79" spans="1:2" x14ac:dyDescent="0.25">
      <c r="A79" s="52"/>
      <c r="B79" s="52"/>
    </row>
    <row r="80" spans="1:2" x14ac:dyDescent="0.25">
      <c r="A80" s="52" t="s">
        <v>193</v>
      </c>
      <c r="B80" s="54">
        <v>6.7820999999999998</v>
      </c>
    </row>
    <row r="81" spans="1:4" x14ac:dyDescent="0.25">
      <c r="A81" s="52" t="s">
        <v>194</v>
      </c>
      <c r="B81" s="54">
        <v>9.3444326910168982</v>
      </c>
    </row>
    <row r="82" spans="1:4" x14ac:dyDescent="0.25">
      <c r="A82" s="52"/>
      <c r="B82" s="52"/>
    </row>
    <row r="83" spans="1:4" x14ac:dyDescent="0.25">
      <c r="A83" s="52" t="s">
        <v>195</v>
      </c>
      <c r="B83" s="55">
        <v>45077</v>
      </c>
    </row>
    <row r="85" spans="1:4" ht="69.95" customHeight="1" x14ac:dyDescent="0.25">
      <c r="A85" s="57" t="s">
        <v>196</v>
      </c>
      <c r="B85" s="57" t="s">
        <v>197</v>
      </c>
      <c r="C85" s="57" t="s">
        <v>5</v>
      </c>
      <c r="D85" s="57" t="s">
        <v>6</v>
      </c>
    </row>
    <row r="86" spans="1:4" ht="69.95" customHeight="1" x14ac:dyDescent="0.25">
      <c r="A86" s="57" t="s">
        <v>603</v>
      </c>
      <c r="B86" s="57"/>
      <c r="C86" s="57" t="s">
        <v>20</v>
      </c>
      <c r="D86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604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605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1"/>
      <c r="B8" s="29"/>
      <c r="C8" s="29"/>
      <c r="D8" s="12"/>
      <c r="E8" s="13"/>
      <c r="F8" s="14"/>
      <c r="G8" s="14"/>
    </row>
    <row r="9" spans="1:8" x14ac:dyDescent="0.25">
      <c r="A9" s="15" t="s">
        <v>200</v>
      </c>
      <c r="B9" s="29"/>
      <c r="C9" s="29"/>
      <c r="D9" s="12"/>
      <c r="E9" s="13"/>
      <c r="F9" s="14"/>
      <c r="G9" s="14"/>
    </row>
    <row r="10" spans="1:8" x14ac:dyDescent="0.25">
      <c r="A10" s="15" t="s">
        <v>201</v>
      </c>
      <c r="B10" s="29"/>
      <c r="C10" s="29"/>
      <c r="D10" s="12"/>
      <c r="E10" s="13"/>
      <c r="F10" s="14"/>
      <c r="G10" s="14"/>
    </row>
    <row r="11" spans="1:8" x14ac:dyDescent="0.25">
      <c r="A11" s="11" t="s">
        <v>606</v>
      </c>
      <c r="B11" s="29" t="s">
        <v>607</v>
      </c>
      <c r="C11" s="29" t="s">
        <v>216</v>
      </c>
      <c r="D11" s="12">
        <v>3000000</v>
      </c>
      <c r="E11" s="13">
        <v>3162.28</v>
      </c>
      <c r="F11" s="14">
        <v>8.5500000000000007E-2</v>
      </c>
      <c r="G11" s="14">
        <v>7.3336999999999999E-2</v>
      </c>
    </row>
    <row r="12" spans="1:8" x14ac:dyDescent="0.25">
      <c r="A12" s="11" t="s">
        <v>328</v>
      </c>
      <c r="B12" s="29" t="s">
        <v>329</v>
      </c>
      <c r="C12" s="29" t="s">
        <v>330</v>
      </c>
      <c r="D12" s="12">
        <v>3000000</v>
      </c>
      <c r="E12" s="13">
        <v>3027.29</v>
      </c>
      <c r="F12" s="14">
        <v>8.1799999999999998E-2</v>
      </c>
      <c r="G12" s="14">
        <v>7.2150000000000006E-2</v>
      </c>
    </row>
    <row r="13" spans="1:8" x14ac:dyDescent="0.25">
      <c r="A13" s="11" t="s">
        <v>341</v>
      </c>
      <c r="B13" s="29" t="s">
        <v>342</v>
      </c>
      <c r="C13" s="29" t="s">
        <v>207</v>
      </c>
      <c r="D13" s="12">
        <v>3000000</v>
      </c>
      <c r="E13" s="13">
        <v>3015.48</v>
      </c>
      <c r="F13" s="14">
        <v>8.1500000000000003E-2</v>
      </c>
      <c r="G13" s="14">
        <v>7.3749999999999996E-2</v>
      </c>
    </row>
    <row r="14" spans="1:8" x14ac:dyDescent="0.25">
      <c r="A14" s="11" t="s">
        <v>355</v>
      </c>
      <c r="B14" s="29" t="s">
        <v>356</v>
      </c>
      <c r="C14" s="29" t="s">
        <v>207</v>
      </c>
      <c r="D14" s="12">
        <v>1850000</v>
      </c>
      <c r="E14" s="13">
        <v>1975.98</v>
      </c>
      <c r="F14" s="14">
        <v>5.3400000000000003E-2</v>
      </c>
      <c r="G14" s="14">
        <v>7.3727000000000001E-2</v>
      </c>
    </row>
    <row r="15" spans="1:8" x14ac:dyDescent="0.25">
      <c r="A15" s="11" t="s">
        <v>310</v>
      </c>
      <c r="B15" s="29" t="s">
        <v>311</v>
      </c>
      <c r="C15" s="29" t="s">
        <v>207</v>
      </c>
      <c r="D15" s="12">
        <v>1990000</v>
      </c>
      <c r="E15" s="13">
        <v>1964.28</v>
      </c>
      <c r="F15" s="14">
        <v>5.3100000000000001E-2</v>
      </c>
      <c r="G15" s="14">
        <v>7.2699E-2</v>
      </c>
    </row>
    <row r="16" spans="1:8" x14ac:dyDescent="0.25">
      <c r="A16" s="11" t="s">
        <v>357</v>
      </c>
      <c r="B16" s="29" t="s">
        <v>358</v>
      </c>
      <c r="C16" s="29" t="s">
        <v>359</v>
      </c>
      <c r="D16" s="12">
        <v>1900000</v>
      </c>
      <c r="E16" s="13">
        <v>1921.43</v>
      </c>
      <c r="F16" s="14">
        <v>5.1900000000000002E-2</v>
      </c>
      <c r="G16" s="14">
        <v>7.4024999999999994E-2</v>
      </c>
    </row>
    <row r="17" spans="1:7" x14ac:dyDescent="0.25">
      <c r="A17" s="11" t="s">
        <v>333</v>
      </c>
      <c r="B17" s="29" t="s">
        <v>334</v>
      </c>
      <c r="C17" s="29" t="s">
        <v>207</v>
      </c>
      <c r="D17" s="12">
        <v>1300000</v>
      </c>
      <c r="E17" s="13">
        <v>1314.61</v>
      </c>
      <c r="F17" s="14">
        <v>3.5499999999999997E-2</v>
      </c>
      <c r="G17" s="14">
        <v>7.2499999999999995E-2</v>
      </c>
    </row>
    <row r="18" spans="1:7" x14ac:dyDescent="0.25">
      <c r="A18" s="11" t="s">
        <v>436</v>
      </c>
      <c r="B18" s="29" t="s">
        <v>437</v>
      </c>
      <c r="C18" s="29" t="s">
        <v>207</v>
      </c>
      <c r="D18" s="12">
        <v>1000000</v>
      </c>
      <c r="E18" s="13">
        <v>1074.6300000000001</v>
      </c>
      <c r="F18" s="14">
        <v>2.9000000000000001E-2</v>
      </c>
      <c r="G18" s="14">
        <v>7.3175000000000004E-2</v>
      </c>
    </row>
    <row r="19" spans="1:7" x14ac:dyDescent="0.25">
      <c r="A19" s="11" t="s">
        <v>430</v>
      </c>
      <c r="B19" s="29" t="s">
        <v>431</v>
      </c>
      <c r="C19" s="29" t="s">
        <v>207</v>
      </c>
      <c r="D19" s="12">
        <v>1000000</v>
      </c>
      <c r="E19" s="13">
        <v>1046.67</v>
      </c>
      <c r="F19" s="14">
        <v>2.8299999999999999E-2</v>
      </c>
      <c r="G19" s="14">
        <v>7.2499999999999995E-2</v>
      </c>
    </row>
    <row r="20" spans="1:7" x14ac:dyDescent="0.25">
      <c r="A20" s="11" t="s">
        <v>347</v>
      </c>
      <c r="B20" s="29" t="s">
        <v>348</v>
      </c>
      <c r="C20" s="29" t="s">
        <v>204</v>
      </c>
      <c r="D20" s="12">
        <v>1000000</v>
      </c>
      <c r="E20" s="13">
        <v>1046.33</v>
      </c>
      <c r="F20" s="14">
        <v>2.8299999999999999E-2</v>
      </c>
      <c r="G20" s="14">
        <v>7.2536000000000003E-2</v>
      </c>
    </row>
    <row r="21" spans="1:7" x14ac:dyDescent="0.25">
      <c r="A21" s="11" t="s">
        <v>608</v>
      </c>
      <c r="B21" s="29" t="s">
        <v>609</v>
      </c>
      <c r="C21" s="29" t="s">
        <v>207</v>
      </c>
      <c r="D21" s="12">
        <v>1000000</v>
      </c>
      <c r="E21" s="13">
        <v>1043.9100000000001</v>
      </c>
      <c r="F21" s="14">
        <v>2.8199999999999999E-2</v>
      </c>
      <c r="G21" s="14">
        <v>7.3193999999999995E-2</v>
      </c>
    </row>
    <row r="22" spans="1:7" x14ac:dyDescent="0.25">
      <c r="A22" s="11" t="s">
        <v>366</v>
      </c>
      <c r="B22" s="29" t="s">
        <v>367</v>
      </c>
      <c r="C22" s="29" t="s">
        <v>216</v>
      </c>
      <c r="D22" s="12">
        <v>1000000</v>
      </c>
      <c r="E22" s="13">
        <v>1035.08</v>
      </c>
      <c r="F22" s="14">
        <v>2.8000000000000001E-2</v>
      </c>
      <c r="G22" s="14">
        <v>7.3450000000000001E-2</v>
      </c>
    </row>
    <row r="23" spans="1:7" x14ac:dyDescent="0.25">
      <c r="A23" s="11" t="s">
        <v>424</v>
      </c>
      <c r="B23" s="29" t="s">
        <v>425</v>
      </c>
      <c r="C23" s="29" t="s">
        <v>207</v>
      </c>
      <c r="D23" s="12">
        <v>1000000</v>
      </c>
      <c r="E23" s="13">
        <v>1001.65</v>
      </c>
      <c r="F23" s="14">
        <v>2.7099999999999999E-2</v>
      </c>
      <c r="G23" s="14">
        <v>7.2999999999999995E-2</v>
      </c>
    </row>
    <row r="24" spans="1:7" x14ac:dyDescent="0.25">
      <c r="A24" s="11" t="s">
        <v>312</v>
      </c>
      <c r="B24" s="29" t="s">
        <v>313</v>
      </c>
      <c r="C24" s="29" t="s">
        <v>207</v>
      </c>
      <c r="D24" s="12">
        <v>1000000</v>
      </c>
      <c r="E24" s="13">
        <v>1000.78</v>
      </c>
      <c r="F24" s="14">
        <v>2.7E-2</v>
      </c>
      <c r="G24" s="14">
        <v>7.3849999999999999E-2</v>
      </c>
    </row>
    <row r="25" spans="1:7" x14ac:dyDescent="0.25">
      <c r="A25" s="11" t="s">
        <v>326</v>
      </c>
      <c r="B25" s="29" t="s">
        <v>327</v>
      </c>
      <c r="C25" s="29" t="s">
        <v>207</v>
      </c>
      <c r="D25" s="12">
        <v>800000</v>
      </c>
      <c r="E25" s="13">
        <v>804.86</v>
      </c>
      <c r="F25" s="14">
        <v>2.1700000000000001E-2</v>
      </c>
      <c r="G25" s="14">
        <v>7.3727000000000001E-2</v>
      </c>
    </row>
    <row r="26" spans="1:7" x14ac:dyDescent="0.25">
      <c r="A26" s="11" t="s">
        <v>610</v>
      </c>
      <c r="B26" s="29" t="s">
        <v>611</v>
      </c>
      <c r="C26" s="29" t="s">
        <v>359</v>
      </c>
      <c r="D26" s="12">
        <v>500000</v>
      </c>
      <c r="E26" s="13">
        <v>534.9</v>
      </c>
      <c r="F26" s="14">
        <v>1.4500000000000001E-2</v>
      </c>
      <c r="G26" s="14">
        <v>7.4024999999999994E-2</v>
      </c>
    </row>
    <row r="27" spans="1:7" x14ac:dyDescent="0.25">
      <c r="A27" s="11" t="s">
        <v>612</v>
      </c>
      <c r="B27" s="29" t="s">
        <v>613</v>
      </c>
      <c r="C27" s="29" t="s">
        <v>207</v>
      </c>
      <c r="D27" s="12">
        <v>500000</v>
      </c>
      <c r="E27" s="13">
        <v>530.92999999999995</v>
      </c>
      <c r="F27" s="14">
        <v>1.43E-2</v>
      </c>
      <c r="G27" s="14">
        <v>7.3200000000000001E-2</v>
      </c>
    </row>
    <row r="28" spans="1:7" x14ac:dyDescent="0.25">
      <c r="A28" s="11" t="s">
        <v>614</v>
      </c>
      <c r="B28" s="29" t="s">
        <v>615</v>
      </c>
      <c r="C28" s="29" t="s">
        <v>207</v>
      </c>
      <c r="D28" s="12">
        <v>500000</v>
      </c>
      <c r="E28" s="13">
        <v>523.76</v>
      </c>
      <c r="F28" s="14">
        <v>1.4200000000000001E-2</v>
      </c>
      <c r="G28" s="14">
        <v>7.3485999999999996E-2</v>
      </c>
    </row>
    <row r="29" spans="1:7" x14ac:dyDescent="0.25">
      <c r="A29" s="11" t="s">
        <v>324</v>
      </c>
      <c r="B29" s="29" t="s">
        <v>325</v>
      </c>
      <c r="C29" s="29" t="s">
        <v>207</v>
      </c>
      <c r="D29" s="12">
        <v>500000</v>
      </c>
      <c r="E29" s="13">
        <v>510.77</v>
      </c>
      <c r="F29" s="14">
        <v>1.38E-2</v>
      </c>
      <c r="G29" s="14">
        <v>7.2499999999999995E-2</v>
      </c>
    </row>
    <row r="30" spans="1:7" x14ac:dyDescent="0.25">
      <c r="A30" s="11" t="s">
        <v>616</v>
      </c>
      <c r="B30" s="29" t="s">
        <v>617</v>
      </c>
      <c r="C30" s="29" t="s">
        <v>207</v>
      </c>
      <c r="D30" s="12">
        <v>120000</v>
      </c>
      <c r="E30" s="13">
        <v>129.94999999999999</v>
      </c>
      <c r="F30" s="14">
        <v>3.5000000000000001E-3</v>
      </c>
      <c r="G30" s="14">
        <v>7.3749999999999996E-2</v>
      </c>
    </row>
    <row r="31" spans="1:7" x14ac:dyDescent="0.25">
      <c r="A31" s="11" t="s">
        <v>618</v>
      </c>
      <c r="B31" s="29" t="s">
        <v>619</v>
      </c>
      <c r="C31" s="29" t="s">
        <v>207</v>
      </c>
      <c r="D31" s="12">
        <v>10000</v>
      </c>
      <c r="E31" s="13">
        <v>10.45</v>
      </c>
      <c r="F31" s="14">
        <v>2.9999999999999997E-4</v>
      </c>
      <c r="G31" s="14">
        <v>7.6999999999999999E-2</v>
      </c>
    </row>
    <row r="32" spans="1:7" x14ac:dyDescent="0.25">
      <c r="A32" s="15" t="s">
        <v>120</v>
      </c>
      <c r="B32" s="30"/>
      <c r="C32" s="30"/>
      <c r="D32" s="16"/>
      <c r="E32" s="17">
        <v>26676.02</v>
      </c>
      <c r="F32" s="18">
        <v>0.72089999999999999</v>
      </c>
      <c r="G32" s="19"/>
    </row>
    <row r="33" spans="1:7" x14ac:dyDescent="0.25">
      <c r="A33" s="11"/>
      <c r="B33" s="29"/>
      <c r="C33" s="29"/>
      <c r="D33" s="12"/>
      <c r="E33" s="13"/>
      <c r="F33" s="14"/>
      <c r="G33" s="14"/>
    </row>
    <row r="34" spans="1:7" x14ac:dyDescent="0.25">
      <c r="A34" s="15" t="s">
        <v>295</v>
      </c>
      <c r="B34" s="29"/>
      <c r="C34" s="29"/>
      <c r="D34" s="12"/>
      <c r="E34" s="13"/>
      <c r="F34" s="14"/>
      <c r="G34" s="14"/>
    </row>
    <row r="35" spans="1:7" x14ac:dyDescent="0.25">
      <c r="A35" s="11" t="s">
        <v>620</v>
      </c>
      <c r="B35" s="29" t="s">
        <v>621</v>
      </c>
      <c r="C35" s="29" t="s">
        <v>117</v>
      </c>
      <c r="D35" s="12">
        <v>5000000</v>
      </c>
      <c r="E35" s="13">
        <v>5079.8500000000004</v>
      </c>
      <c r="F35" s="14">
        <v>0.13730000000000001</v>
      </c>
      <c r="G35" s="14">
        <v>7.0394056201999997E-2</v>
      </c>
    </row>
    <row r="36" spans="1:7" x14ac:dyDescent="0.25">
      <c r="A36" s="11" t="s">
        <v>438</v>
      </c>
      <c r="B36" s="29" t="s">
        <v>439</v>
      </c>
      <c r="C36" s="29" t="s">
        <v>117</v>
      </c>
      <c r="D36" s="12">
        <v>2500000</v>
      </c>
      <c r="E36" s="13">
        <v>2514.5</v>
      </c>
      <c r="F36" s="14">
        <v>6.7900000000000002E-2</v>
      </c>
      <c r="G36" s="14">
        <v>7.0974544641000004E-2</v>
      </c>
    </row>
    <row r="37" spans="1:7" x14ac:dyDescent="0.25">
      <c r="A37" s="15" t="s">
        <v>120</v>
      </c>
      <c r="B37" s="30"/>
      <c r="C37" s="30"/>
      <c r="D37" s="16"/>
      <c r="E37" s="17">
        <v>7594.35</v>
      </c>
      <c r="F37" s="18">
        <v>0.20519999999999999</v>
      </c>
      <c r="G37" s="19"/>
    </row>
    <row r="38" spans="1:7" x14ac:dyDescent="0.25">
      <c r="A38" s="11"/>
      <c r="B38" s="29"/>
      <c r="C38" s="29"/>
      <c r="D38" s="12"/>
      <c r="E38" s="13"/>
      <c r="F38" s="14"/>
      <c r="G38" s="14"/>
    </row>
    <row r="39" spans="1:7" x14ac:dyDescent="0.25">
      <c r="A39" s="15" t="s">
        <v>298</v>
      </c>
      <c r="B39" s="29"/>
      <c r="C39" s="29"/>
      <c r="D39" s="12"/>
      <c r="E39" s="13"/>
      <c r="F39" s="14"/>
      <c r="G39" s="14"/>
    </row>
    <row r="40" spans="1:7" x14ac:dyDescent="0.25">
      <c r="A40" s="15" t="s">
        <v>120</v>
      </c>
      <c r="B40" s="29"/>
      <c r="C40" s="29"/>
      <c r="D40" s="12"/>
      <c r="E40" s="34" t="s">
        <v>112</v>
      </c>
      <c r="F40" s="35" t="s">
        <v>112</v>
      </c>
      <c r="G40" s="14"/>
    </row>
    <row r="41" spans="1:7" x14ac:dyDescent="0.25">
      <c r="A41" s="11"/>
      <c r="B41" s="29"/>
      <c r="C41" s="29"/>
      <c r="D41" s="12"/>
      <c r="E41" s="13"/>
      <c r="F41" s="14"/>
      <c r="G41" s="14"/>
    </row>
    <row r="42" spans="1:7" x14ac:dyDescent="0.25">
      <c r="A42" s="15" t="s">
        <v>299</v>
      </c>
      <c r="B42" s="29"/>
      <c r="C42" s="29"/>
      <c r="D42" s="12"/>
      <c r="E42" s="13"/>
      <c r="F42" s="14"/>
      <c r="G42" s="14"/>
    </row>
    <row r="43" spans="1:7" x14ac:dyDescent="0.25">
      <c r="A43" s="15" t="s">
        <v>120</v>
      </c>
      <c r="B43" s="29"/>
      <c r="C43" s="29"/>
      <c r="D43" s="12"/>
      <c r="E43" s="34" t="s">
        <v>112</v>
      </c>
      <c r="F43" s="35" t="s">
        <v>112</v>
      </c>
      <c r="G43" s="14"/>
    </row>
    <row r="44" spans="1:7" x14ac:dyDescent="0.25">
      <c r="A44" s="11"/>
      <c r="B44" s="29"/>
      <c r="C44" s="29"/>
      <c r="D44" s="12"/>
      <c r="E44" s="13"/>
      <c r="F44" s="14"/>
      <c r="G44" s="14"/>
    </row>
    <row r="45" spans="1:7" x14ac:dyDescent="0.25">
      <c r="A45" s="20" t="s">
        <v>150</v>
      </c>
      <c r="B45" s="31"/>
      <c r="C45" s="31"/>
      <c r="D45" s="21"/>
      <c r="E45" s="17">
        <v>34270.370000000003</v>
      </c>
      <c r="F45" s="18">
        <v>0.92610000000000003</v>
      </c>
      <c r="G45" s="19"/>
    </row>
    <row r="46" spans="1:7" x14ac:dyDescent="0.25">
      <c r="A46" s="11"/>
      <c r="B46" s="29"/>
      <c r="C46" s="29"/>
      <c r="D46" s="12"/>
      <c r="E46" s="13"/>
      <c r="F46" s="14"/>
      <c r="G46" s="14"/>
    </row>
    <row r="47" spans="1:7" x14ac:dyDescent="0.25">
      <c r="A47" s="11"/>
      <c r="B47" s="29"/>
      <c r="C47" s="29"/>
      <c r="D47" s="12"/>
      <c r="E47" s="13"/>
      <c r="F47" s="14"/>
      <c r="G47" s="14"/>
    </row>
    <row r="48" spans="1:7" x14ac:dyDescent="0.25">
      <c r="A48" s="15" t="s">
        <v>151</v>
      </c>
      <c r="B48" s="29"/>
      <c r="C48" s="29"/>
      <c r="D48" s="12"/>
      <c r="E48" s="13"/>
      <c r="F48" s="14"/>
      <c r="G48" s="14"/>
    </row>
    <row r="49" spans="1:7" x14ac:dyDescent="0.25">
      <c r="A49" s="11" t="s">
        <v>152</v>
      </c>
      <c r="B49" s="29"/>
      <c r="C49" s="29"/>
      <c r="D49" s="12"/>
      <c r="E49" s="13">
        <v>1822.69</v>
      </c>
      <c r="F49" s="14">
        <v>4.9299999999999997E-2</v>
      </c>
      <c r="G49" s="14">
        <v>6.2475999999999997E-2</v>
      </c>
    </row>
    <row r="50" spans="1:7" x14ac:dyDescent="0.25">
      <c r="A50" s="15" t="s">
        <v>120</v>
      </c>
      <c r="B50" s="30"/>
      <c r="C50" s="30"/>
      <c r="D50" s="16"/>
      <c r="E50" s="17">
        <v>1822.69</v>
      </c>
      <c r="F50" s="18">
        <v>4.9299999999999997E-2</v>
      </c>
      <c r="G50" s="19"/>
    </row>
    <row r="51" spans="1:7" x14ac:dyDescent="0.25">
      <c r="A51" s="11"/>
      <c r="B51" s="29"/>
      <c r="C51" s="29"/>
      <c r="D51" s="12"/>
      <c r="E51" s="13"/>
      <c r="F51" s="14"/>
      <c r="G51" s="14"/>
    </row>
    <row r="52" spans="1:7" x14ac:dyDescent="0.25">
      <c r="A52" s="20" t="s">
        <v>150</v>
      </c>
      <c r="B52" s="31"/>
      <c r="C52" s="31"/>
      <c r="D52" s="21"/>
      <c r="E52" s="17">
        <v>1822.69</v>
      </c>
      <c r="F52" s="18">
        <v>4.9299999999999997E-2</v>
      </c>
      <c r="G52" s="19"/>
    </row>
    <row r="53" spans="1:7" x14ac:dyDescent="0.25">
      <c r="A53" s="11" t="s">
        <v>153</v>
      </c>
      <c r="B53" s="29"/>
      <c r="C53" s="29"/>
      <c r="D53" s="12"/>
      <c r="E53" s="13">
        <v>844.60548949999998</v>
      </c>
      <c r="F53" s="14">
        <v>2.2823E-2</v>
      </c>
      <c r="G53" s="14"/>
    </row>
    <row r="54" spans="1:7" x14ac:dyDescent="0.25">
      <c r="A54" s="11" t="s">
        <v>154</v>
      </c>
      <c r="B54" s="29"/>
      <c r="C54" s="29"/>
      <c r="D54" s="12"/>
      <c r="E54" s="13">
        <v>68.114510499999994</v>
      </c>
      <c r="F54" s="14">
        <v>1.7769999999999999E-3</v>
      </c>
      <c r="G54" s="14">
        <v>6.2475999999999997E-2</v>
      </c>
    </row>
    <row r="55" spans="1:7" x14ac:dyDescent="0.25">
      <c r="A55" s="24" t="s">
        <v>155</v>
      </c>
      <c r="B55" s="32"/>
      <c r="C55" s="32"/>
      <c r="D55" s="25"/>
      <c r="E55" s="26">
        <v>37005.78</v>
      </c>
      <c r="F55" s="27">
        <v>1</v>
      </c>
      <c r="G55" s="27"/>
    </row>
    <row r="57" spans="1:7" x14ac:dyDescent="0.25">
      <c r="A57" s="51" t="s">
        <v>157</v>
      </c>
    </row>
    <row r="60" spans="1:7" x14ac:dyDescent="0.25">
      <c r="A60" s="51" t="s">
        <v>158</v>
      </c>
    </row>
    <row r="61" spans="1:7" x14ac:dyDescent="0.25">
      <c r="A61" s="46" t="s">
        <v>159</v>
      </c>
      <c r="B61" s="33" t="s">
        <v>112</v>
      </c>
    </row>
    <row r="62" spans="1:7" x14ac:dyDescent="0.25">
      <c r="A62" t="s">
        <v>160</v>
      </c>
    </row>
    <row r="63" spans="1:7" x14ac:dyDescent="0.25">
      <c r="A63" t="s">
        <v>161</v>
      </c>
      <c r="B63" t="s">
        <v>162</v>
      </c>
      <c r="C63" t="s">
        <v>162</v>
      </c>
    </row>
    <row r="64" spans="1:7" x14ac:dyDescent="0.25">
      <c r="B64" s="47">
        <v>45044</v>
      </c>
      <c r="C64" s="47">
        <v>45077</v>
      </c>
    </row>
    <row r="65" spans="1:5" x14ac:dyDescent="0.25">
      <c r="A65" t="s">
        <v>164</v>
      </c>
      <c r="B65" t="s">
        <v>165</v>
      </c>
      <c r="C65" t="s">
        <v>165</v>
      </c>
      <c r="E65" s="1"/>
    </row>
    <row r="66" spans="1:5" x14ac:dyDescent="0.25">
      <c r="A66" t="s">
        <v>622</v>
      </c>
      <c r="B66">
        <v>14.662100000000001</v>
      </c>
      <c r="C66">
        <v>14.571</v>
      </c>
      <c r="E66" s="1"/>
    </row>
    <row r="67" spans="1:5" x14ac:dyDescent="0.25">
      <c r="A67" t="s">
        <v>166</v>
      </c>
      <c r="B67">
        <v>21.6553</v>
      </c>
      <c r="C67">
        <v>21.8581</v>
      </c>
      <c r="E67" s="1"/>
    </row>
    <row r="68" spans="1:5" x14ac:dyDescent="0.25">
      <c r="A68" t="s">
        <v>167</v>
      </c>
      <c r="B68">
        <v>18.2164</v>
      </c>
      <c r="C68">
        <v>18.387</v>
      </c>
      <c r="E68" s="1"/>
    </row>
    <row r="69" spans="1:5" x14ac:dyDescent="0.25">
      <c r="A69" t="s">
        <v>623</v>
      </c>
      <c r="B69">
        <v>10.9095</v>
      </c>
      <c r="C69">
        <v>10.9154</v>
      </c>
      <c r="E69" s="1"/>
    </row>
    <row r="70" spans="1:5" x14ac:dyDescent="0.25">
      <c r="A70" t="s">
        <v>624</v>
      </c>
      <c r="B70">
        <v>10.5626</v>
      </c>
      <c r="C70">
        <v>10.561199999999999</v>
      </c>
      <c r="E70" s="1"/>
    </row>
    <row r="71" spans="1:5" x14ac:dyDescent="0.25">
      <c r="A71" t="s">
        <v>175</v>
      </c>
      <c r="B71" t="s">
        <v>165</v>
      </c>
      <c r="C71" t="s">
        <v>165</v>
      </c>
      <c r="E71" s="1"/>
    </row>
    <row r="72" spans="1:5" x14ac:dyDescent="0.25">
      <c r="A72" t="s">
        <v>625</v>
      </c>
      <c r="B72">
        <v>14.2806</v>
      </c>
      <c r="C72">
        <v>14.193</v>
      </c>
      <c r="E72" s="1"/>
    </row>
    <row r="73" spans="1:5" x14ac:dyDescent="0.25">
      <c r="A73" t="s">
        <v>626</v>
      </c>
      <c r="B73">
        <v>21.0398</v>
      </c>
      <c r="C73">
        <v>21.230799999999999</v>
      </c>
      <c r="E73" s="1"/>
    </row>
    <row r="74" spans="1:5" x14ac:dyDescent="0.25">
      <c r="A74" t="s">
        <v>627</v>
      </c>
      <c r="B74">
        <v>17.615200000000002</v>
      </c>
      <c r="C74">
        <v>17.775200000000002</v>
      </c>
      <c r="E74" s="1"/>
    </row>
    <row r="75" spans="1:5" x14ac:dyDescent="0.25">
      <c r="A75" t="s">
        <v>628</v>
      </c>
      <c r="B75">
        <v>11.1547</v>
      </c>
      <c r="C75">
        <v>11.160399999999999</v>
      </c>
      <c r="E75" s="1"/>
    </row>
    <row r="76" spans="1:5" x14ac:dyDescent="0.25">
      <c r="A76" t="s">
        <v>629</v>
      </c>
      <c r="B76">
        <v>10.158300000000001</v>
      </c>
      <c r="C76">
        <v>10.1572</v>
      </c>
      <c r="E76" s="1"/>
    </row>
    <row r="77" spans="1:5" x14ac:dyDescent="0.25">
      <c r="A77" t="s">
        <v>176</v>
      </c>
      <c r="E77" s="1"/>
    </row>
    <row r="79" spans="1:5" x14ac:dyDescent="0.25">
      <c r="A79" t="s">
        <v>630</v>
      </c>
    </row>
    <row r="81" spans="1:4" x14ac:dyDescent="0.25">
      <c r="A81" s="49" t="s">
        <v>631</v>
      </c>
      <c r="B81" s="49" t="s">
        <v>632</v>
      </c>
      <c r="C81" s="49" t="s">
        <v>633</v>
      </c>
      <c r="D81" s="49" t="s">
        <v>634</v>
      </c>
    </row>
    <row r="82" spans="1:4" x14ac:dyDescent="0.25">
      <c r="A82" s="49" t="s">
        <v>635</v>
      </c>
      <c r="B82" s="49"/>
      <c r="C82" s="49">
        <v>0.2273115</v>
      </c>
      <c r="D82" s="49">
        <v>0.2273115</v>
      </c>
    </row>
    <row r="83" spans="1:4" x14ac:dyDescent="0.25">
      <c r="A83" s="49" t="s">
        <v>636</v>
      </c>
      <c r="B83" s="49"/>
      <c r="C83" s="49">
        <v>9.6167600000000006E-2</v>
      </c>
      <c r="D83" s="49">
        <v>9.6167600000000006E-2</v>
      </c>
    </row>
    <row r="84" spans="1:4" x14ac:dyDescent="0.25">
      <c r="A84" s="49" t="s">
        <v>637</v>
      </c>
      <c r="B84" s="49"/>
      <c r="C84" s="49">
        <v>9.9886199999999994E-2</v>
      </c>
      <c r="D84" s="49">
        <v>9.9886199999999994E-2</v>
      </c>
    </row>
    <row r="85" spans="1:4" x14ac:dyDescent="0.25">
      <c r="A85" s="49" t="s">
        <v>638</v>
      </c>
      <c r="B85" s="49"/>
      <c r="C85" s="49">
        <v>0.21616379999999999</v>
      </c>
      <c r="D85" s="49">
        <v>0.21616379999999999</v>
      </c>
    </row>
    <row r="86" spans="1:4" x14ac:dyDescent="0.25">
      <c r="A86" s="49" t="s">
        <v>639</v>
      </c>
      <c r="B86" s="49"/>
      <c r="C86" s="49">
        <v>9.5476699999999998E-2</v>
      </c>
      <c r="D86" s="49">
        <v>9.5476699999999998E-2</v>
      </c>
    </row>
    <row r="87" spans="1:4" x14ac:dyDescent="0.25">
      <c r="A87" s="49" t="s">
        <v>640</v>
      </c>
      <c r="B87" s="49"/>
      <c r="C87" s="49">
        <v>9.3055600000000002E-2</v>
      </c>
      <c r="D87" s="49">
        <v>9.3055600000000002E-2</v>
      </c>
    </row>
    <row r="89" spans="1:4" x14ac:dyDescent="0.25">
      <c r="A89" t="s">
        <v>178</v>
      </c>
      <c r="B89" s="33" t="s">
        <v>112</v>
      </c>
    </row>
    <row r="90" spans="1:4" ht="29.1" customHeight="1" x14ac:dyDescent="0.25">
      <c r="A90" s="46" t="s">
        <v>179</v>
      </c>
      <c r="B90" s="33" t="s">
        <v>112</v>
      </c>
    </row>
    <row r="91" spans="1:4" ht="29.1" customHeight="1" x14ac:dyDescent="0.25">
      <c r="A91" s="46" t="s">
        <v>180</v>
      </c>
      <c r="B91" s="33" t="s">
        <v>112</v>
      </c>
    </row>
    <row r="92" spans="1:4" x14ac:dyDescent="0.25">
      <c r="A92" t="s">
        <v>181</v>
      </c>
      <c r="B92" s="48">
        <f>B108</f>
        <v>5.5667976051427832</v>
      </c>
    </row>
    <row r="93" spans="1:4" ht="43.5" customHeight="1" x14ac:dyDescent="0.25">
      <c r="A93" s="46" t="s">
        <v>182</v>
      </c>
      <c r="B93" s="33" t="s">
        <v>112</v>
      </c>
    </row>
    <row r="94" spans="1:4" ht="29.1" customHeight="1" x14ac:dyDescent="0.25">
      <c r="A94" s="46" t="s">
        <v>183</v>
      </c>
      <c r="B94" s="33" t="s">
        <v>112</v>
      </c>
    </row>
    <row r="95" spans="1:4" ht="29.1" customHeight="1" x14ac:dyDescent="0.25">
      <c r="A95" s="46" t="s">
        <v>184</v>
      </c>
      <c r="B95" s="33" t="s">
        <v>112</v>
      </c>
    </row>
    <row r="96" spans="1:4" x14ac:dyDescent="0.25">
      <c r="A96" t="s">
        <v>185</v>
      </c>
      <c r="B96" s="33" t="s">
        <v>112</v>
      </c>
    </row>
    <row r="97" spans="1:6" x14ac:dyDescent="0.25">
      <c r="A97" t="s">
        <v>186</v>
      </c>
      <c r="B97" s="33" t="s">
        <v>112</v>
      </c>
    </row>
    <row r="101" spans="1:6" x14ac:dyDescent="0.25">
      <c r="A101" t="s">
        <v>187</v>
      </c>
    </row>
    <row r="102" spans="1:6" x14ac:dyDescent="0.25">
      <c r="A102" s="52" t="s">
        <v>188</v>
      </c>
      <c r="B102" s="52" t="s">
        <v>641</v>
      </c>
    </row>
    <row r="103" spans="1:6" x14ac:dyDescent="0.25">
      <c r="A103" s="52" t="s">
        <v>190</v>
      </c>
      <c r="B103" s="52" t="s">
        <v>642</v>
      </c>
    </row>
    <row r="104" spans="1:6" x14ac:dyDescent="0.25">
      <c r="A104" s="52"/>
      <c r="B104" s="52"/>
    </row>
    <row r="105" spans="1:6" x14ac:dyDescent="0.25">
      <c r="A105" s="52" t="s">
        <v>192</v>
      </c>
      <c r="B105" s="53">
        <v>7.2092244619330046</v>
      </c>
    </row>
    <row r="106" spans="1:6" x14ac:dyDescent="0.25">
      <c r="A106" s="52"/>
      <c r="B106" s="52"/>
    </row>
    <row r="107" spans="1:6" x14ac:dyDescent="0.25">
      <c r="A107" s="52" t="s">
        <v>193</v>
      </c>
      <c r="B107" s="54">
        <v>4.5290999999999997</v>
      </c>
    </row>
    <row r="108" spans="1:6" x14ac:dyDescent="0.25">
      <c r="A108" s="52" t="s">
        <v>194</v>
      </c>
      <c r="B108" s="54">
        <v>5.5667976051427832</v>
      </c>
    </row>
    <row r="109" spans="1:6" x14ac:dyDescent="0.25">
      <c r="A109" s="52"/>
      <c r="B109" s="52"/>
    </row>
    <row r="110" spans="1:6" x14ac:dyDescent="0.25">
      <c r="A110" s="52" t="s">
        <v>195</v>
      </c>
      <c r="B110" s="55">
        <v>45077</v>
      </c>
    </row>
    <row r="112" spans="1:6" ht="69.95" customHeight="1" x14ac:dyDescent="0.25">
      <c r="A112" s="57" t="s">
        <v>196</v>
      </c>
      <c r="B112" s="57" t="s">
        <v>197</v>
      </c>
      <c r="C112" s="57" t="s">
        <v>5</v>
      </c>
      <c r="D112" s="57" t="s">
        <v>6</v>
      </c>
      <c r="E112" s="57" t="s">
        <v>5</v>
      </c>
      <c r="F112" s="57" t="s">
        <v>6</v>
      </c>
    </row>
    <row r="113" spans="1:6" ht="69.95" customHeight="1" x14ac:dyDescent="0.25">
      <c r="A113" s="57" t="s">
        <v>643</v>
      </c>
      <c r="B113" s="57"/>
      <c r="C113" s="57" t="s">
        <v>22</v>
      </c>
      <c r="D113" s="57"/>
      <c r="E113" s="57" t="s">
        <v>23</v>
      </c>
      <c r="F113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1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2" t="s">
        <v>644</v>
      </c>
      <c r="B1" s="63"/>
      <c r="C1" s="63"/>
      <c r="D1" s="63"/>
      <c r="E1" s="63"/>
      <c r="F1" s="63"/>
      <c r="G1" s="64"/>
      <c r="H1" s="50" t="str">
        <f>HYPERLINK("[EDEL_Portfolio Monthly Notes 31-May-2023.xlsx]Index!A1","Index")</f>
        <v>Index</v>
      </c>
    </row>
    <row r="2" spans="1:8" ht="19.5" customHeight="1" x14ac:dyDescent="0.25">
      <c r="A2" s="62" t="s">
        <v>645</v>
      </c>
      <c r="B2" s="63"/>
      <c r="C2" s="63"/>
      <c r="D2" s="63"/>
      <c r="E2" s="63"/>
      <c r="F2" s="63"/>
      <c r="G2" s="64"/>
    </row>
    <row r="4" spans="1:8" ht="48" customHeight="1" x14ac:dyDescent="0.25">
      <c r="A4" s="2" t="s">
        <v>104</v>
      </c>
      <c r="B4" s="2" t="s">
        <v>105</v>
      </c>
      <c r="C4" s="2" t="s">
        <v>106</v>
      </c>
      <c r="D4" s="3" t="s">
        <v>107</v>
      </c>
      <c r="E4" s="4" t="s">
        <v>108</v>
      </c>
      <c r="F4" s="4" t="s">
        <v>109</v>
      </c>
      <c r="G4" s="5" t="s">
        <v>110</v>
      </c>
    </row>
    <row r="5" spans="1:8" x14ac:dyDescent="0.25">
      <c r="A5" s="6"/>
      <c r="B5" s="28"/>
      <c r="C5" s="28"/>
      <c r="D5" s="7"/>
      <c r="E5" s="8"/>
      <c r="F5" s="9"/>
      <c r="G5" s="10"/>
    </row>
    <row r="6" spans="1:8" x14ac:dyDescent="0.25">
      <c r="A6" s="11"/>
      <c r="B6" s="29"/>
      <c r="C6" s="29"/>
      <c r="D6" s="12"/>
      <c r="E6" s="13"/>
      <c r="F6" s="14"/>
      <c r="G6" s="14"/>
    </row>
    <row r="7" spans="1:8" x14ac:dyDescent="0.25">
      <c r="A7" s="15" t="s">
        <v>111</v>
      </c>
      <c r="B7" s="29"/>
      <c r="C7" s="29"/>
      <c r="D7" s="12"/>
      <c r="E7" s="13" t="s">
        <v>112</v>
      </c>
      <c r="F7" s="14" t="s">
        <v>112</v>
      </c>
      <c r="G7" s="14"/>
    </row>
    <row r="8" spans="1:8" x14ac:dyDescent="0.25">
      <c r="A8" s="15" t="s">
        <v>200</v>
      </c>
      <c r="B8" s="29"/>
      <c r="C8" s="29"/>
      <c r="D8" s="12"/>
      <c r="E8" s="13"/>
      <c r="F8" s="14"/>
      <c r="G8" s="14"/>
    </row>
    <row r="9" spans="1:8" x14ac:dyDescent="0.25">
      <c r="A9" s="15" t="s">
        <v>646</v>
      </c>
      <c r="B9" s="29"/>
      <c r="C9" s="29"/>
      <c r="D9" s="12"/>
      <c r="E9" s="13"/>
      <c r="F9" s="14"/>
      <c r="G9" s="14"/>
    </row>
    <row r="10" spans="1:8" x14ac:dyDescent="0.25">
      <c r="A10" s="15" t="s">
        <v>120</v>
      </c>
      <c r="B10" s="29"/>
      <c r="C10" s="29"/>
      <c r="D10" s="12"/>
      <c r="E10" s="34" t="s">
        <v>112</v>
      </c>
      <c r="F10" s="35" t="s">
        <v>112</v>
      </c>
      <c r="G10" s="14"/>
    </row>
    <row r="11" spans="1:8" x14ac:dyDescent="0.25">
      <c r="A11" s="11"/>
      <c r="B11" s="29"/>
      <c r="C11" s="29"/>
      <c r="D11" s="12"/>
      <c r="E11" s="13"/>
      <c r="F11" s="14"/>
      <c r="G11" s="14"/>
    </row>
    <row r="12" spans="1:8" x14ac:dyDescent="0.25">
      <c r="A12" s="15" t="s">
        <v>295</v>
      </c>
      <c r="B12" s="29"/>
      <c r="C12" s="29"/>
      <c r="D12" s="12"/>
      <c r="E12" s="13"/>
      <c r="F12" s="14"/>
      <c r="G12" s="14"/>
    </row>
    <row r="13" spans="1:8" x14ac:dyDescent="0.25">
      <c r="A13" s="11" t="s">
        <v>620</v>
      </c>
      <c r="B13" s="29" t="s">
        <v>621</v>
      </c>
      <c r="C13" s="29" t="s">
        <v>117</v>
      </c>
      <c r="D13" s="12">
        <v>4900000</v>
      </c>
      <c r="E13" s="13">
        <v>4978.25</v>
      </c>
      <c r="F13" s="14">
        <v>0.49719999999999998</v>
      </c>
      <c r="G13" s="14">
        <v>7.0394056201999997E-2</v>
      </c>
    </row>
    <row r="14" spans="1:8" x14ac:dyDescent="0.25">
      <c r="A14" s="15" t="s">
        <v>120</v>
      </c>
      <c r="B14" s="30"/>
      <c r="C14" s="30"/>
      <c r="D14" s="16"/>
      <c r="E14" s="17">
        <v>4978.25</v>
      </c>
      <c r="F14" s="18">
        <v>0.49719999999999998</v>
      </c>
      <c r="G14" s="19"/>
    </row>
    <row r="15" spans="1:8" x14ac:dyDescent="0.25">
      <c r="A15" s="11"/>
      <c r="B15" s="29"/>
      <c r="C15" s="29"/>
      <c r="D15" s="12"/>
      <c r="E15" s="13"/>
      <c r="F15" s="14"/>
      <c r="G15" s="14"/>
    </row>
    <row r="16" spans="1:8" x14ac:dyDescent="0.25">
      <c r="A16" s="15" t="s">
        <v>647</v>
      </c>
      <c r="B16" s="29"/>
      <c r="C16" s="29"/>
      <c r="D16" s="12"/>
      <c r="E16" s="13"/>
      <c r="F16" s="14"/>
      <c r="G16" s="14"/>
    </row>
    <row r="17" spans="1:7" x14ac:dyDescent="0.25">
      <c r="A17" s="11" t="s">
        <v>648</v>
      </c>
      <c r="B17" s="29" t="s">
        <v>649</v>
      </c>
      <c r="C17" s="29" t="s">
        <v>117</v>
      </c>
      <c r="D17" s="12">
        <v>2000000</v>
      </c>
      <c r="E17" s="13">
        <v>1997.96</v>
      </c>
      <c r="F17" s="14">
        <v>0.1996</v>
      </c>
      <c r="G17" s="14">
        <v>7.3183078969999996E-2</v>
      </c>
    </row>
    <row r="18" spans="1:7" x14ac:dyDescent="0.25">
      <c r="A18" s="11" t="s">
        <v>650</v>
      </c>
      <c r="B18" s="29" t="s">
        <v>651</v>
      </c>
      <c r="C18" s="29" t="s">
        <v>117</v>
      </c>
      <c r="D18" s="12">
        <v>1000000</v>
      </c>
      <c r="E18" s="13">
        <v>1016.44</v>
      </c>
      <c r="F18" s="14">
        <v>0.10150000000000001</v>
      </c>
      <c r="G18" s="14">
        <v>7.3262848256000004E-2</v>
      </c>
    </row>
    <row r="19" spans="1:7" x14ac:dyDescent="0.25">
      <c r="A19" s="11" t="s">
        <v>652</v>
      </c>
      <c r="B19" s="29" t="s">
        <v>653</v>
      </c>
      <c r="C19" s="29" t="s">
        <v>117</v>
      </c>
      <c r="D19" s="12">
        <v>500000</v>
      </c>
      <c r="E19" s="13">
        <v>505.37</v>
      </c>
      <c r="F19" s="14">
        <v>5.0500000000000003E-2</v>
      </c>
      <c r="G19" s="14">
        <v>7.3340548461999999E-2</v>
      </c>
    </row>
    <row r="20" spans="1:7" x14ac:dyDescent="0.25">
      <c r="A20" s="11" t="s">
        <v>654</v>
      </c>
      <c r="B20" s="29" t="s">
        <v>655</v>
      </c>
      <c r="C20" s="29" t="s">
        <v>117</v>
      </c>
      <c r="D20" s="12">
        <v>500000</v>
      </c>
      <c r="E20" s="13">
        <v>505.37</v>
      </c>
      <c r="F20" s="14">
        <v>5.0500000000000003E-2</v>
      </c>
      <c r="G20" s="14">
        <v>7.3339512440999996E-2</v>
      </c>
    </row>
    <row r="21" spans="1:7" x14ac:dyDescent="0.25">
      <c r="A21" s="11" t="s">
        <v>656</v>
      </c>
      <c r="B21" s="29" t="s">
        <v>657</v>
      </c>
      <c r="C21" s="29" t="s">
        <v>117</v>
      </c>
      <c r="D21" s="12">
        <v>500000</v>
      </c>
      <c r="E21" s="13">
        <v>505.15</v>
      </c>
      <c r="F21" s="14">
        <v>5.0500000000000003E-2</v>
      </c>
      <c r="G21" s="14">
        <v>7.3368521224999997E-2</v>
      </c>
    </row>
    <row r="22" spans="1:7" x14ac:dyDescent="0.25">
      <c r="A22" s="11" t="s">
        <v>658</v>
      </c>
      <c r="B22" s="29" t="s">
        <v>659</v>
      </c>
      <c r="C22" s="29" t="s">
        <v>117</v>
      </c>
      <c r="D22" s="12">
        <v>200000</v>
      </c>
      <c r="E22" s="13">
        <v>203.07</v>
      </c>
      <c r="F22" s="14">
        <v>2.0299999999999999E-2</v>
      </c>
      <c r="G22" s="14">
        <v>7.3340548461999999E-2</v>
      </c>
    </row>
    <row r="23" spans="1:7" x14ac:dyDescent="0.25">
      <c r="A23" s="15" t="s">
        <v>120</v>
      </c>
      <c r="B23" s="30"/>
      <c r="C23" s="30"/>
      <c r="D23" s="16"/>
      <c r="E23" s="17">
        <v>4733.3599999999997</v>
      </c>
      <c r="F23" s="18">
        <v>0.47289999999999999</v>
      </c>
      <c r="G23" s="19"/>
    </row>
    <row r="24" spans="1:7" x14ac:dyDescent="0.25">
      <c r="A24" s="11"/>
      <c r="B24" s="29"/>
      <c r="C24" s="29"/>
      <c r="D24" s="12"/>
      <c r="E24" s="13"/>
      <c r="F24" s="14"/>
      <c r="G24" s="14"/>
    </row>
    <row r="25" spans="1:7" x14ac:dyDescent="0.25">
      <c r="A25" s="11"/>
      <c r="B25" s="29"/>
      <c r="C25" s="29"/>
      <c r="D25" s="12"/>
      <c r="E25" s="13"/>
      <c r="F25" s="14"/>
      <c r="G25" s="14"/>
    </row>
    <row r="26" spans="1:7" x14ac:dyDescent="0.25">
      <c r="A26" s="15" t="s">
        <v>298</v>
      </c>
      <c r="B26" s="29"/>
      <c r="C26" s="29"/>
      <c r="D26" s="12"/>
      <c r="E26" s="13"/>
      <c r="F26" s="14"/>
      <c r="G26" s="14"/>
    </row>
    <row r="27" spans="1:7" x14ac:dyDescent="0.25">
      <c r="A27" s="15" t="s">
        <v>120</v>
      </c>
      <c r="B27" s="29"/>
      <c r="C27" s="29"/>
      <c r="D27" s="12"/>
      <c r="E27" s="34" t="s">
        <v>112</v>
      </c>
      <c r="F27" s="35" t="s">
        <v>112</v>
      </c>
      <c r="G27" s="14"/>
    </row>
    <row r="28" spans="1:7" x14ac:dyDescent="0.25">
      <c r="A28" s="11"/>
      <c r="B28" s="29"/>
      <c r="C28" s="29"/>
      <c r="D28" s="12"/>
      <c r="E28" s="13"/>
      <c r="F28" s="14"/>
      <c r="G28" s="14"/>
    </row>
    <row r="29" spans="1:7" x14ac:dyDescent="0.25">
      <c r="A29" s="15" t="s">
        <v>299</v>
      </c>
      <c r="B29" s="29"/>
      <c r="C29" s="29"/>
      <c r="D29" s="12"/>
      <c r="E29" s="13"/>
      <c r="F29" s="14"/>
      <c r="G29" s="14"/>
    </row>
    <row r="30" spans="1:7" x14ac:dyDescent="0.25">
      <c r="A30" s="15" t="s">
        <v>120</v>
      </c>
      <c r="B30" s="29"/>
      <c r="C30" s="29"/>
      <c r="D30" s="12"/>
      <c r="E30" s="34" t="s">
        <v>112</v>
      </c>
      <c r="F30" s="35" t="s">
        <v>112</v>
      </c>
      <c r="G30" s="14"/>
    </row>
    <row r="31" spans="1:7" x14ac:dyDescent="0.25">
      <c r="A31" s="11"/>
      <c r="B31" s="29"/>
      <c r="C31" s="29"/>
      <c r="D31" s="12"/>
      <c r="E31" s="13"/>
      <c r="F31" s="14"/>
      <c r="G31" s="14"/>
    </row>
    <row r="32" spans="1:7" x14ac:dyDescent="0.25">
      <c r="A32" s="20" t="s">
        <v>150</v>
      </c>
      <c r="B32" s="31"/>
      <c r="C32" s="31"/>
      <c r="D32" s="21"/>
      <c r="E32" s="17">
        <v>9711.61</v>
      </c>
      <c r="F32" s="18">
        <v>0.97009999999999996</v>
      </c>
      <c r="G32" s="19"/>
    </row>
    <row r="33" spans="1:7" x14ac:dyDescent="0.25">
      <c r="A33" s="11"/>
      <c r="B33" s="29"/>
      <c r="C33" s="29"/>
      <c r="D33" s="12"/>
      <c r="E33" s="13"/>
      <c r="F33" s="14"/>
      <c r="G33" s="14"/>
    </row>
    <row r="34" spans="1:7" x14ac:dyDescent="0.25">
      <c r="A34" s="11"/>
      <c r="B34" s="29"/>
      <c r="C34" s="29"/>
      <c r="D34" s="12"/>
      <c r="E34" s="13"/>
      <c r="F34" s="14"/>
      <c r="G34" s="14"/>
    </row>
    <row r="35" spans="1:7" x14ac:dyDescent="0.25">
      <c r="A35" s="15" t="s">
        <v>151</v>
      </c>
      <c r="B35" s="29"/>
      <c r="C35" s="29"/>
      <c r="D35" s="12"/>
      <c r="E35" s="13"/>
      <c r="F35" s="14"/>
      <c r="G35" s="14"/>
    </row>
    <row r="36" spans="1:7" x14ac:dyDescent="0.25">
      <c r="A36" s="11" t="s">
        <v>152</v>
      </c>
      <c r="B36" s="29"/>
      <c r="C36" s="29"/>
      <c r="D36" s="12"/>
      <c r="E36" s="13">
        <v>51.99</v>
      </c>
      <c r="F36" s="14">
        <v>5.1999999999999998E-3</v>
      </c>
      <c r="G36" s="14">
        <v>6.2475999999999997E-2</v>
      </c>
    </row>
    <row r="37" spans="1:7" x14ac:dyDescent="0.25">
      <c r="A37" s="15" t="s">
        <v>120</v>
      </c>
      <c r="B37" s="30"/>
      <c r="C37" s="30"/>
      <c r="D37" s="16"/>
      <c r="E37" s="17">
        <v>51.99</v>
      </c>
      <c r="F37" s="18">
        <v>5.1999999999999998E-3</v>
      </c>
      <c r="G37" s="19"/>
    </row>
    <row r="38" spans="1:7" x14ac:dyDescent="0.25">
      <c r="A38" s="11"/>
      <c r="B38" s="29"/>
      <c r="C38" s="29"/>
      <c r="D38" s="12"/>
      <c r="E38" s="13"/>
      <c r="F38" s="14"/>
      <c r="G38" s="14"/>
    </row>
    <row r="39" spans="1:7" x14ac:dyDescent="0.25">
      <c r="A39" s="20" t="s">
        <v>150</v>
      </c>
      <c r="B39" s="31"/>
      <c r="C39" s="31"/>
      <c r="D39" s="21"/>
      <c r="E39" s="17">
        <v>51.99</v>
      </c>
      <c r="F39" s="18">
        <v>5.1999999999999998E-3</v>
      </c>
      <c r="G39" s="19"/>
    </row>
    <row r="40" spans="1:7" x14ac:dyDescent="0.25">
      <c r="A40" s="11" t="s">
        <v>153</v>
      </c>
      <c r="B40" s="29"/>
      <c r="C40" s="29"/>
      <c r="D40" s="12"/>
      <c r="E40" s="13">
        <v>240.97759360000001</v>
      </c>
      <c r="F40" s="14">
        <v>2.4067999999999999E-2</v>
      </c>
      <c r="G40" s="14"/>
    </row>
    <row r="41" spans="1:7" x14ac:dyDescent="0.25">
      <c r="A41" s="11" t="s">
        <v>154</v>
      </c>
      <c r="B41" s="29"/>
      <c r="C41" s="29"/>
      <c r="D41" s="12"/>
      <c r="E41" s="13">
        <v>7.7024064000000001</v>
      </c>
      <c r="F41" s="14">
        <v>6.3199999999999997E-4</v>
      </c>
      <c r="G41" s="14">
        <v>6.2475999999999997E-2</v>
      </c>
    </row>
    <row r="42" spans="1:7" x14ac:dyDescent="0.25">
      <c r="A42" s="24" t="s">
        <v>155</v>
      </c>
      <c r="B42" s="32"/>
      <c r="C42" s="32"/>
      <c r="D42" s="25"/>
      <c r="E42" s="26">
        <v>10012.280000000001</v>
      </c>
      <c r="F42" s="27">
        <v>1</v>
      </c>
      <c r="G42" s="27"/>
    </row>
    <row r="44" spans="1:7" x14ac:dyDescent="0.25">
      <c r="A44" s="51" t="s">
        <v>157</v>
      </c>
    </row>
    <row r="47" spans="1:7" x14ac:dyDescent="0.25">
      <c r="A47" s="51" t="s">
        <v>158</v>
      </c>
    </row>
    <row r="48" spans="1:7" x14ac:dyDescent="0.25">
      <c r="A48" s="46" t="s">
        <v>159</v>
      </c>
      <c r="B48" s="33" t="s">
        <v>112</v>
      </c>
    </row>
    <row r="49" spans="1:5" x14ac:dyDescent="0.25">
      <c r="A49" t="s">
        <v>160</v>
      </c>
    </row>
    <row r="50" spans="1:5" x14ac:dyDescent="0.25">
      <c r="A50" t="s">
        <v>161</v>
      </c>
      <c r="B50" t="s">
        <v>162</v>
      </c>
      <c r="C50" t="s">
        <v>162</v>
      </c>
    </row>
    <row r="51" spans="1:5" x14ac:dyDescent="0.25">
      <c r="B51" s="47">
        <v>45044</v>
      </c>
      <c r="C51" s="47">
        <v>45077</v>
      </c>
    </row>
    <row r="52" spans="1:5" x14ac:dyDescent="0.25">
      <c r="A52" t="s">
        <v>660</v>
      </c>
      <c r="B52">
        <v>10.493600000000001</v>
      </c>
      <c r="C52">
        <v>10.577999999999999</v>
      </c>
      <c r="E52" s="1"/>
    </row>
    <row r="53" spans="1:5" x14ac:dyDescent="0.25">
      <c r="A53" t="s">
        <v>167</v>
      </c>
      <c r="B53">
        <v>10.492900000000001</v>
      </c>
      <c r="C53">
        <v>10.577299999999999</v>
      </c>
      <c r="E53" s="1"/>
    </row>
    <row r="54" spans="1:5" x14ac:dyDescent="0.25">
      <c r="A54" t="s">
        <v>661</v>
      </c>
      <c r="B54">
        <v>10.48</v>
      </c>
      <c r="C54">
        <v>10.5619</v>
      </c>
      <c r="E54" s="1"/>
    </row>
    <row r="55" spans="1:5" x14ac:dyDescent="0.25">
      <c r="A55" t="s">
        <v>627</v>
      </c>
      <c r="B55">
        <v>10.4803</v>
      </c>
      <c r="C55">
        <v>10.562200000000001</v>
      </c>
      <c r="E55" s="1"/>
    </row>
    <row r="56" spans="1:5" x14ac:dyDescent="0.25">
      <c r="E56" s="1"/>
    </row>
    <row r="57" spans="1:5" x14ac:dyDescent="0.25">
      <c r="A57" t="s">
        <v>177</v>
      </c>
      <c r="B57" s="33" t="s">
        <v>112</v>
      </c>
    </row>
    <row r="58" spans="1:5" x14ac:dyDescent="0.25">
      <c r="A58" t="s">
        <v>178</v>
      </c>
      <c r="B58" s="33" t="s">
        <v>112</v>
      </c>
    </row>
    <row r="59" spans="1:5" ht="29.1" customHeight="1" x14ac:dyDescent="0.25">
      <c r="A59" s="46" t="s">
        <v>179</v>
      </c>
      <c r="B59" s="33" t="s">
        <v>112</v>
      </c>
    </row>
    <row r="60" spans="1:5" ht="29.1" customHeight="1" x14ac:dyDescent="0.25">
      <c r="A60" s="46" t="s">
        <v>180</v>
      </c>
      <c r="B60" s="33" t="s">
        <v>112</v>
      </c>
    </row>
    <row r="61" spans="1:5" x14ac:dyDescent="0.25">
      <c r="A61" t="s">
        <v>181</v>
      </c>
      <c r="B61" s="48">
        <f>B77</f>
        <v>3.894153396859338</v>
      </c>
    </row>
    <row r="62" spans="1:5" ht="43.5" customHeight="1" x14ac:dyDescent="0.25">
      <c r="A62" s="46" t="s">
        <v>182</v>
      </c>
      <c r="B62" s="33" t="s">
        <v>112</v>
      </c>
    </row>
    <row r="63" spans="1:5" ht="29.1" customHeight="1" x14ac:dyDescent="0.25">
      <c r="A63" s="46" t="s">
        <v>183</v>
      </c>
      <c r="B63" s="33" t="s">
        <v>112</v>
      </c>
    </row>
    <row r="64" spans="1:5" ht="29.1" customHeight="1" x14ac:dyDescent="0.25">
      <c r="A64" s="46" t="s">
        <v>184</v>
      </c>
      <c r="B64" s="33" t="s">
        <v>112</v>
      </c>
    </row>
    <row r="65" spans="1:2" x14ac:dyDescent="0.25">
      <c r="A65" t="s">
        <v>185</v>
      </c>
      <c r="B65" s="33" t="s">
        <v>112</v>
      </c>
    </row>
    <row r="66" spans="1:2" x14ac:dyDescent="0.25">
      <c r="A66" t="s">
        <v>186</v>
      </c>
      <c r="B66" s="33" t="s">
        <v>112</v>
      </c>
    </row>
    <row r="70" spans="1:2" x14ac:dyDescent="0.25">
      <c r="A70" t="s">
        <v>187</v>
      </c>
    </row>
    <row r="71" spans="1:2" ht="57.95" customHeight="1" x14ac:dyDescent="0.25">
      <c r="A71" s="52" t="s">
        <v>188</v>
      </c>
      <c r="B71" s="56" t="s">
        <v>662</v>
      </c>
    </row>
    <row r="72" spans="1:2" ht="43.5" customHeight="1" x14ac:dyDescent="0.25">
      <c r="A72" s="52" t="s">
        <v>190</v>
      </c>
      <c r="B72" s="56" t="s">
        <v>663</v>
      </c>
    </row>
    <row r="73" spans="1:2" x14ac:dyDescent="0.25">
      <c r="A73" s="52"/>
      <c r="B73" s="52"/>
    </row>
    <row r="74" spans="1:2" x14ac:dyDescent="0.25">
      <c r="A74" s="52" t="s">
        <v>192</v>
      </c>
      <c r="B74" s="53">
        <v>7.1731365964153264</v>
      </c>
    </row>
    <row r="75" spans="1:2" x14ac:dyDescent="0.25">
      <c r="A75" s="52"/>
      <c r="B75" s="52"/>
    </row>
    <row r="76" spans="1:2" x14ac:dyDescent="0.25">
      <c r="A76" s="52" t="s">
        <v>193</v>
      </c>
      <c r="B76" s="54">
        <v>3.3690000000000002</v>
      </c>
    </row>
    <row r="77" spans="1:2" x14ac:dyDescent="0.25">
      <c r="A77" s="52" t="s">
        <v>194</v>
      </c>
      <c r="B77" s="54">
        <v>3.894153396859338</v>
      </c>
    </row>
    <row r="78" spans="1:2" x14ac:dyDescent="0.25">
      <c r="A78" s="52"/>
      <c r="B78" s="52"/>
    </row>
    <row r="79" spans="1:2" x14ac:dyDescent="0.25">
      <c r="A79" s="52" t="s">
        <v>195</v>
      </c>
      <c r="B79" s="55">
        <v>45077</v>
      </c>
    </row>
    <row r="81" spans="1:4" ht="69.95" customHeight="1" x14ac:dyDescent="0.25">
      <c r="A81" s="57" t="s">
        <v>196</v>
      </c>
      <c r="B81" s="57" t="s">
        <v>197</v>
      </c>
      <c r="C81" s="57" t="s">
        <v>5</v>
      </c>
      <c r="D81" s="57" t="s">
        <v>6</v>
      </c>
    </row>
    <row r="82" spans="1:4" ht="69.95" customHeight="1" x14ac:dyDescent="0.25">
      <c r="A82" s="57" t="s">
        <v>664</v>
      </c>
      <c r="B82" s="57"/>
      <c r="C82" s="57" t="s">
        <v>25</v>
      </c>
      <c r="D82" s="5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EEMOF1</vt:lpstr>
      <vt:lpstr>EENFBA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Aakanksha Jain - AMC</cp:lastModifiedBy>
  <dcterms:created xsi:type="dcterms:W3CDTF">2015-12-17T12:36:10Z</dcterms:created>
  <dcterms:modified xsi:type="dcterms:W3CDTF">2023-06-08T14:30:53Z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2023-06-08T10:27:27Z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915b637d-f17c-49b0-91c9-08236f07a5cd</vt:lpwstr>
  </property>
  <property fmtid="{D5CDD505-2E9C-101B-9397-08002B2CF9AE}" pid="8" name="MSIP_Label_fae7b159-da8a-4f43-b4ed-ba6115f6e9fb_ContentBits">
    <vt:lpwstr>0</vt:lpwstr>
  </property>
</Properties>
</file>