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worksheets/sheet34.xml" ContentType="application/vnd.openxmlformats-officedocument.spreadsheetml.worksheet+xml"/>
  <Override PartName="/xl/drawings/drawing34.xml" ContentType="application/vnd.openxmlformats-officedocument.drawing+xml"/>
  <Override PartName="/xl/worksheets/sheet35.xml" ContentType="application/vnd.openxmlformats-officedocument.spreadsheetml.worksheet+xml"/>
  <Override PartName="/xl/drawings/drawing35.xml" ContentType="application/vnd.openxmlformats-officedocument.drawing+xml"/>
  <Override PartName="/xl/worksheets/sheet36.xml" ContentType="application/vnd.openxmlformats-officedocument.spreadsheetml.worksheet+xml"/>
  <Override PartName="/xl/drawings/drawing36.xml" ContentType="application/vnd.openxmlformats-officedocument.drawing+xml"/>
  <Override PartName="/xl/worksheets/sheet37.xml" ContentType="application/vnd.openxmlformats-officedocument.spreadsheetml.worksheet+xml"/>
  <Override PartName="/xl/drawings/drawing37.xml" ContentType="application/vnd.openxmlformats-officedocument.drawing+xml"/>
  <Override PartName="/xl/worksheets/sheet38.xml" ContentType="application/vnd.openxmlformats-officedocument.spreadsheetml.worksheet+xml"/>
  <Override PartName="/xl/drawings/drawing38.xml" ContentType="application/vnd.openxmlformats-officedocument.drawing+xml"/>
  <Override PartName="/xl/worksheets/sheet39.xml" ContentType="application/vnd.openxmlformats-officedocument.spreadsheetml.worksheet+xml"/>
  <Override PartName="/xl/drawings/drawing39.xml" ContentType="application/vnd.openxmlformats-officedocument.drawing+xml"/>
  <Override PartName="/xl/worksheets/sheet40.xml" ContentType="application/vnd.openxmlformats-officedocument.spreadsheetml.worksheet+xml"/>
  <Override PartName="/xl/drawings/drawing40.xml" ContentType="application/vnd.openxmlformats-officedocument.drawing+xml"/>
  <Override PartName="/xl/worksheets/sheet41.xml" ContentType="application/vnd.openxmlformats-officedocument.spreadsheetml.worksheet+xml"/>
  <Override PartName="/xl/drawings/drawing41.xml" ContentType="application/vnd.openxmlformats-officedocument.drawing+xml"/>
  <Override PartName="/xl/worksheets/sheet42.xml" ContentType="application/vnd.openxmlformats-officedocument.spreadsheetml.worksheet+xml"/>
  <Override PartName="/xl/drawings/drawing42.xml" ContentType="application/vnd.openxmlformats-officedocument.drawing+xml"/>
  <Override PartName="/xl/worksheets/sheet43.xml" ContentType="application/vnd.openxmlformats-officedocument.spreadsheetml.worksheet+xml"/>
  <Override PartName="/xl/drawings/drawing43.xml" ContentType="application/vnd.openxmlformats-officedocument.drawing+xml"/>
  <Override PartName="/xl/worksheets/sheet44.xml" ContentType="application/vnd.openxmlformats-officedocument.spreadsheetml.worksheet+xml"/>
  <Override PartName="/xl/drawings/drawing44.xml" ContentType="application/vnd.openxmlformats-officedocument.drawing+xml"/>
  <Override PartName="/xl/worksheets/sheet45.xml" ContentType="application/vnd.openxmlformats-officedocument.spreadsheetml.worksheet+xml"/>
  <Override PartName="/xl/drawings/drawing45.xml" ContentType="application/vnd.openxmlformats-officedocument.drawing+xml"/>
  <Override PartName="/xl/worksheets/sheet46.xml" ContentType="application/vnd.openxmlformats-officedocument.spreadsheetml.worksheet+xml"/>
  <Override PartName="/xl/drawings/drawing46.xml" ContentType="application/vnd.openxmlformats-officedocument.drawing+xml"/>
  <Override PartName="/xl/worksheets/sheet47.xml" ContentType="application/vnd.openxmlformats-officedocument.spreadsheetml.worksheet+xml"/>
  <Override PartName="/xl/drawings/drawing47.xml" ContentType="application/vnd.openxmlformats-officedocument.drawing+xml"/>
  <Override PartName="/xl/worksheets/sheet48.xml" ContentType="application/vnd.openxmlformats-officedocument.spreadsheetml.worksheet+xml"/>
  <Override PartName="/xl/drawings/drawing48.xml" ContentType="application/vnd.openxmlformats-officedocument.drawing+xml"/>
  <Override PartName="/xl/worksheets/sheet49.xml" ContentType="application/vnd.openxmlformats-officedocument.spreadsheetml.worksheet+xml"/>
  <Override PartName="/xl/drawings/drawing49.xml" ContentType="application/vnd.openxmlformats-officedocument.drawing+xml"/>
  <Override PartName="/xl/worksheets/sheet50.xml" ContentType="application/vnd.openxmlformats-officedocument.spreadsheetml.worksheet+xml"/>
  <Override PartName="/xl/drawings/drawing50.xml" ContentType="application/vnd.openxmlformats-officedocument.drawing+xml"/>
  <Override PartName="/xl/worksheets/sheet51.xml" ContentType="application/vnd.openxmlformats-officedocument.spreadsheetml.worksheet+xml"/>
  <Override PartName="/xl/drawings/drawing51.xml" ContentType="application/vnd.openxmlformats-officedocument.drawing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/Relationships>
</file>

<file path=xl/workbook.xml><?xml version="1.0" encoding="utf-8"?>
<workbook xmlns:r="http://schemas.openxmlformats.org/officeDocument/2006/relationships" xmlns="http://schemas.openxmlformats.org/spreadsheetml/2006/main">
  <workbookPr/>
  <bookViews>
    <workbookView visibility="visible" minimized="0" showHorizontalScroll="1" showVerticalScroll="1" showSheetTabs="1" xWindow="-120" yWindow="-120" windowWidth="20730" windowHeight="11160" tabRatio="600" firstSheet="0" activeTab="0" autoFilterDateGrouping="1"/>
  </bookViews>
  <sheets>
    <sheet name="Index" sheetId="1" state="visible" r:id="rId1"/>
    <sheet name="EDACBF" sheetId="2" state="visible" r:id="rId2"/>
    <sheet name="EDBE25" sheetId="3" state="visible" r:id="rId3"/>
    <sheet name="EDBE30" sheetId="4" state="visible" r:id="rId4"/>
    <sheet name="EDBE31" sheetId="5" state="visible" r:id="rId5"/>
    <sheet name="EDBE32" sheetId="6" state="visible" r:id="rId6"/>
    <sheet name="EDBE33" sheetId="7" state="visible" r:id="rId7"/>
    <sheet name="EDBPDF" sheetId="8" state="visible" r:id="rId8"/>
    <sheet name="EDCG27" sheetId="9" state="visible" r:id="rId9"/>
    <sheet name="EDCG28" sheetId="10" state="visible" r:id="rId10"/>
    <sheet name="EDCG37" sheetId="11" state="visible" r:id="rId11"/>
    <sheet name="EDCPSF" sheetId="12" state="visible" r:id="rId12"/>
    <sheet name="EDCSDF" sheetId="13" state="visible" r:id="rId13"/>
    <sheet name="EDFF25" sheetId="14" state="visible" r:id="rId14"/>
    <sheet name="EDFF30" sheetId="15" state="visible" r:id="rId15"/>
    <sheet name="EDFF31" sheetId="16" state="visible" r:id="rId16"/>
    <sheet name="EDFF32" sheetId="17" state="visible" r:id="rId17"/>
    <sheet name="EDFF33" sheetId="18" state="visible" r:id="rId18"/>
    <sheet name="EDGSEC" sheetId="19" state="visible" r:id="rId19"/>
    <sheet name="EDNP27" sheetId="20" state="visible" r:id="rId20"/>
    <sheet name="EDNPSF" sheetId="21" state="visible" r:id="rId21"/>
    <sheet name="EDONTF" sheetId="22" state="visible" r:id="rId22"/>
    <sheet name="EEARBF" sheetId="23" state="visible" r:id="rId23"/>
    <sheet name="EEARFD" sheetId="24" state="visible" r:id="rId24"/>
    <sheet name="EEDGEF" sheetId="25" state="visible" r:id="rId25"/>
    <sheet name="EEECRF" sheetId="26" state="visible" r:id="rId26"/>
    <sheet name="EEELSS" sheetId="27" state="visible" r:id="rId27"/>
    <sheet name="EEEQTF" sheetId="28" state="visible" r:id="rId28"/>
    <sheet name="EEESCF" sheetId="29" state="visible" r:id="rId29"/>
    <sheet name="EEESSF" sheetId="30" state="visible" r:id="rId30"/>
    <sheet name="EEFOCF" sheetId="31" state="visible" r:id="rId31"/>
    <sheet name="EEIF30" sheetId="32" state="visible" r:id="rId32"/>
    <sheet name="EEIF50" sheetId="33" state="visible" r:id="rId33"/>
    <sheet name="EELMIF" sheetId="34" state="visible" r:id="rId34"/>
    <sheet name="EEM150" sheetId="35" state="visible" r:id="rId35"/>
    <sheet name="EEMAAF" sheetId="36" state="visible" r:id="rId36"/>
    <sheet name="EEMCPF" sheetId="37" state="visible" r:id="rId37"/>
    <sheet name="EEMOF1" sheetId="38" state="visible" r:id="rId38"/>
    <sheet name="EENN50" sheetId="39" state="visible" r:id="rId39"/>
    <sheet name="EEPRUA" sheetId="40" state="visible" r:id="rId40"/>
    <sheet name="EES250" sheetId="41" state="visible" r:id="rId41"/>
    <sheet name="EESMCF" sheetId="42" state="visible" r:id="rId42"/>
    <sheet name="EGSFOF" sheetId="43" state="visible" r:id="rId43"/>
    <sheet name="ELLIQF" sheetId="44" state="visible" r:id="rId44"/>
    <sheet name="EOASEF" sheetId="45" state="visible" r:id="rId45"/>
    <sheet name="EOCHIF" sheetId="46" state="visible" r:id="rId46"/>
    <sheet name="EODWHF" sheetId="47" state="visible" r:id="rId47"/>
    <sheet name="EOEDOF" sheetId="48" state="visible" r:id="rId48"/>
    <sheet name="EOEMOP" sheetId="49" state="visible" r:id="rId49"/>
    <sheet name="EOUSEF" sheetId="50" state="visible" r:id="rId50"/>
    <sheet name="EOUSTF" sheetId="51" state="visible" r:id="rId51"/>
  </sheets>
  <definedNames>
    <definedName name="Hedging_Positions_through_Futures_AS_ON_MMMM_DD__YYYY___NIL" localSheetId="2">EDBE25!#REF!</definedName>
    <definedName name="Hedging_Positions_through_Futures_AS_ON_MMMM_DD__YYYY___NIL" localSheetId="3">EDBE30!#REF!</definedName>
    <definedName name="Hedging_Positions_through_Futures_AS_ON_MMMM_DD__YYYY___NIL" localSheetId="4">EDBE31!#REF!</definedName>
    <definedName name="Hedging_Positions_through_Futures_AS_ON_MMMM_DD__YYYY___NIL" localSheetId="5">EDBE32!#REF!</definedName>
    <definedName name="Hedging_Positions_through_Futures_AS_ON_MMMM_DD__YYYY___NIL" localSheetId="6">EDBE33!#REF!</definedName>
    <definedName name="Hedging_Positions_through_Futures_AS_ON_MMMM_DD__YYYY___NIL" localSheetId="7">EDBPDF!#REF!</definedName>
    <definedName name="Hedging_Positions_through_Futures_AS_ON_MMMM_DD__YYYY___NIL" localSheetId="8">EDCG27!#REF!</definedName>
    <definedName name="Hedging_Positions_through_Futures_AS_ON_MMMM_DD__YYYY___NIL" localSheetId="9">EDCG28!#REF!</definedName>
    <definedName name="Hedging_Positions_through_Futures_AS_ON_MMMM_DD__YYYY___NIL" localSheetId="10">EDCG37!#REF!</definedName>
    <definedName name="Hedging_Positions_through_Futures_AS_ON_MMMM_DD__YYYY___NIL" localSheetId="11">EDCPSF!#REF!</definedName>
    <definedName name="Hedging_Positions_through_Futures_AS_ON_MMMM_DD__YYYY___NIL" localSheetId="12">EDCSDF!#REF!</definedName>
    <definedName name="Hedging_Positions_through_Futures_AS_ON_MMMM_DD__YYYY___NIL" localSheetId="13">EDFF25!#REF!</definedName>
    <definedName name="Hedging_Positions_through_Futures_AS_ON_MMMM_DD__YYYY___NIL" localSheetId="14">EDFF30!#REF!</definedName>
    <definedName name="Hedging_Positions_through_Futures_AS_ON_MMMM_DD__YYYY___NIL" localSheetId="15">EDFF31!#REF!</definedName>
    <definedName name="Hedging_Positions_through_Futures_AS_ON_MMMM_DD__YYYY___NIL" localSheetId="16">EDFF32!#REF!</definedName>
    <definedName name="Hedging_Positions_through_Futures_AS_ON_MMMM_DD__YYYY___NIL" localSheetId="17">EDFF33!#REF!</definedName>
    <definedName name="Hedging_Positions_through_Futures_AS_ON_MMMM_DD__YYYY___NIL" localSheetId="18">EDGSEC!#REF!</definedName>
    <definedName name="Hedging_Positions_through_Futures_AS_ON_MMMM_DD__YYYY___NIL" localSheetId="19">EDNP27!#REF!</definedName>
    <definedName name="Hedging_Positions_through_Futures_AS_ON_MMMM_DD__YYYY___NIL" localSheetId="20">EDNPSF!#REF!</definedName>
    <definedName name="Hedging_Positions_through_Futures_AS_ON_MMMM_DD__YYYY___NIL" localSheetId="21">EDONTF!#REF!</definedName>
    <definedName name="Hedging_Positions_through_Futures_AS_ON_MMMM_DD__YYYY___NIL" localSheetId="22">EEARBF!#REF!</definedName>
    <definedName name="Hedging_Positions_through_Futures_AS_ON_MMMM_DD__YYYY___NIL" localSheetId="23">EEARFD!#REF!</definedName>
    <definedName name="Hedging_Positions_through_Futures_AS_ON_MMMM_DD__YYYY___NIL" localSheetId="24">EEDGEF!#REF!</definedName>
    <definedName name="Hedging_Positions_through_Futures_AS_ON_MMMM_DD__YYYY___NIL" localSheetId="25">EEECRF!#REF!</definedName>
    <definedName name="Hedging_Positions_through_Futures_AS_ON_MMMM_DD__YYYY___NIL" localSheetId="26">EEELSS!#REF!</definedName>
    <definedName name="Hedging_Positions_through_Futures_AS_ON_MMMM_DD__YYYY___NIL" localSheetId="27">EEEQTF!#REF!</definedName>
    <definedName name="Hedging_Positions_through_Futures_AS_ON_MMMM_DD__YYYY___NIL" localSheetId="28">EEESCF!#REF!</definedName>
    <definedName name="Hedging_Positions_through_Futures_AS_ON_MMMM_DD__YYYY___NIL" localSheetId="29">EEESSF!#REF!</definedName>
    <definedName name="Hedging_Positions_through_Futures_AS_ON_MMMM_DD__YYYY___NIL" localSheetId="30">EEFOCF!#REF!</definedName>
    <definedName name="Hedging_Positions_through_Futures_AS_ON_MMMM_DD__YYYY___NIL" localSheetId="31">EEIF30!#REF!</definedName>
    <definedName name="Hedging_Positions_through_Futures_AS_ON_MMMM_DD__YYYY___NIL" localSheetId="32">EEIF50!#REF!</definedName>
    <definedName name="Hedging_Positions_through_Futures_AS_ON_MMMM_DD__YYYY___NIL" localSheetId="33">EELMIF!#REF!</definedName>
    <definedName name="Hedging_Positions_through_Futures_AS_ON_MMMM_DD__YYYY___NIL" localSheetId="34">'EEM150'!#REF!</definedName>
    <definedName name="Hedging_Positions_through_Futures_AS_ON_MMMM_DD__YYYY___NIL" localSheetId="35">EEMAAF!#REF!</definedName>
    <definedName name="Hedging_Positions_through_Futures_AS_ON_MMMM_DD__YYYY___NIL" localSheetId="36">EEMCPF!#REF!</definedName>
    <definedName name="Hedging_Positions_through_Futures_AS_ON_MMMM_DD__YYYY___NIL" localSheetId="37">EEMOF1!#REF!</definedName>
    <definedName name="Hedging_Positions_through_Futures_AS_ON_MMMM_DD__YYYY___NIL" localSheetId="38">EENN50!#REF!</definedName>
    <definedName name="Hedging_Positions_through_Futures_AS_ON_MMMM_DD__YYYY___NIL" localSheetId="39">EEPRUA!#REF!</definedName>
    <definedName name="Hedging_Positions_through_Futures_AS_ON_MMMM_DD__YYYY___NIL" localSheetId="40">'EES250'!#REF!</definedName>
    <definedName name="Hedging_Positions_through_Futures_AS_ON_MMMM_DD__YYYY___NIL" localSheetId="41">EESMCF!#REF!</definedName>
    <definedName name="Hedging_Positions_through_Futures_AS_ON_MMMM_DD__YYYY___NIL" localSheetId="42">EGSFOF!#REF!</definedName>
    <definedName name="Hedging_Positions_through_Futures_AS_ON_MMMM_DD__YYYY___NIL" localSheetId="43">ELLIQF!#REF!</definedName>
    <definedName name="Hedging_Positions_through_Futures_AS_ON_MMMM_DD__YYYY___NIL" localSheetId="44">EOASEF!#REF!</definedName>
    <definedName name="Hedging_Positions_through_Futures_AS_ON_MMMM_DD__YYYY___NIL" localSheetId="45">EOCHIF!#REF!</definedName>
    <definedName name="Hedging_Positions_through_Futures_AS_ON_MMMM_DD__YYYY___NIL" localSheetId="46">EODWHF!#REF!</definedName>
    <definedName name="Hedging_Positions_through_Futures_AS_ON_MMMM_DD__YYYY___NIL" localSheetId="47">EOEDOF!#REF!</definedName>
    <definedName name="Hedging_Positions_through_Futures_AS_ON_MMMM_DD__YYYY___NIL" localSheetId="48">EOEMOP!#REF!</definedName>
    <definedName name="Hedging_Positions_through_Futures_AS_ON_MMMM_DD__YYYY___NIL" localSheetId="49">EOUSEF!#REF!</definedName>
    <definedName name="Hedging_Positions_through_Futures_AS_ON_MMMM_DD__YYYY___NIL" localSheetId="50">EOUSTF!#REF!</definedName>
    <definedName name="Hedging_Positions_through_Futures_AS_ON_MMMM_DD__YYYY___NIL">EDACBF!#REF!</definedName>
    <definedName name="JPM_Footer_disp" localSheetId="2">EDBE25!#REF!</definedName>
    <definedName name="JPM_Footer_disp" localSheetId="3">EDBE30!#REF!</definedName>
    <definedName name="JPM_Footer_disp" localSheetId="4">EDBE31!#REF!</definedName>
    <definedName name="JPM_Footer_disp" localSheetId="5">EDBE32!#REF!</definedName>
    <definedName name="JPM_Footer_disp" localSheetId="6">EDBE33!#REF!</definedName>
    <definedName name="JPM_Footer_disp" localSheetId="7">EDBPDF!#REF!</definedName>
    <definedName name="JPM_Footer_disp" localSheetId="8">EDCG27!#REF!</definedName>
    <definedName name="JPM_Footer_disp" localSheetId="9">EDCG28!#REF!</definedName>
    <definedName name="JPM_Footer_disp" localSheetId="10">EDCG37!#REF!</definedName>
    <definedName name="JPM_Footer_disp" localSheetId="11">EDCPSF!#REF!</definedName>
    <definedName name="JPM_Footer_disp" localSheetId="12">EDCSDF!#REF!</definedName>
    <definedName name="JPM_Footer_disp" localSheetId="13">EDFF25!#REF!</definedName>
    <definedName name="JPM_Footer_disp" localSheetId="14">EDFF30!#REF!</definedName>
    <definedName name="JPM_Footer_disp" localSheetId="15">EDFF31!#REF!</definedName>
    <definedName name="JPM_Footer_disp" localSheetId="16">EDFF32!#REF!</definedName>
    <definedName name="JPM_Footer_disp" localSheetId="17">EDFF33!#REF!</definedName>
    <definedName name="JPM_Footer_disp" localSheetId="18">EDGSEC!#REF!</definedName>
    <definedName name="JPM_Footer_disp" localSheetId="19">EDNP27!#REF!</definedName>
    <definedName name="JPM_Footer_disp" localSheetId="20">EDNPSF!#REF!</definedName>
    <definedName name="JPM_Footer_disp" localSheetId="21">EDONTF!#REF!</definedName>
    <definedName name="JPM_Footer_disp" localSheetId="22">EEARBF!#REF!</definedName>
    <definedName name="JPM_Footer_disp" localSheetId="23">EEARFD!#REF!</definedName>
    <definedName name="JPM_Footer_disp" localSheetId="24">EEDGEF!#REF!</definedName>
    <definedName name="JPM_Footer_disp" localSheetId="25">EEECRF!#REF!</definedName>
    <definedName name="JPM_Footer_disp" localSheetId="26">EEELSS!#REF!</definedName>
    <definedName name="JPM_Footer_disp" localSheetId="27">EEEQTF!#REF!</definedName>
    <definedName name="JPM_Footer_disp" localSheetId="28">EEESCF!#REF!</definedName>
    <definedName name="JPM_Footer_disp" localSheetId="29">EEESSF!#REF!</definedName>
    <definedName name="JPM_Footer_disp" localSheetId="30">EEFOCF!#REF!</definedName>
    <definedName name="JPM_Footer_disp" localSheetId="31">EEIF30!#REF!</definedName>
    <definedName name="JPM_Footer_disp" localSheetId="32">EEIF50!#REF!</definedName>
    <definedName name="JPM_Footer_disp" localSheetId="33">EELMIF!#REF!</definedName>
    <definedName name="JPM_Footer_disp" localSheetId="34">'EEM150'!#REF!</definedName>
    <definedName name="JPM_Footer_disp" localSheetId="35">EEMAAF!#REF!</definedName>
    <definedName name="JPM_Footer_disp" localSheetId="36">EEMCPF!#REF!</definedName>
    <definedName name="JPM_Footer_disp" localSheetId="37">EEMOF1!#REF!</definedName>
    <definedName name="JPM_Footer_disp" localSheetId="38">EENN50!#REF!</definedName>
    <definedName name="JPM_Footer_disp" localSheetId="39">EEPRUA!#REF!</definedName>
    <definedName name="JPM_Footer_disp" localSheetId="40">'EES250'!#REF!</definedName>
    <definedName name="JPM_Footer_disp" localSheetId="41">EESMCF!#REF!</definedName>
    <definedName name="JPM_Footer_disp" localSheetId="42">EGSFOF!#REF!</definedName>
    <definedName name="JPM_Footer_disp" localSheetId="43">ELLIQF!#REF!</definedName>
    <definedName name="JPM_Footer_disp" localSheetId="44">EOASEF!#REF!</definedName>
    <definedName name="JPM_Footer_disp" localSheetId="45">EOCHIF!#REF!</definedName>
    <definedName name="JPM_Footer_disp" localSheetId="46">EODWHF!#REF!</definedName>
    <definedName name="JPM_Footer_disp" localSheetId="47">EOEDOF!#REF!</definedName>
    <definedName name="JPM_Footer_disp" localSheetId="48">EOEMOP!#REF!</definedName>
    <definedName name="JPM_Footer_disp" localSheetId="49">EOUSEF!#REF!</definedName>
    <definedName name="JPM_Footer_disp" localSheetId="50">EOUSTF!#REF!</definedName>
    <definedName name="JPM_Footer_disp">EDACBF!#REF!</definedName>
    <definedName name="JPM_Footer_disp12" localSheetId="2">EDBE25!#REF!</definedName>
    <definedName name="JPM_Footer_disp12" localSheetId="3">EDBE30!#REF!</definedName>
    <definedName name="JPM_Footer_disp12" localSheetId="4">EDBE31!#REF!</definedName>
    <definedName name="JPM_Footer_disp12" localSheetId="5">EDBE32!#REF!</definedName>
    <definedName name="JPM_Footer_disp12" localSheetId="6">EDBE33!#REF!</definedName>
    <definedName name="JPM_Footer_disp12" localSheetId="7">EDBPDF!#REF!</definedName>
    <definedName name="JPM_Footer_disp12" localSheetId="8">EDCG27!#REF!</definedName>
    <definedName name="JPM_Footer_disp12" localSheetId="9">EDCG28!#REF!</definedName>
    <definedName name="JPM_Footer_disp12" localSheetId="10">EDCG37!#REF!</definedName>
    <definedName name="JPM_Footer_disp12" localSheetId="11">EDCPSF!#REF!</definedName>
    <definedName name="JPM_Footer_disp12" localSheetId="12">EDCSDF!#REF!</definedName>
    <definedName name="JPM_Footer_disp12" localSheetId="13">EDFF25!#REF!</definedName>
    <definedName name="JPM_Footer_disp12" localSheetId="14">EDFF30!#REF!</definedName>
    <definedName name="JPM_Footer_disp12" localSheetId="15">EDFF31!#REF!</definedName>
    <definedName name="JPM_Footer_disp12" localSheetId="16">EDFF32!#REF!</definedName>
    <definedName name="JPM_Footer_disp12" localSheetId="17">EDFF33!#REF!</definedName>
    <definedName name="JPM_Footer_disp12" localSheetId="18">EDGSEC!#REF!</definedName>
    <definedName name="JPM_Footer_disp12" localSheetId="19">EDNP27!#REF!</definedName>
    <definedName name="JPM_Footer_disp12" localSheetId="20">EDNPSF!#REF!</definedName>
    <definedName name="JPM_Footer_disp12" localSheetId="21">EDONTF!#REF!</definedName>
    <definedName name="JPM_Footer_disp12" localSheetId="22">EEARBF!#REF!</definedName>
    <definedName name="JPM_Footer_disp12" localSheetId="23">EEARFD!#REF!</definedName>
    <definedName name="JPM_Footer_disp12" localSheetId="24">EEDGEF!#REF!</definedName>
    <definedName name="JPM_Footer_disp12" localSheetId="25">EEECRF!#REF!</definedName>
    <definedName name="JPM_Footer_disp12" localSheetId="26">EEELSS!#REF!</definedName>
    <definedName name="JPM_Footer_disp12" localSheetId="27">EEEQTF!#REF!</definedName>
    <definedName name="JPM_Footer_disp12" localSheetId="28">EEESCF!#REF!</definedName>
    <definedName name="JPM_Footer_disp12" localSheetId="29">EEESSF!#REF!</definedName>
    <definedName name="JPM_Footer_disp12" localSheetId="30">EEFOCF!#REF!</definedName>
    <definedName name="JPM_Footer_disp12" localSheetId="31">EEIF30!#REF!</definedName>
    <definedName name="JPM_Footer_disp12" localSheetId="32">EEIF50!#REF!</definedName>
    <definedName name="JPM_Footer_disp12" localSheetId="33">EELMIF!#REF!</definedName>
    <definedName name="JPM_Footer_disp12" localSheetId="34">'EEM150'!#REF!</definedName>
    <definedName name="JPM_Footer_disp12" localSheetId="35">EEMAAF!#REF!</definedName>
    <definedName name="JPM_Footer_disp12" localSheetId="36">EEMCPF!#REF!</definedName>
    <definedName name="JPM_Footer_disp12" localSheetId="37">EEMOF1!#REF!</definedName>
    <definedName name="JPM_Footer_disp12" localSheetId="38">EENN50!#REF!</definedName>
    <definedName name="JPM_Footer_disp12" localSheetId="39">EEPRUA!#REF!</definedName>
    <definedName name="JPM_Footer_disp12" localSheetId="40">'EES250'!#REF!</definedName>
    <definedName name="JPM_Footer_disp12" localSheetId="41">EESMCF!#REF!</definedName>
    <definedName name="JPM_Footer_disp12" localSheetId="42">EGSFOF!#REF!</definedName>
    <definedName name="JPM_Footer_disp12" localSheetId="43">ELLIQF!#REF!</definedName>
    <definedName name="JPM_Footer_disp12" localSheetId="44">EOASEF!#REF!</definedName>
    <definedName name="JPM_Footer_disp12" localSheetId="45">EOCHIF!#REF!</definedName>
    <definedName name="JPM_Footer_disp12" localSheetId="46">EODWHF!#REF!</definedName>
    <definedName name="JPM_Footer_disp12" localSheetId="47">EOEDOF!#REF!</definedName>
    <definedName name="JPM_Footer_disp12" localSheetId="48">EOEMOP!#REF!</definedName>
    <definedName name="JPM_Footer_disp12" localSheetId="49">EOUSEF!#REF!</definedName>
    <definedName name="JPM_Footer_disp12" localSheetId="50">EOUSTF!#REF!</definedName>
    <definedName name="JPM_Footer_disp12">EDACBF!#REF!</definedName>
  </definedNames>
  <calcPr calcId="191029" fullCalcOnLoad="1"/>
</workbook>
</file>

<file path=xl/styles.xml><?xml version="1.0" encoding="utf-8"?>
<styleSheet xmlns="http://schemas.openxmlformats.org/spreadsheetml/2006/main">
  <numFmts count="6">
    <numFmt numFmtId="164" formatCode="##,###,##0"/>
    <numFmt numFmtId="165" formatCode="#,##0.00_);\(##,##0\)"/>
    <numFmt numFmtId="166" formatCode="#,##0.00_);\(##,##0.00\)"/>
    <numFmt numFmtId="167" formatCode="0.00%_);\(0.00%\)"/>
    <numFmt numFmtId="168" formatCode="mmmm\ dd\,\ yyyy"/>
    <numFmt numFmtId="169" formatCode="#,##0.000000"/>
  </numFmts>
  <fonts count="6">
    <font>
      <name val="Calibri"/>
      <family val="2"/>
      <color theme="1"/>
      <sz val="11"/>
      <scheme val="minor"/>
    </font>
    <font>
      <name val="Calibri"/>
      <family val="2"/>
      <b val="1"/>
      <color theme="0"/>
      <sz val="14"/>
      <scheme val="minor"/>
    </font>
    <font>
      <name val="Arial"/>
      <family val="2"/>
      <b val="1"/>
      <color theme="1" tint="0.0499893185216834"/>
      <sz val="9"/>
    </font>
    <font>
      <name val="Calibri"/>
      <family val="2"/>
      <b val="1"/>
      <color theme="1"/>
      <sz val="11"/>
      <scheme val="minor"/>
    </font>
    <font>
      <name val="Calibri"/>
      <family val="2"/>
      <color theme="10"/>
      <sz val="11"/>
      <u val="single"/>
      <scheme val="minor"/>
    </font>
    <font>
      <name val="Calibri"/>
      <family val="2"/>
      <color theme="1"/>
      <sz val="11"/>
      <scheme val="minor"/>
    </font>
  </fonts>
  <fills count="3">
    <fill>
      <patternFill/>
    </fill>
    <fill>
      <patternFill patternType="gray125"/>
    </fill>
    <fill>
      <patternFill patternType="solid">
        <fgColor theme="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rgb="00000000"/>
      </left>
      <right style="thin">
        <color rgb="00000000"/>
      </right>
      <top style="thin">
        <color rgb="00000000"/>
      </top>
      <bottom style="thin">
        <color rgb="00000000"/>
      </bottom>
    </border>
  </borders>
  <cellStyleXfs count="3">
    <xf numFmtId="0" fontId="5" fillId="0" borderId="0"/>
    <xf numFmtId="0" fontId="4" fillId="0" borderId="0"/>
    <xf numFmtId="9" fontId="5" fillId="0" borderId="0"/>
  </cellStyleXfs>
  <cellXfs count="71">
    <xf numFmtId="0" fontId="0" fillId="0" borderId="0" pivotButton="0" quotePrefix="0" xfId="0"/>
    <xf numFmtId="0" fontId="3" fillId="0" borderId="0" pivotButton="0" quotePrefix="0" xfId="0"/>
    <xf numFmtId="10" fontId="0" fillId="0" borderId="0" pivotButton="0" quotePrefix="0" xfId="0"/>
    <xf numFmtId="0" fontId="2" fillId="0" borderId="2" applyAlignment="1" pivotButton="0" quotePrefix="0" xfId="0">
      <alignment horizontal="center" vertical="center"/>
    </xf>
    <xf numFmtId="164" fontId="2" fillId="0" borderId="2" applyAlignment="1" pivotButton="0" quotePrefix="0" xfId="0">
      <alignment horizontal="center" vertical="center"/>
    </xf>
    <xf numFmtId="0" fontId="2" fillId="0" borderId="2" applyAlignment="1" pivotButton="0" quotePrefix="0" xfId="0">
      <alignment horizontal="center" vertical="center" wrapText="1"/>
    </xf>
    <xf numFmtId="10" fontId="2" fillId="0" borderId="2" applyAlignment="1" pivotButton="0" quotePrefix="0" xfId="0">
      <alignment horizontal="center" vertical="center"/>
    </xf>
    <xf numFmtId="0" fontId="0" fillId="0" borderId="3" pivotButton="0" quotePrefix="0" xfId="0"/>
    <xf numFmtId="165" fontId="0" fillId="0" borderId="3" pivotButton="0" quotePrefix="0" xfId="0"/>
    <xf numFmtId="166" fontId="0" fillId="0" borderId="3" pivotButton="0" quotePrefix="0" xfId="0"/>
    <xf numFmtId="167" fontId="0" fillId="0" borderId="3" pivotButton="0" quotePrefix="0" xfId="0"/>
    <xf numFmtId="10" fontId="0" fillId="0" borderId="3" pivotButton="0" quotePrefix="0" xfId="0"/>
    <xf numFmtId="0" fontId="0" fillId="0" borderId="4" pivotButton="0" quotePrefix="0" xfId="0"/>
    <xf numFmtId="164" fontId="0" fillId="0" borderId="4" pivotButton="0" quotePrefix="0" xfId="0"/>
    <xf numFmtId="4" fontId="0" fillId="0" borderId="4" pivotButton="0" quotePrefix="0" xfId="0"/>
    <xf numFmtId="10" fontId="0" fillId="0" borderId="4" pivotButton="0" quotePrefix="0" xfId="0"/>
    <xf numFmtId="0" fontId="3" fillId="0" borderId="4" pivotButton="0" quotePrefix="0" xfId="0"/>
    <xf numFmtId="164" fontId="3" fillId="0" borderId="4" pivotButton="0" quotePrefix="0" xfId="0"/>
    <xf numFmtId="4" fontId="3" fillId="0" borderId="5" pivotButton="0" quotePrefix="0" xfId="0"/>
    <xf numFmtId="10" fontId="3" fillId="0" borderId="5" pivotButton="0" quotePrefix="0" xfId="0"/>
    <xf numFmtId="10" fontId="3" fillId="0" borderId="4" pivotButton="0" quotePrefix="0" xfId="0"/>
    <xf numFmtId="0" fontId="3" fillId="0" borderId="5" pivotButton="0" quotePrefix="0" xfId="0"/>
    <xf numFmtId="164" fontId="3" fillId="0" borderId="5" pivotButton="0" quotePrefix="0" xfId="0"/>
    <xf numFmtId="166" fontId="0" fillId="0" borderId="4" pivotButton="0" quotePrefix="0" xfId="0"/>
    <xf numFmtId="167" fontId="0" fillId="0" borderId="4" pivotButton="0" quotePrefix="0" xfId="0"/>
    <xf numFmtId="0" fontId="3" fillId="0" borderId="6" pivotButton="0" quotePrefix="0" xfId="0"/>
    <xf numFmtId="164" fontId="3" fillId="0" borderId="6" pivotButton="0" quotePrefix="0" xfId="0"/>
    <xf numFmtId="4" fontId="3" fillId="0" borderId="6" pivotButton="0" quotePrefix="0" xfId="0"/>
    <xf numFmtId="10" fontId="3" fillId="0" borderId="6" pivotButton="0" quotePrefix="0" xfId="0"/>
    <xf numFmtId="0" fontId="0" fillId="0" borderId="3" applyAlignment="1" pivotButton="0" quotePrefix="0" xfId="0">
      <alignment horizontal="center"/>
    </xf>
    <xf numFmtId="0" fontId="0" fillId="0" borderId="4" applyAlignment="1" pivotButton="0" quotePrefix="0" xfId="0">
      <alignment horizontal="center"/>
    </xf>
    <xf numFmtId="0" fontId="3" fillId="0" borderId="4" applyAlignment="1" pivotButton="0" quotePrefix="0" xfId="0">
      <alignment horizontal="center"/>
    </xf>
    <xf numFmtId="0" fontId="3" fillId="0" borderId="5" applyAlignment="1" pivotButton="0" quotePrefix="0" xfId="0">
      <alignment horizontal="center"/>
    </xf>
    <xf numFmtId="0" fontId="3" fillId="0" borderId="6" applyAlignment="1" pivotButton="0" quotePrefix="0" xfId="0">
      <alignment horizontal="center"/>
    </xf>
    <xf numFmtId="0" fontId="0" fillId="0" borderId="0" applyAlignment="1" pivotButton="0" quotePrefix="0" xfId="0">
      <alignment horizontal="right"/>
    </xf>
    <xf numFmtId="4" fontId="0" fillId="0" borderId="5" applyAlignment="1" pivotButton="0" quotePrefix="0" xfId="0">
      <alignment horizontal="right"/>
    </xf>
    <xf numFmtId="10" fontId="0" fillId="0" borderId="5" applyAlignment="1" pivotButton="0" quotePrefix="0" xfId="0">
      <alignment horizontal="right"/>
    </xf>
    <xf numFmtId="4" fontId="3" fillId="0" borderId="7" pivotButton="0" quotePrefix="0" xfId="0"/>
    <xf numFmtId="10" fontId="3" fillId="0" borderId="7" pivotButton="0" quotePrefix="0" xfId="0"/>
    <xf numFmtId="4" fontId="0" fillId="0" borderId="7" applyAlignment="1" pivotButton="0" quotePrefix="0" xfId="0">
      <alignment horizontal="right"/>
    </xf>
    <xf numFmtId="10" fontId="0" fillId="0" borderId="7" applyAlignment="1" pivotButton="0" quotePrefix="0" xfId="0">
      <alignment horizontal="right"/>
    </xf>
    <xf numFmtId="165" fontId="0" fillId="0" borderId="4" pivotButton="0" quotePrefix="0" xfId="0"/>
    <xf numFmtId="166" fontId="3" fillId="0" borderId="7" pivotButton="0" quotePrefix="0" xfId="0"/>
    <xf numFmtId="167" fontId="3" fillId="0" borderId="7" pivotButton="0" quotePrefix="0" xfId="0"/>
    <xf numFmtId="166" fontId="3" fillId="0" borderId="5" pivotButton="0" quotePrefix="0" xfId="0"/>
    <xf numFmtId="167" fontId="3" fillId="0" borderId="5" pivotButton="0" quotePrefix="0" xfId="0"/>
    <xf numFmtId="4" fontId="3" fillId="0" borderId="4" pivotButton="0" quotePrefix="0" xfId="0"/>
    <xf numFmtId="0" fontId="0" fillId="0" borderId="0" applyAlignment="1" pivotButton="0" quotePrefix="0" xfId="0">
      <alignment wrapText="1"/>
    </xf>
    <xf numFmtId="168" fontId="3" fillId="0" borderId="0" pivotButton="0" quotePrefix="0" xfId="0"/>
    <xf numFmtId="4" fontId="0" fillId="0" borderId="0" applyAlignment="1" pivotButton="0" quotePrefix="0" xfId="0">
      <alignment horizontal="right"/>
    </xf>
    <xf numFmtId="169" fontId="0" fillId="0" borderId="1" pivotButton="0" quotePrefix="0" xfId="0"/>
    <xf numFmtId="0" fontId="4" fillId="0" borderId="0" pivotButton="0" quotePrefix="0" xfId="1"/>
    <xf numFmtId="0" fontId="0" fillId="0" borderId="7" pivotButton="0" quotePrefix="0" xfId="0"/>
    <xf numFmtId="4" fontId="0" fillId="0" borderId="7" pivotButton="0" quotePrefix="0" xfId="2"/>
    <xf numFmtId="4" fontId="0" fillId="0" borderId="7" pivotButton="0" quotePrefix="0" xfId="0"/>
    <xf numFmtId="15" fontId="0" fillId="0" borderId="7" pivotButton="0" quotePrefix="0" xfId="0"/>
    <xf numFmtId="0" fontId="0" fillId="0" borderId="7" applyAlignment="1" pivotButton="0" quotePrefix="0" xfId="0">
      <alignment wrapText="1"/>
    </xf>
    <xf numFmtId="4" fontId="0" fillId="0" borderId="6" applyAlignment="1" pivotButton="0" quotePrefix="0" xfId="0">
      <alignment horizontal="right"/>
    </xf>
    <xf numFmtId="10" fontId="0" fillId="0" borderId="6" applyAlignment="1" pivotButton="0" quotePrefix="0" xfId="0">
      <alignment horizontal="right"/>
    </xf>
    <xf numFmtId="4" fontId="0" fillId="0" borderId="0" pivotButton="0" quotePrefix="0" xfId="0"/>
    <xf numFmtId="166" fontId="3" fillId="0" borderId="4" pivotButton="0" quotePrefix="0" xfId="0"/>
    <xf numFmtId="167" fontId="3" fillId="0" borderId="4" pivotButton="0" quotePrefix="0" xfId="0"/>
    <xf numFmtId="4" fontId="0" fillId="0" borderId="4" applyAlignment="1" pivotButton="0" quotePrefix="0" xfId="0">
      <alignment horizontal="right"/>
    </xf>
    <xf numFmtId="10" fontId="0" fillId="0" borderId="4" applyAlignment="1" pivotButton="0" quotePrefix="0" xfId="0">
      <alignment horizontal="right"/>
    </xf>
    <xf numFmtId="0" fontId="3" fillId="0" borderId="7" pivotButton="0" quotePrefix="0" xfId="0"/>
    <xf numFmtId="0" fontId="3" fillId="0" borderId="7" applyAlignment="1" pivotButton="0" quotePrefix="0" xfId="0">
      <alignment horizontal="center"/>
    </xf>
    <xf numFmtId="164" fontId="3" fillId="0" borderId="7" pivotButton="0" quotePrefix="0" xfId="0"/>
    <xf numFmtId="0" fontId="3" fillId="0" borderId="0" pivotButton="0" quotePrefix="0" xfId="0"/>
    <xf numFmtId="0" fontId="1" fillId="2" borderId="0" applyAlignment="1" pivotButton="0" quotePrefix="0" xfId="0">
      <alignment horizontal="center" vertical="center" wrapText="1"/>
    </xf>
    <xf numFmtId="0" fontId="0" fillId="0" borderId="8" pivotButton="0" quotePrefix="0" xfId="0"/>
    <xf numFmtId="0" fontId="0" fillId="0" borderId="8" applyAlignment="1" pivotButton="0" quotePrefix="0" xfId="0">
      <alignment horizontal="center" vertical="center"/>
    </xf>
  </cellXfs>
  <cellStyles count="3">
    <cellStyle name="Normal" xfId="0" builtinId="0"/>
    <cellStyle name="Hyperlink" xfId="1" builtinId="8"/>
    <cellStyle name="Percent" xfId="2" builtinId="5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 /><Relationship Type="http://schemas.openxmlformats.org/officeDocument/2006/relationships/worksheet" Target="/xl/worksheets/sheet2.xml" Id="rId2" /><Relationship Type="http://schemas.openxmlformats.org/officeDocument/2006/relationships/worksheet" Target="/xl/worksheets/sheet3.xml" Id="rId3" /><Relationship Type="http://schemas.openxmlformats.org/officeDocument/2006/relationships/worksheet" Target="/xl/worksheets/sheet4.xml" Id="rId4" /><Relationship Type="http://schemas.openxmlformats.org/officeDocument/2006/relationships/worksheet" Target="/xl/worksheets/sheet5.xml" Id="rId5" /><Relationship Type="http://schemas.openxmlformats.org/officeDocument/2006/relationships/worksheet" Target="/xl/worksheets/sheet6.xml" Id="rId6" /><Relationship Type="http://schemas.openxmlformats.org/officeDocument/2006/relationships/worksheet" Target="/xl/worksheets/sheet7.xml" Id="rId7" /><Relationship Type="http://schemas.openxmlformats.org/officeDocument/2006/relationships/worksheet" Target="/xl/worksheets/sheet8.xml" Id="rId8" /><Relationship Type="http://schemas.openxmlformats.org/officeDocument/2006/relationships/worksheet" Target="/xl/worksheets/sheet9.xml" Id="rId9" /><Relationship Type="http://schemas.openxmlformats.org/officeDocument/2006/relationships/worksheet" Target="/xl/worksheets/sheet10.xml" Id="rId10" /><Relationship Type="http://schemas.openxmlformats.org/officeDocument/2006/relationships/worksheet" Target="/xl/worksheets/sheet11.xml" Id="rId11" /><Relationship Type="http://schemas.openxmlformats.org/officeDocument/2006/relationships/worksheet" Target="/xl/worksheets/sheet12.xml" Id="rId12" /><Relationship Type="http://schemas.openxmlformats.org/officeDocument/2006/relationships/worksheet" Target="/xl/worksheets/sheet13.xml" Id="rId13" /><Relationship Type="http://schemas.openxmlformats.org/officeDocument/2006/relationships/worksheet" Target="/xl/worksheets/sheet14.xml" Id="rId14" /><Relationship Type="http://schemas.openxmlformats.org/officeDocument/2006/relationships/worksheet" Target="/xl/worksheets/sheet15.xml" Id="rId15" /><Relationship Type="http://schemas.openxmlformats.org/officeDocument/2006/relationships/worksheet" Target="/xl/worksheets/sheet16.xml" Id="rId16" /><Relationship Type="http://schemas.openxmlformats.org/officeDocument/2006/relationships/worksheet" Target="/xl/worksheets/sheet17.xml" Id="rId17" /><Relationship Type="http://schemas.openxmlformats.org/officeDocument/2006/relationships/worksheet" Target="/xl/worksheets/sheet18.xml" Id="rId18" /><Relationship Type="http://schemas.openxmlformats.org/officeDocument/2006/relationships/worksheet" Target="/xl/worksheets/sheet19.xml" Id="rId19" /><Relationship Type="http://schemas.openxmlformats.org/officeDocument/2006/relationships/worksheet" Target="/xl/worksheets/sheet20.xml" Id="rId20" /><Relationship Type="http://schemas.openxmlformats.org/officeDocument/2006/relationships/worksheet" Target="/xl/worksheets/sheet21.xml" Id="rId21" /><Relationship Type="http://schemas.openxmlformats.org/officeDocument/2006/relationships/worksheet" Target="/xl/worksheets/sheet22.xml" Id="rId22" /><Relationship Type="http://schemas.openxmlformats.org/officeDocument/2006/relationships/worksheet" Target="/xl/worksheets/sheet23.xml" Id="rId23" /><Relationship Type="http://schemas.openxmlformats.org/officeDocument/2006/relationships/worksheet" Target="/xl/worksheets/sheet24.xml" Id="rId24" /><Relationship Type="http://schemas.openxmlformats.org/officeDocument/2006/relationships/worksheet" Target="/xl/worksheets/sheet25.xml" Id="rId25" /><Relationship Type="http://schemas.openxmlformats.org/officeDocument/2006/relationships/worksheet" Target="/xl/worksheets/sheet26.xml" Id="rId26" /><Relationship Type="http://schemas.openxmlformats.org/officeDocument/2006/relationships/worksheet" Target="/xl/worksheets/sheet27.xml" Id="rId27" /><Relationship Type="http://schemas.openxmlformats.org/officeDocument/2006/relationships/worksheet" Target="/xl/worksheets/sheet28.xml" Id="rId28" /><Relationship Type="http://schemas.openxmlformats.org/officeDocument/2006/relationships/worksheet" Target="/xl/worksheets/sheet29.xml" Id="rId29" /><Relationship Type="http://schemas.openxmlformats.org/officeDocument/2006/relationships/worksheet" Target="/xl/worksheets/sheet30.xml" Id="rId30" /><Relationship Type="http://schemas.openxmlformats.org/officeDocument/2006/relationships/worksheet" Target="/xl/worksheets/sheet31.xml" Id="rId31" /><Relationship Type="http://schemas.openxmlformats.org/officeDocument/2006/relationships/worksheet" Target="/xl/worksheets/sheet32.xml" Id="rId32" /><Relationship Type="http://schemas.openxmlformats.org/officeDocument/2006/relationships/worksheet" Target="/xl/worksheets/sheet33.xml" Id="rId33" /><Relationship Type="http://schemas.openxmlformats.org/officeDocument/2006/relationships/worksheet" Target="/xl/worksheets/sheet34.xml" Id="rId34" /><Relationship Type="http://schemas.openxmlformats.org/officeDocument/2006/relationships/worksheet" Target="/xl/worksheets/sheet35.xml" Id="rId35" /><Relationship Type="http://schemas.openxmlformats.org/officeDocument/2006/relationships/worksheet" Target="/xl/worksheets/sheet36.xml" Id="rId36" /><Relationship Type="http://schemas.openxmlformats.org/officeDocument/2006/relationships/worksheet" Target="/xl/worksheets/sheet37.xml" Id="rId37" /><Relationship Type="http://schemas.openxmlformats.org/officeDocument/2006/relationships/worksheet" Target="/xl/worksheets/sheet38.xml" Id="rId38" /><Relationship Type="http://schemas.openxmlformats.org/officeDocument/2006/relationships/worksheet" Target="/xl/worksheets/sheet39.xml" Id="rId39" /><Relationship Type="http://schemas.openxmlformats.org/officeDocument/2006/relationships/worksheet" Target="/xl/worksheets/sheet40.xml" Id="rId40" /><Relationship Type="http://schemas.openxmlformats.org/officeDocument/2006/relationships/worksheet" Target="/xl/worksheets/sheet41.xml" Id="rId41" /><Relationship Type="http://schemas.openxmlformats.org/officeDocument/2006/relationships/worksheet" Target="/xl/worksheets/sheet42.xml" Id="rId42" /><Relationship Type="http://schemas.openxmlformats.org/officeDocument/2006/relationships/worksheet" Target="/xl/worksheets/sheet43.xml" Id="rId43" /><Relationship Type="http://schemas.openxmlformats.org/officeDocument/2006/relationships/worksheet" Target="/xl/worksheets/sheet44.xml" Id="rId44" /><Relationship Type="http://schemas.openxmlformats.org/officeDocument/2006/relationships/worksheet" Target="/xl/worksheets/sheet45.xml" Id="rId45" /><Relationship Type="http://schemas.openxmlformats.org/officeDocument/2006/relationships/worksheet" Target="/xl/worksheets/sheet46.xml" Id="rId46" /><Relationship Type="http://schemas.openxmlformats.org/officeDocument/2006/relationships/worksheet" Target="/xl/worksheets/sheet47.xml" Id="rId47" /><Relationship Type="http://schemas.openxmlformats.org/officeDocument/2006/relationships/worksheet" Target="/xl/worksheets/sheet48.xml" Id="rId48" /><Relationship Type="http://schemas.openxmlformats.org/officeDocument/2006/relationships/worksheet" Target="/xl/worksheets/sheet49.xml" Id="rId49" /><Relationship Type="http://schemas.openxmlformats.org/officeDocument/2006/relationships/worksheet" Target="/xl/worksheets/sheet50.xml" Id="rId50" /><Relationship Type="http://schemas.openxmlformats.org/officeDocument/2006/relationships/worksheet" Target="/xl/worksheets/sheet51.xml" Id="rId51" /><Relationship Type="http://schemas.openxmlformats.org/officeDocument/2006/relationships/styles" Target="styles.xml" Id="rId52" /><Relationship Type="http://schemas.openxmlformats.org/officeDocument/2006/relationships/theme" Target="theme/theme1.xml" Id="rId53" /></Relationships>
</file>

<file path=xl/drawings/_rels/drawing1.xml.rels><Relationships xmlns="http://schemas.openxmlformats.org/package/2006/relationships"><Relationship Type="http://schemas.openxmlformats.org/officeDocument/2006/relationships/image" Target="/xl/media/image1.png" Id="rId1" /><Relationship Type="http://schemas.openxmlformats.org/officeDocument/2006/relationships/image" Target="/xl/media/image2.png" Id="rId2" /><Relationship Type="http://schemas.openxmlformats.org/officeDocument/2006/relationships/image" Target="/xl/media/image3.png" Id="rId3" /><Relationship Type="http://schemas.openxmlformats.org/officeDocument/2006/relationships/image" Target="/xl/media/image4.png" Id="rId4" /><Relationship Type="http://schemas.openxmlformats.org/officeDocument/2006/relationships/image" Target="/xl/media/image5.png" Id="rId5" /><Relationship Type="http://schemas.openxmlformats.org/officeDocument/2006/relationships/image" Target="/xl/media/image6.png" Id="rId6" /><Relationship Type="http://schemas.openxmlformats.org/officeDocument/2006/relationships/image" Target="/xl/media/image7.png" Id="rId7" /><Relationship Type="http://schemas.openxmlformats.org/officeDocument/2006/relationships/image" Target="/xl/media/image8.png" Id="rId8" /><Relationship Type="http://schemas.openxmlformats.org/officeDocument/2006/relationships/image" Target="/xl/media/image9.png" Id="rId9" /><Relationship Type="http://schemas.openxmlformats.org/officeDocument/2006/relationships/image" Target="/xl/media/image10.png" Id="rId10" /><Relationship Type="http://schemas.openxmlformats.org/officeDocument/2006/relationships/image" Target="/xl/media/image11.png" Id="rId11" /><Relationship Type="http://schemas.openxmlformats.org/officeDocument/2006/relationships/image" Target="/xl/media/image12.png" Id="rId12" /><Relationship Type="http://schemas.openxmlformats.org/officeDocument/2006/relationships/image" Target="/xl/media/image13.png" Id="rId13" /><Relationship Type="http://schemas.openxmlformats.org/officeDocument/2006/relationships/image" Target="/xl/media/image14.png" Id="rId14" /><Relationship Type="http://schemas.openxmlformats.org/officeDocument/2006/relationships/image" Target="/xl/media/image15.png" Id="rId15" /><Relationship Type="http://schemas.openxmlformats.org/officeDocument/2006/relationships/image" Target="/xl/media/image16.png" Id="rId16" /><Relationship Type="http://schemas.openxmlformats.org/officeDocument/2006/relationships/image" Target="/xl/media/image17.png" Id="rId17" /><Relationship Type="http://schemas.openxmlformats.org/officeDocument/2006/relationships/image" Target="/xl/media/image18.png" Id="rId18" /><Relationship Type="http://schemas.openxmlformats.org/officeDocument/2006/relationships/image" Target="/xl/media/image19.png" Id="rId19" /><Relationship Type="http://schemas.openxmlformats.org/officeDocument/2006/relationships/image" Target="/xl/media/image20.png" Id="rId20" /><Relationship Type="http://schemas.openxmlformats.org/officeDocument/2006/relationships/image" Target="/xl/media/image21.png" Id="rId21" /><Relationship Type="http://schemas.openxmlformats.org/officeDocument/2006/relationships/image" Target="/xl/media/image22.png" Id="rId22" /><Relationship Type="http://schemas.openxmlformats.org/officeDocument/2006/relationships/image" Target="/xl/media/image23.png" Id="rId23" /><Relationship Type="http://schemas.openxmlformats.org/officeDocument/2006/relationships/image" Target="/xl/media/image24.png" Id="rId24" /><Relationship Type="http://schemas.openxmlformats.org/officeDocument/2006/relationships/image" Target="/xl/media/image25.png" Id="rId25" /><Relationship Type="http://schemas.openxmlformats.org/officeDocument/2006/relationships/image" Target="/xl/media/image26.png" Id="rId26" /><Relationship Type="http://schemas.openxmlformats.org/officeDocument/2006/relationships/image" Target="/xl/media/image27.png" Id="rId27" /><Relationship Type="http://schemas.openxmlformats.org/officeDocument/2006/relationships/image" Target="/xl/media/image28.png" Id="rId28" /><Relationship Type="http://schemas.openxmlformats.org/officeDocument/2006/relationships/image" Target="/xl/media/image29.png" Id="rId29" /><Relationship Type="http://schemas.openxmlformats.org/officeDocument/2006/relationships/image" Target="/xl/media/image30.png" Id="rId30" /><Relationship Type="http://schemas.openxmlformats.org/officeDocument/2006/relationships/image" Target="/xl/media/image31.png" Id="rId31" /><Relationship Type="http://schemas.openxmlformats.org/officeDocument/2006/relationships/image" Target="/xl/media/image32.png" Id="rId32" /><Relationship Type="http://schemas.openxmlformats.org/officeDocument/2006/relationships/image" Target="/xl/media/image33.png" Id="rId33" /><Relationship Type="http://schemas.openxmlformats.org/officeDocument/2006/relationships/image" Target="/xl/media/image34.png" Id="rId34" /><Relationship Type="http://schemas.openxmlformats.org/officeDocument/2006/relationships/image" Target="/xl/media/image35.png" Id="rId35" /><Relationship Type="http://schemas.openxmlformats.org/officeDocument/2006/relationships/image" Target="/xl/media/image36.png" Id="rId36" /><Relationship Type="http://schemas.openxmlformats.org/officeDocument/2006/relationships/image" Target="/xl/media/image37.png" Id="rId37" /><Relationship Type="http://schemas.openxmlformats.org/officeDocument/2006/relationships/image" Target="/xl/media/image38.png" Id="rId38" /><Relationship Type="http://schemas.openxmlformats.org/officeDocument/2006/relationships/image" Target="/xl/media/image39.png" Id="rId39" /><Relationship Type="http://schemas.openxmlformats.org/officeDocument/2006/relationships/image" Target="/xl/media/image40.png" Id="rId40" /><Relationship Type="http://schemas.openxmlformats.org/officeDocument/2006/relationships/image" Target="/xl/media/image41.png" Id="rId41" /><Relationship Type="http://schemas.openxmlformats.org/officeDocument/2006/relationships/image" Target="/xl/media/image42.png" Id="rId42" /><Relationship Type="http://schemas.openxmlformats.org/officeDocument/2006/relationships/image" Target="/xl/media/image43.png" Id="rId43" /><Relationship Type="http://schemas.openxmlformats.org/officeDocument/2006/relationships/image" Target="/xl/media/image44.png" Id="rId44" /><Relationship Type="http://schemas.openxmlformats.org/officeDocument/2006/relationships/image" Target="/xl/media/image45.png" Id="rId45" /><Relationship Type="http://schemas.openxmlformats.org/officeDocument/2006/relationships/image" Target="/xl/media/image46.png" Id="rId46" /><Relationship Type="http://schemas.openxmlformats.org/officeDocument/2006/relationships/image" Target="/xl/media/image47.png" Id="rId47" /><Relationship Type="http://schemas.openxmlformats.org/officeDocument/2006/relationships/image" Target="/xl/media/image48.png" Id="rId48" /><Relationship Type="http://schemas.openxmlformats.org/officeDocument/2006/relationships/image" Target="/xl/media/image49.png" Id="rId49" /><Relationship Type="http://schemas.openxmlformats.org/officeDocument/2006/relationships/image" Target="/xl/media/image50.png" Id="rId50" /><Relationship Type="http://schemas.openxmlformats.org/officeDocument/2006/relationships/image" Target="/xl/media/image51.png" Id="rId51" /><Relationship Type="http://schemas.openxmlformats.org/officeDocument/2006/relationships/image" Target="/xl/media/image52.png" Id="rId52" /><Relationship Type="http://schemas.openxmlformats.org/officeDocument/2006/relationships/image" Target="/xl/media/image53.png" Id="rId53" /><Relationship Type="http://schemas.openxmlformats.org/officeDocument/2006/relationships/image" Target="/xl/media/image54.png" Id="rId54" /><Relationship Type="http://schemas.openxmlformats.org/officeDocument/2006/relationships/image" Target="/xl/media/image55.png" Id="rId55" /><Relationship Type="http://schemas.openxmlformats.org/officeDocument/2006/relationships/image" Target="/xl/media/image56.png" Id="rId56" /><Relationship Type="http://schemas.openxmlformats.org/officeDocument/2006/relationships/image" Target="/xl/media/image57.png" Id="rId57" /><Relationship Type="http://schemas.openxmlformats.org/officeDocument/2006/relationships/image" Target="/xl/media/image58.png" Id="rId58" /><Relationship Type="http://schemas.openxmlformats.org/officeDocument/2006/relationships/image" Target="/xl/media/image59.png" Id="rId59" /><Relationship Type="http://schemas.openxmlformats.org/officeDocument/2006/relationships/image" Target="/xl/media/image60.png" Id="rId60" /><Relationship Type="http://schemas.openxmlformats.org/officeDocument/2006/relationships/image" Target="/xl/media/image61.png" Id="rId61" /><Relationship Type="http://schemas.openxmlformats.org/officeDocument/2006/relationships/image" Target="/xl/media/image62.png" Id="rId62" /><Relationship Type="http://schemas.openxmlformats.org/officeDocument/2006/relationships/image" Target="/xl/media/image63.png" Id="rId63" /><Relationship Type="http://schemas.openxmlformats.org/officeDocument/2006/relationships/image" Target="/xl/media/image64.png" Id="rId64" /><Relationship Type="http://schemas.openxmlformats.org/officeDocument/2006/relationships/image" Target="/xl/media/image65.png" Id="rId65" /><Relationship Type="http://schemas.openxmlformats.org/officeDocument/2006/relationships/image" Target="/xl/media/image66.png" Id="rId66" /><Relationship Type="http://schemas.openxmlformats.org/officeDocument/2006/relationships/image" Target="/xl/media/image67.png" Id="rId67" /><Relationship Type="http://schemas.openxmlformats.org/officeDocument/2006/relationships/image" Target="/xl/media/image68.png" Id="rId68" /><Relationship Type="http://schemas.openxmlformats.org/officeDocument/2006/relationships/image" Target="/xl/media/image69.png" Id="rId69" /><Relationship Type="http://schemas.openxmlformats.org/officeDocument/2006/relationships/image" Target="/xl/media/image70.png" Id="rId70" /><Relationship Type="http://schemas.openxmlformats.org/officeDocument/2006/relationships/image" Target="/xl/media/image71.png" Id="rId71" /><Relationship Type="http://schemas.openxmlformats.org/officeDocument/2006/relationships/image" Target="/xl/media/image72.png" Id="rId72" /><Relationship Type="http://schemas.openxmlformats.org/officeDocument/2006/relationships/image" Target="/xl/media/image73.png" Id="rId73" /><Relationship Type="http://schemas.openxmlformats.org/officeDocument/2006/relationships/image" Target="/xl/media/image74.png" Id="rId74" /><Relationship Type="http://schemas.openxmlformats.org/officeDocument/2006/relationships/image" Target="/xl/media/image75.png" Id="rId75" /><Relationship Type="http://schemas.openxmlformats.org/officeDocument/2006/relationships/image" Target="/xl/media/image76.png" Id="rId76" /><Relationship Type="http://schemas.openxmlformats.org/officeDocument/2006/relationships/image" Target="/xl/media/image77.png" Id="rId77" /><Relationship Type="http://schemas.openxmlformats.org/officeDocument/2006/relationships/image" Target="/xl/media/image78.png" Id="rId78" /><Relationship Type="http://schemas.openxmlformats.org/officeDocument/2006/relationships/image" Target="/xl/media/image79.png" Id="rId79" /><Relationship Type="http://schemas.openxmlformats.org/officeDocument/2006/relationships/image" Target="/xl/media/image80.png" Id="rId80" /><Relationship Type="http://schemas.openxmlformats.org/officeDocument/2006/relationships/image" Target="/xl/media/image81.png" Id="rId81" /><Relationship Type="http://schemas.openxmlformats.org/officeDocument/2006/relationships/image" Target="/xl/media/image82.png" Id="rId82" /><Relationship Type="http://schemas.openxmlformats.org/officeDocument/2006/relationships/image" Target="/xl/media/image83.png" Id="rId83" /><Relationship Type="http://schemas.openxmlformats.org/officeDocument/2006/relationships/image" Target="/xl/media/image84.png" Id="rId84" /><Relationship Type="http://schemas.openxmlformats.org/officeDocument/2006/relationships/image" Target="/xl/media/image85.png" Id="rId85" /><Relationship Type="http://schemas.openxmlformats.org/officeDocument/2006/relationships/image" Target="/xl/media/image86.png" Id="rId86" /><Relationship Type="http://schemas.openxmlformats.org/officeDocument/2006/relationships/image" Target="/xl/media/image87.png" Id="rId87" /><Relationship Type="http://schemas.openxmlformats.org/officeDocument/2006/relationships/image" Target="/xl/media/image88.png" Id="rId88" /><Relationship Type="http://schemas.openxmlformats.org/officeDocument/2006/relationships/image" Target="/xl/media/image89.png" Id="rId89" /><Relationship Type="http://schemas.openxmlformats.org/officeDocument/2006/relationships/image" Target="/xl/media/image90.png" Id="rId90" /><Relationship Type="http://schemas.openxmlformats.org/officeDocument/2006/relationships/image" Target="/xl/media/image91.png" Id="rId91" /><Relationship Type="http://schemas.openxmlformats.org/officeDocument/2006/relationships/image" Target="/xl/media/image92.png" Id="rId92" /><Relationship Type="http://schemas.openxmlformats.org/officeDocument/2006/relationships/image" Target="/xl/media/image93.png" Id="rId93" /><Relationship Type="http://schemas.openxmlformats.org/officeDocument/2006/relationships/image" Target="/xl/media/image94.png" Id="rId94" /><Relationship Type="http://schemas.openxmlformats.org/officeDocument/2006/relationships/image" Target="/xl/media/image95.png" Id="rId95" /><Relationship Type="http://schemas.openxmlformats.org/officeDocument/2006/relationships/image" Target="/xl/media/image96.png" Id="rId96" /><Relationship Type="http://schemas.openxmlformats.org/officeDocument/2006/relationships/image" Target="/xl/media/image97.png" Id="rId97" /><Relationship Type="http://schemas.openxmlformats.org/officeDocument/2006/relationships/image" Target="/xl/media/image98.png" Id="rId98" /><Relationship Type="http://schemas.openxmlformats.org/officeDocument/2006/relationships/image" Target="/xl/media/image99.png" Id="rId99" /><Relationship Type="http://schemas.openxmlformats.org/officeDocument/2006/relationships/image" Target="/xl/media/image100.png" Id="rId100" /><Relationship Type="http://schemas.openxmlformats.org/officeDocument/2006/relationships/image" Target="/xl/media/image101.png" Id="rId101" /><Relationship Type="http://schemas.openxmlformats.org/officeDocument/2006/relationships/image" Target="/xl/media/image102.png" Id="rId102" /><Relationship Type="http://schemas.openxmlformats.org/officeDocument/2006/relationships/image" Target="/xl/media/image103.png" Id="rId103" /><Relationship Type="http://schemas.openxmlformats.org/officeDocument/2006/relationships/image" Target="/xl/media/image104.png" Id="rId104" /></Relationships>
</file>

<file path=xl/drawings/_rels/drawing10.xml.rels><Relationships xmlns="http://schemas.openxmlformats.org/package/2006/relationships"><Relationship Type="http://schemas.openxmlformats.org/officeDocument/2006/relationships/image" Target="/xl/media/image123.png" Id="rId1" /><Relationship Type="http://schemas.openxmlformats.org/officeDocument/2006/relationships/image" Target="/xl/media/image124.png" Id="rId2" /></Relationships>
</file>

<file path=xl/drawings/_rels/drawing11.xml.rels><Relationships xmlns="http://schemas.openxmlformats.org/package/2006/relationships"><Relationship Type="http://schemas.openxmlformats.org/officeDocument/2006/relationships/image" Target="/xl/media/image125.png" Id="rId1" /><Relationship Type="http://schemas.openxmlformats.org/officeDocument/2006/relationships/image" Target="/xl/media/image126.png" Id="rId2" /></Relationships>
</file>

<file path=xl/drawings/_rels/drawing12.xml.rels><Relationships xmlns="http://schemas.openxmlformats.org/package/2006/relationships"><Relationship Type="http://schemas.openxmlformats.org/officeDocument/2006/relationships/image" Target="/xl/media/image127.png" Id="rId1" /><Relationship Type="http://schemas.openxmlformats.org/officeDocument/2006/relationships/image" Target="/xl/media/image128.png" Id="rId2" /></Relationships>
</file>

<file path=xl/drawings/_rels/drawing13.xml.rels><Relationships xmlns="http://schemas.openxmlformats.org/package/2006/relationships"><Relationship Type="http://schemas.openxmlformats.org/officeDocument/2006/relationships/image" Target="/xl/media/image129.png" Id="rId1" /><Relationship Type="http://schemas.openxmlformats.org/officeDocument/2006/relationships/image" Target="/xl/media/image130.png" Id="rId2" /></Relationships>
</file>

<file path=xl/drawings/_rels/drawing14.xml.rels><Relationships xmlns="http://schemas.openxmlformats.org/package/2006/relationships"><Relationship Type="http://schemas.openxmlformats.org/officeDocument/2006/relationships/image" Target="/xl/media/image131.png" Id="rId1" /><Relationship Type="http://schemas.openxmlformats.org/officeDocument/2006/relationships/image" Target="/xl/media/image132.png" Id="rId2" /></Relationships>
</file>

<file path=xl/drawings/_rels/drawing15.xml.rels><Relationships xmlns="http://schemas.openxmlformats.org/package/2006/relationships"><Relationship Type="http://schemas.openxmlformats.org/officeDocument/2006/relationships/image" Target="/xl/media/image133.png" Id="rId1" /><Relationship Type="http://schemas.openxmlformats.org/officeDocument/2006/relationships/image" Target="/xl/media/image134.png" Id="rId2" /></Relationships>
</file>

<file path=xl/drawings/_rels/drawing16.xml.rels><Relationships xmlns="http://schemas.openxmlformats.org/package/2006/relationships"><Relationship Type="http://schemas.openxmlformats.org/officeDocument/2006/relationships/image" Target="/xl/media/image135.png" Id="rId1" /><Relationship Type="http://schemas.openxmlformats.org/officeDocument/2006/relationships/image" Target="/xl/media/image136.png" Id="rId2" /></Relationships>
</file>

<file path=xl/drawings/_rels/drawing17.xml.rels><Relationships xmlns="http://schemas.openxmlformats.org/package/2006/relationships"><Relationship Type="http://schemas.openxmlformats.org/officeDocument/2006/relationships/image" Target="/xl/media/image137.png" Id="rId1" /><Relationship Type="http://schemas.openxmlformats.org/officeDocument/2006/relationships/image" Target="/xl/media/image138.png" Id="rId2" /></Relationships>
</file>

<file path=xl/drawings/_rels/drawing18.xml.rels><Relationships xmlns="http://schemas.openxmlformats.org/package/2006/relationships"><Relationship Type="http://schemas.openxmlformats.org/officeDocument/2006/relationships/image" Target="/xl/media/image139.png" Id="rId1" /><Relationship Type="http://schemas.openxmlformats.org/officeDocument/2006/relationships/image" Target="/xl/media/image140.png" Id="rId2" /></Relationships>
</file>

<file path=xl/drawings/_rels/drawing19.xml.rels><Relationships xmlns="http://schemas.openxmlformats.org/package/2006/relationships"><Relationship Type="http://schemas.openxmlformats.org/officeDocument/2006/relationships/image" Target="/xl/media/image141.png" Id="rId1" /><Relationship Type="http://schemas.openxmlformats.org/officeDocument/2006/relationships/image" Target="/xl/media/image142.png" Id="rId2" /><Relationship Type="http://schemas.openxmlformats.org/officeDocument/2006/relationships/image" Target="/xl/media/image143.png" Id="rId3" /></Relationships>
</file>

<file path=xl/drawings/_rels/drawing2.xml.rels><Relationships xmlns="http://schemas.openxmlformats.org/package/2006/relationships"><Relationship Type="http://schemas.openxmlformats.org/officeDocument/2006/relationships/image" Target="/xl/media/image105.png" Id="rId1" /><Relationship Type="http://schemas.openxmlformats.org/officeDocument/2006/relationships/image" Target="/xl/media/image106.png" Id="rId2" /><Relationship Type="http://schemas.openxmlformats.org/officeDocument/2006/relationships/image" Target="/xl/media/image107.png" Id="rId3" /></Relationships>
</file>

<file path=xl/drawings/_rels/drawing20.xml.rels><Relationships xmlns="http://schemas.openxmlformats.org/package/2006/relationships"><Relationship Type="http://schemas.openxmlformats.org/officeDocument/2006/relationships/image" Target="/xl/media/image144.png" Id="rId1" /><Relationship Type="http://schemas.openxmlformats.org/officeDocument/2006/relationships/image" Target="/xl/media/image145.png" Id="rId2" /></Relationships>
</file>

<file path=xl/drawings/_rels/drawing21.xml.rels><Relationships xmlns="http://schemas.openxmlformats.org/package/2006/relationships"><Relationship Type="http://schemas.openxmlformats.org/officeDocument/2006/relationships/image" Target="/xl/media/image146.png" Id="rId1" /><Relationship Type="http://schemas.openxmlformats.org/officeDocument/2006/relationships/image" Target="/xl/media/image147.png" Id="rId2" /></Relationships>
</file>

<file path=xl/drawings/_rels/drawing22.xml.rels><Relationships xmlns="http://schemas.openxmlformats.org/package/2006/relationships"><Relationship Type="http://schemas.openxmlformats.org/officeDocument/2006/relationships/image" Target="/xl/media/image148.png" Id="rId1" /><Relationship Type="http://schemas.openxmlformats.org/officeDocument/2006/relationships/image" Target="/xl/media/image149.png" Id="rId2" /></Relationships>
</file>

<file path=xl/drawings/_rels/drawing23.xml.rels><Relationships xmlns="http://schemas.openxmlformats.org/package/2006/relationships"><Relationship Type="http://schemas.openxmlformats.org/officeDocument/2006/relationships/image" Target="/xl/media/image150.png" Id="rId1" /><Relationship Type="http://schemas.openxmlformats.org/officeDocument/2006/relationships/image" Target="/xl/media/image151.png" Id="rId2" /></Relationships>
</file>

<file path=xl/drawings/_rels/drawing24.xml.rels><Relationships xmlns="http://schemas.openxmlformats.org/package/2006/relationships"><Relationship Type="http://schemas.openxmlformats.org/officeDocument/2006/relationships/image" Target="/xl/media/image152.png" Id="rId1" /><Relationship Type="http://schemas.openxmlformats.org/officeDocument/2006/relationships/image" Target="/xl/media/image153.png" Id="rId2" /></Relationships>
</file>

<file path=xl/drawings/_rels/drawing25.xml.rels><Relationships xmlns="http://schemas.openxmlformats.org/package/2006/relationships"><Relationship Type="http://schemas.openxmlformats.org/officeDocument/2006/relationships/image" Target="/xl/media/image154.png" Id="rId1" /><Relationship Type="http://schemas.openxmlformats.org/officeDocument/2006/relationships/image" Target="/xl/media/image155.png" Id="rId2" /></Relationships>
</file>

<file path=xl/drawings/_rels/drawing26.xml.rels><Relationships xmlns="http://schemas.openxmlformats.org/package/2006/relationships"><Relationship Type="http://schemas.openxmlformats.org/officeDocument/2006/relationships/image" Target="/xl/media/image156.png" Id="rId1" /><Relationship Type="http://schemas.openxmlformats.org/officeDocument/2006/relationships/image" Target="/xl/media/image157.png" Id="rId2" /></Relationships>
</file>

<file path=xl/drawings/_rels/drawing27.xml.rels><Relationships xmlns="http://schemas.openxmlformats.org/package/2006/relationships"><Relationship Type="http://schemas.openxmlformats.org/officeDocument/2006/relationships/image" Target="/xl/media/image158.png" Id="rId1" /><Relationship Type="http://schemas.openxmlformats.org/officeDocument/2006/relationships/image" Target="/xl/media/image159.png" Id="rId2" /></Relationships>
</file>

<file path=xl/drawings/_rels/drawing28.xml.rels><Relationships xmlns="http://schemas.openxmlformats.org/package/2006/relationships"><Relationship Type="http://schemas.openxmlformats.org/officeDocument/2006/relationships/image" Target="/xl/media/image160.png" Id="rId1" /><Relationship Type="http://schemas.openxmlformats.org/officeDocument/2006/relationships/image" Target="/xl/media/image161.png" Id="rId2" /></Relationships>
</file>

<file path=xl/drawings/_rels/drawing29.xml.rels><Relationships xmlns="http://schemas.openxmlformats.org/package/2006/relationships"><Relationship Type="http://schemas.openxmlformats.org/officeDocument/2006/relationships/image" Target="/xl/media/image162.png" Id="rId1" /><Relationship Type="http://schemas.openxmlformats.org/officeDocument/2006/relationships/image" Target="/xl/media/image163.png" Id="rId2" /></Relationships>
</file>

<file path=xl/drawings/_rels/drawing3.xml.rels><Relationships xmlns="http://schemas.openxmlformats.org/package/2006/relationships"><Relationship Type="http://schemas.openxmlformats.org/officeDocument/2006/relationships/image" Target="/xl/media/image108.png" Id="rId1" /><Relationship Type="http://schemas.openxmlformats.org/officeDocument/2006/relationships/image" Target="/xl/media/image109.png" Id="rId2" /></Relationships>
</file>

<file path=xl/drawings/_rels/drawing30.xml.rels><Relationships xmlns="http://schemas.openxmlformats.org/package/2006/relationships"><Relationship Type="http://schemas.openxmlformats.org/officeDocument/2006/relationships/image" Target="/xl/media/image164.png" Id="rId1" /><Relationship Type="http://schemas.openxmlformats.org/officeDocument/2006/relationships/image" Target="/xl/media/image165.png" Id="rId2" /></Relationships>
</file>

<file path=xl/drawings/_rels/drawing31.xml.rels><Relationships xmlns="http://schemas.openxmlformats.org/package/2006/relationships"><Relationship Type="http://schemas.openxmlformats.org/officeDocument/2006/relationships/image" Target="/xl/media/image166.png" Id="rId1" /><Relationship Type="http://schemas.openxmlformats.org/officeDocument/2006/relationships/image" Target="/xl/media/image167.png" Id="rId2" /></Relationships>
</file>

<file path=xl/drawings/_rels/drawing32.xml.rels><Relationships xmlns="http://schemas.openxmlformats.org/package/2006/relationships"><Relationship Type="http://schemas.openxmlformats.org/officeDocument/2006/relationships/image" Target="/xl/media/image168.png" Id="rId1" /><Relationship Type="http://schemas.openxmlformats.org/officeDocument/2006/relationships/image" Target="/xl/media/image169.png" Id="rId2" /></Relationships>
</file>

<file path=xl/drawings/_rels/drawing33.xml.rels><Relationships xmlns="http://schemas.openxmlformats.org/package/2006/relationships"><Relationship Type="http://schemas.openxmlformats.org/officeDocument/2006/relationships/image" Target="/xl/media/image170.png" Id="rId1" /><Relationship Type="http://schemas.openxmlformats.org/officeDocument/2006/relationships/image" Target="/xl/media/image171.png" Id="rId2" /></Relationships>
</file>

<file path=xl/drawings/_rels/drawing34.xml.rels><Relationships xmlns="http://schemas.openxmlformats.org/package/2006/relationships"><Relationship Type="http://schemas.openxmlformats.org/officeDocument/2006/relationships/image" Target="/xl/media/image172.png" Id="rId1" /><Relationship Type="http://schemas.openxmlformats.org/officeDocument/2006/relationships/image" Target="/xl/media/image173.png" Id="rId2" /></Relationships>
</file>

<file path=xl/drawings/_rels/drawing35.xml.rels><Relationships xmlns="http://schemas.openxmlformats.org/package/2006/relationships"><Relationship Type="http://schemas.openxmlformats.org/officeDocument/2006/relationships/image" Target="/xl/media/image174.png" Id="rId1" /><Relationship Type="http://schemas.openxmlformats.org/officeDocument/2006/relationships/image" Target="/xl/media/image175.png" Id="rId2" /></Relationships>
</file>

<file path=xl/drawings/_rels/drawing36.xml.rels><Relationships xmlns="http://schemas.openxmlformats.org/package/2006/relationships"><Relationship Type="http://schemas.openxmlformats.org/officeDocument/2006/relationships/image" Target="/xl/media/image176.png" Id="rId1" /><Relationship Type="http://schemas.openxmlformats.org/officeDocument/2006/relationships/image" Target="/xl/media/image177.png" Id="rId2" /></Relationships>
</file>

<file path=xl/drawings/_rels/drawing37.xml.rels><Relationships xmlns="http://schemas.openxmlformats.org/package/2006/relationships"><Relationship Type="http://schemas.openxmlformats.org/officeDocument/2006/relationships/image" Target="/xl/media/image178.png" Id="rId1" /><Relationship Type="http://schemas.openxmlformats.org/officeDocument/2006/relationships/image" Target="/xl/media/image179.png" Id="rId2" /></Relationships>
</file>

<file path=xl/drawings/_rels/drawing38.xml.rels><Relationships xmlns="http://schemas.openxmlformats.org/package/2006/relationships"><Relationship Type="http://schemas.openxmlformats.org/officeDocument/2006/relationships/image" Target="/xl/media/image180.png" Id="rId1" /><Relationship Type="http://schemas.openxmlformats.org/officeDocument/2006/relationships/image" Target="/xl/media/image181.png" Id="rId2" /></Relationships>
</file>

<file path=xl/drawings/_rels/drawing39.xml.rels><Relationships xmlns="http://schemas.openxmlformats.org/package/2006/relationships"><Relationship Type="http://schemas.openxmlformats.org/officeDocument/2006/relationships/image" Target="/xl/media/image182.png" Id="rId1" /><Relationship Type="http://schemas.openxmlformats.org/officeDocument/2006/relationships/image" Target="/xl/media/image183.png" Id="rId2" /></Relationships>
</file>

<file path=xl/drawings/_rels/drawing4.xml.rels><Relationships xmlns="http://schemas.openxmlformats.org/package/2006/relationships"><Relationship Type="http://schemas.openxmlformats.org/officeDocument/2006/relationships/image" Target="/xl/media/image110.png" Id="rId1" /><Relationship Type="http://schemas.openxmlformats.org/officeDocument/2006/relationships/image" Target="/xl/media/image111.png" Id="rId2" /></Relationships>
</file>

<file path=xl/drawings/_rels/drawing40.xml.rels><Relationships xmlns="http://schemas.openxmlformats.org/package/2006/relationships"><Relationship Type="http://schemas.openxmlformats.org/officeDocument/2006/relationships/image" Target="/xl/media/image184.png" Id="rId1" /><Relationship Type="http://schemas.openxmlformats.org/officeDocument/2006/relationships/image" Target="/xl/media/image185.png" Id="rId2" /></Relationships>
</file>

<file path=xl/drawings/_rels/drawing41.xml.rels><Relationships xmlns="http://schemas.openxmlformats.org/package/2006/relationships"><Relationship Type="http://schemas.openxmlformats.org/officeDocument/2006/relationships/image" Target="/xl/media/image186.png" Id="rId1" /><Relationship Type="http://schemas.openxmlformats.org/officeDocument/2006/relationships/image" Target="/xl/media/image187.png" Id="rId2" /></Relationships>
</file>

<file path=xl/drawings/_rels/drawing42.xml.rels><Relationships xmlns="http://schemas.openxmlformats.org/package/2006/relationships"><Relationship Type="http://schemas.openxmlformats.org/officeDocument/2006/relationships/image" Target="/xl/media/image188.png" Id="rId1" /><Relationship Type="http://schemas.openxmlformats.org/officeDocument/2006/relationships/image" Target="/xl/media/image189.png" Id="rId2" /></Relationships>
</file>

<file path=xl/drawings/_rels/drawing43.xml.rels><Relationships xmlns="http://schemas.openxmlformats.org/package/2006/relationships"><Relationship Type="http://schemas.openxmlformats.org/officeDocument/2006/relationships/image" Target="/xl/media/image190.png" Id="rId1" /><Relationship Type="http://schemas.openxmlformats.org/officeDocument/2006/relationships/image" Target="/xl/media/image191.png" Id="rId2" /></Relationships>
</file>

<file path=xl/drawings/_rels/drawing44.xml.rels><Relationships xmlns="http://schemas.openxmlformats.org/package/2006/relationships"><Relationship Type="http://schemas.openxmlformats.org/officeDocument/2006/relationships/image" Target="/xl/media/image192.png" Id="rId1" /><Relationship Type="http://schemas.openxmlformats.org/officeDocument/2006/relationships/image" Target="/xl/media/image193.png" Id="rId2" /><Relationship Type="http://schemas.openxmlformats.org/officeDocument/2006/relationships/image" Target="/xl/media/image194.png" Id="rId3" /></Relationships>
</file>

<file path=xl/drawings/_rels/drawing45.xml.rels><Relationships xmlns="http://schemas.openxmlformats.org/package/2006/relationships"><Relationship Type="http://schemas.openxmlformats.org/officeDocument/2006/relationships/image" Target="/xl/media/image195.png" Id="rId1" /><Relationship Type="http://schemas.openxmlformats.org/officeDocument/2006/relationships/image" Target="/xl/media/image196.png" Id="rId2" /></Relationships>
</file>

<file path=xl/drawings/_rels/drawing46.xml.rels><Relationships xmlns="http://schemas.openxmlformats.org/package/2006/relationships"><Relationship Type="http://schemas.openxmlformats.org/officeDocument/2006/relationships/image" Target="/xl/media/image197.png" Id="rId1" /><Relationship Type="http://schemas.openxmlformats.org/officeDocument/2006/relationships/image" Target="/xl/media/image198.png" Id="rId2" /></Relationships>
</file>

<file path=xl/drawings/_rels/drawing47.xml.rels><Relationships xmlns="http://schemas.openxmlformats.org/package/2006/relationships"><Relationship Type="http://schemas.openxmlformats.org/officeDocument/2006/relationships/image" Target="/xl/media/image199.png" Id="rId1" /><Relationship Type="http://schemas.openxmlformats.org/officeDocument/2006/relationships/image" Target="/xl/media/image200.png" Id="rId2" /></Relationships>
</file>

<file path=xl/drawings/_rels/drawing48.xml.rels><Relationships xmlns="http://schemas.openxmlformats.org/package/2006/relationships"><Relationship Type="http://schemas.openxmlformats.org/officeDocument/2006/relationships/image" Target="/xl/media/image201.png" Id="rId1" /><Relationship Type="http://schemas.openxmlformats.org/officeDocument/2006/relationships/image" Target="/xl/media/image202.png" Id="rId2" /></Relationships>
</file>

<file path=xl/drawings/_rels/drawing49.xml.rels><Relationships xmlns="http://schemas.openxmlformats.org/package/2006/relationships"><Relationship Type="http://schemas.openxmlformats.org/officeDocument/2006/relationships/image" Target="/xl/media/image203.png" Id="rId1" /><Relationship Type="http://schemas.openxmlformats.org/officeDocument/2006/relationships/image" Target="/xl/media/image204.png" Id="rId2" /></Relationships>
</file>

<file path=xl/drawings/_rels/drawing5.xml.rels><Relationships xmlns="http://schemas.openxmlformats.org/package/2006/relationships"><Relationship Type="http://schemas.openxmlformats.org/officeDocument/2006/relationships/image" Target="/xl/media/image112.png" Id="rId1" /><Relationship Type="http://schemas.openxmlformats.org/officeDocument/2006/relationships/image" Target="/xl/media/image113.png" Id="rId2" /></Relationships>
</file>

<file path=xl/drawings/_rels/drawing50.xml.rels><Relationships xmlns="http://schemas.openxmlformats.org/package/2006/relationships"><Relationship Type="http://schemas.openxmlformats.org/officeDocument/2006/relationships/image" Target="/xl/media/image205.png" Id="rId1" /><Relationship Type="http://schemas.openxmlformats.org/officeDocument/2006/relationships/image" Target="/xl/media/image206.png" Id="rId2" /></Relationships>
</file>

<file path=xl/drawings/_rels/drawing51.xml.rels><Relationships xmlns="http://schemas.openxmlformats.org/package/2006/relationships"><Relationship Type="http://schemas.openxmlformats.org/officeDocument/2006/relationships/image" Target="/xl/media/image207.png" Id="rId1" /><Relationship Type="http://schemas.openxmlformats.org/officeDocument/2006/relationships/image" Target="/xl/media/image208.png" Id="rId2" /></Relationships>
</file>

<file path=xl/drawings/_rels/drawing6.xml.rels><Relationships xmlns="http://schemas.openxmlformats.org/package/2006/relationships"><Relationship Type="http://schemas.openxmlformats.org/officeDocument/2006/relationships/image" Target="/xl/media/image114.png" Id="rId1" /><Relationship Type="http://schemas.openxmlformats.org/officeDocument/2006/relationships/image" Target="/xl/media/image115.png" Id="rId2" /></Relationships>
</file>

<file path=xl/drawings/_rels/drawing7.xml.rels><Relationships xmlns="http://schemas.openxmlformats.org/package/2006/relationships"><Relationship Type="http://schemas.openxmlformats.org/officeDocument/2006/relationships/image" Target="/xl/media/image116.png" Id="rId1" /><Relationship Type="http://schemas.openxmlformats.org/officeDocument/2006/relationships/image" Target="/xl/media/image117.png" Id="rId2" /></Relationships>
</file>

<file path=xl/drawings/_rels/drawing8.xml.rels><Relationships xmlns="http://schemas.openxmlformats.org/package/2006/relationships"><Relationship Type="http://schemas.openxmlformats.org/officeDocument/2006/relationships/image" Target="/xl/media/image118.png" Id="rId1" /><Relationship Type="http://schemas.openxmlformats.org/officeDocument/2006/relationships/image" Target="/xl/media/image119.png" Id="rId2" /><Relationship Type="http://schemas.openxmlformats.org/officeDocument/2006/relationships/image" Target="/xl/media/image120.png" Id="rId3" /></Relationships>
</file>

<file path=xl/drawings/_rels/drawing9.xml.rels><Relationships xmlns="http://schemas.openxmlformats.org/package/2006/relationships"><Relationship Type="http://schemas.openxmlformats.org/officeDocument/2006/relationships/image" Target="/xl/media/image121.png" Id="rId1" /><Relationship Type="http://schemas.openxmlformats.org/officeDocument/2006/relationships/image" Target="/xl/media/image122.png" Id="rId2" /></Relationships>
</file>

<file path=xl/drawings/drawing1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2</col>
      <colOff>0</colOff>
      <row>3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3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  <oneCellAnchor>
    <from>
      <col>6</col>
      <colOff>0</colOff>
      <row>3</row>
      <rowOff>0</rowOff>
    </from>
    <ext cx="1238250" cy="714375"/>
    <pic>
      <nvPicPr>
        <cNvPr id="3" name="Image 3" descr="Picture"/>
        <cNvPicPr/>
      </nvPicPr>
      <blipFill>
        <a:blip cstate="print" r:embed="rId3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4</row>
      <rowOff>0</rowOff>
    </from>
    <ext cx="1238250" cy="714375"/>
    <pic>
      <nvPicPr>
        <cNvPr id="4" name="Image 4" descr="Picture"/>
        <cNvPicPr/>
      </nvPicPr>
      <blipFill>
        <a:blip cstate="print" r:embed="rId4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4</row>
      <rowOff>0</rowOff>
    </from>
    <ext cx="1238250" cy="714375"/>
    <pic>
      <nvPicPr>
        <cNvPr id="5" name="Image 5" descr="Picture"/>
        <cNvPicPr/>
      </nvPicPr>
      <blipFill>
        <a:blip cstate="print" r:embed="rId5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5</row>
      <rowOff>0</rowOff>
    </from>
    <ext cx="1238250" cy="714375"/>
    <pic>
      <nvPicPr>
        <cNvPr id="6" name="Image 6" descr="Picture"/>
        <cNvPicPr/>
      </nvPicPr>
      <blipFill>
        <a:blip cstate="print" r:embed="rId6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5</row>
      <rowOff>0</rowOff>
    </from>
    <ext cx="1238250" cy="714375"/>
    <pic>
      <nvPicPr>
        <cNvPr id="7" name="Image 7" descr="Picture"/>
        <cNvPicPr/>
      </nvPicPr>
      <blipFill>
        <a:blip cstate="print" r:embed="rId7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6</row>
      <rowOff>0</rowOff>
    </from>
    <ext cx="1238250" cy="714375"/>
    <pic>
      <nvPicPr>
        <cNvPr id="8" name="Image 8" descr="Picture"/>
        <cNvPicPr/>
      </nvPicPr>
      <blipFill>
        <a:blip cstate="print" r:embed="rId8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6</row>
      <rowOff>0</rowOff>
    </from>
    <ext cx="1238250" cy="714375"/>
    <pic>
      <nvPicPr>
        <cNvPr id="9" name="Image 9" descr="Picture"/>
        <cNvPicPr/>
      </nvPicPr>
      <blipFill>
        <a:blip cstate="print" r:embed="rId9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7</row>
      <rowOff>0</rowOff>
    </from>
    <ext cx="1238250" cy="714375"/>
    <pic>
      <nvPicPr>
        <cNvPr id="10" name="Image 10" descr="Picture"/>
        <cNvPicPr/>
      </nvPicPr>
      <blipFill>
        <a:blip cstate="print" r:embed="rId10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7</row>
      <rowOff>0</rowOff>
    </from>
    <ext cx="1238250" cy="714375"/>
    <pic>
      <nvPicPr>
        <cNvPr id="11" name="Image 11" descr="Picture"/>
        <cNvPicPr/>
      </nvPicPr>
      <blipFill>
        <a:blip cstate="print" r:embed="rId11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8</row>
      <rowOff>0</rowOff>
    </from>
    <ext cx="1238250" cy="714375"/>
    <pic>
      <nvPicPr>
        <cNvPr id="12" name="Image 12" descr="Picture"/>
        <cNvPicPr/>
      </nvPicPr>
      <blipFill>
        <a:blip cstate="print" r:embed="rId12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8</row>
      <rowOff>0</rowOff>
    </from>
    <ext cx="1238250" cy="714375"/>
    <pic>
      <nvPicPr>
        <cNvPr id="13" name="Image 13" descr="Picture"/>
        <cNvPicPr/>
      </nvPicPr>
      <blipFill>
        <a:blip cstate="print" r:embed="rId13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9</row>
      <rowOff>0</rowOff>
    </from>
    <ext cx="1238250" cy="714375"/>
    <pic>
      <nvPicPr>
        <cNvPr id="14" name="Image 14" descr="Picture"/>
        <cNvPicPr/>
      </nvPicPr>
      <blipFill>
        <a:blip cstate="print" r:embed="rId14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9</row>
      <rowOff>0</rowOff>
    </from>
    <ext cx="1238250" cy="714375"/>
    <pic>
      <nvPicPr>
        <cNvPr id="15" name="Image 15" descr="Picture"/>
        <cNvPicPr/>
      </nvPicPr>
      <blipFill>
        <a:blip cstate="print" r:embed="rId15"/>
        <a:stretch>
          <a:fillRect/>
        </a:stretch>
      </blipFill>
      <spPr>
        <a:prstGeom prst="rect"/>
      </spPr>
    </pic>
    <clientData/>
  </oneCellAnchor>
  <oneCellAnchor>
    <from>
      <col>6</col>
      <colOff>0</colOff>
      <row>9</row>
      <rowOff>0</rowOff>
    </from>
    <ext cx="1238250" cy="714375"/>
    <pic>
      <nvPicPr>
        <cNvPr id="16" name="Image 16" descr="Picture"/>
        <cNvPicPr/>
      </nvPicPr>
      <blipFill>
        <a:blip cstate="print" r:embed="rId16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10</row>
      <rowOff>0</rowOff>
    </from>
    <ext cx="1238250" cy="714375"/>
    <pic>
      <nvPicPr>
        <cNvPr id="17" name="Image 17" descr="Picture"/>
        <cNvPicPr/>
      </nvPicPr>
      <blipFill>
        <a:blip cstate="print" r:embed="rId17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10</row>
      <rowOff>0</rowOff>
    </from>
    <ext cx="1238250" cy="714375"/>
    <pic>
      <nvPicPr>
        <cNvPr id="18" name="Image 18" descr="Picture"/>
        <cNvPicPr/>
      </nvPicPr>
      <blipFill>
        <a:blip cstate="print" r:embed="rId18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11</row>
      <rowOff>0</rowOff>
    </from>
    <ext cx="1238250" cy="714375"/>
    <pic>
      <nvPicPr>
        <cNvPr id="19" name="Image 19" descr="Picture"/>
        <cNvPicPr/>
      </nvPicPr>
      <blipFill>
        <a:blip cstate="print" r:embed="rId19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11</row>
      <rowOff>0</rowOff>
    </from>
    <ext cx="1238250" cy="714375"/>
    <pic>
      <nvPicPr>
        <cNvPr id="20" name="Image 20" descr="Picture"/>
        <cNvPicPr/>
      </nvPicPr>
      <blipFill>
        <a:blip cstate="print" r:embed="rId20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12</row>
      <rowOff>0</rowOff>
    </from>
    <ext cx="1238250" cy="714375"/>
    <pic>
      <nvPicPr>
        <cNvPr id="21" name="Image 21" descr="Picture"/>
        <cNvPicPr/>
      </nvPicPr>
      <blipFill>
        <a:blip cstate="print" r:embed="rId21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12</row>
      <rowOff>0</rowOff>
    </from>
    <ext cx="1238250" cy="714375"/>
    <pic>
      <nvPicPr>
        <cNvPr id="22" name="Image 22" descr="Picture"/>
        <cNvPicPr/>
      </nvPicPr>
      <blipFill>
        <a:blip cstate="print" r:embed="rId22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13</row>
      <rowOff>0</rowOff>
    </from>
    <ext cx="1238250" cy="714375"/>
    <pic>
      <nvPicPr>
        <cNvPr id="23" name="Image 23" descr="Picture"/>
        <cNvPicPr/>
      </nvPicPr>
      <blipFill>
        <a:blip cstate="print" r:embed="rId23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13</row>
      <rowOff>0</rowOff>
    </from>
    <ext cx="1238250" cy="714375"/>
    <pic>
      <nvPicPr>
        <cNvPr id="24" name="Image 24" descr="Picture"/>
        <cNvPicPr/>
      </nvPicPr>
      <blipFill>
        <a:blip cstate="print" r:embed="rId24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14</row>
      <rowOff>0</rowOff>
    </from>
    <ext cx="1238250" cy="714375"/>
    <pic>
      <nvPicPr>
        <cNvPr id="25" name="Image 25" descr="Picture"/>
        <cNvPicPr/>
      </nvPicPr>
      <blipFill>
        <a:blip cstate="print" r:embed="rId25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14</row>
      <rowOff>0</rowOff>
    </from>
    <ext cx="1238250" cy="714375"/>
    <pic>
      <nvPicPr>
        <cNvPr id="26" name="Image 26" descr="Picture"/>
        <cNvPicPr/>
      </nvPicPr>
      <blipFill>
        <a:blip cstate="print" r:embed="rId26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15</row>
      <rowOff>0</rowOff>
    </from>
    <ext cx="1238250" cy="714375"/>
    <pic>
      <nvPicPr>
        <cNvPr id="27" name="Image 27" descr="Picture"/>
        <cNvPicPr/>
      </nvPicPr>
      <blipFill>
        <a:blip cstate="print" r:embed="rId27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15</row>
      <rowOff>0</rowOff>
    </from>
    <ext cx="1238250" cy="714375"/>
    <pic>
      <nvPicPr>
        <cNvPr id="28" name="Image 28" descr="Picture"/>
        <cNvPicPr/>
      </nvPicPr>
      <blipFill>
        <a:blip cstate="print" r:embed="rId28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16</row>
      <rowOff>0</rowOff>
    </from>
    <ext cx="1238250" cy="714375"/>
    <pic>
      <nvPicPr>
        <cNvPr id="29" name="Image 29" descr="Picture"/>
        <cNvPicPr/>
      </nvPicPr>
      <blipFill>
        <a:blip cstate="print" r:embed="rId29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16</row>
      <rowOff>0</rowOff>
    </from>
    <ext cx="1238250" cy="714375"/>
    <pic>
      <nvPicPr>
        <cNvPr id="30" name="Image 30" descr="Picture"/>
        <cNvPicPr/>
      </nvPicPr>
      <blipFill>
        <a:blip cstate="print" r:embed="rId30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17</row>
      <rowOff>0</rowOff>
    </from>
    <ext cx="1238250" cy="714375"/>
    <pic>
      <nvPicPr>
        <cNvPr id="31" name="Image 31" descr="Picture"/>
        <cNvPicPr/>
      </nvPicPr>
      <blipFill>
        <a:blip cstate="print" r:embed="rId31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17</row>
      <rowOff>0</rowOff>
    </from>
    <ext cx="1238250" cy="714375"/>
    <pic>
      <nvPicPr>
        <cNvPr id="32" name="Image 32" descr="Picture"/>
        <cNvPicPr/>
      </nvPicPr>
      <blipFill>
        <a:blip cstate="print" r:embed="rId32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18</row>
      <rowOff>0</rowOff>
    </from>
    <ext cx="1238250" cy="714375"/>
    <pic>
      <nvPicPr>
        <cNvPr id="33" name="Image 33" descr="Picture"/>
        <cNvPicPr/>
      </nvPicPr>
      <blipFill>
        <a:blip cstate="print" r:embed="rId33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18</row>
      <rowOff>0</rowOff>
    </from>
    <ext cx="1238250" cy="714375"/>
    <pic>
      <nvPicPr>
        <cNvPr id="34" name="Image 34" descr="Picture"/>
        <cNvPicPr/>
      </nvPicPr>
      <blipFill>
        <a:blip cstate="print" r:embed="rId34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19</row>
      <rowOff>0</rowOff>
    </from>
    <ext cx="1238250" cy="714375"/>
    <pic>
      <nvPicPr>
        <cNvPr id="35" name="Image 35" descr="Picture"/>
        <cNvPicPr/>
      </nvPicPr>
      <blipFill>
        <a:blip cstate="print" r:embed="rId35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19</row>
      <rowOff>0</rowOff>
    </from>
    <ext cx="1238250" cy="714375"/>
    <pic>
      <nvPicPr>
        <cNvPr id="36" name="Image 36" descr="Picture"/>
        <cNvPicPr/>
      </nvPicPr>
      <blipFill>
        <a:blip cstate="print" r:embed="rId36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20</row>
      <rowOff>0</rowOff>
    </from>
    <ext cx="1238250" cy="714375"/>
    <pic>
      <nvPicPr>
        <cNvPr id="37" name="Image 37" descr="Picture"/>
        <cNvPicPr/>
      </nvPicPr>
      <blipFill>
        <a:blip cstate="print" r:embed="rId37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20</row>
      <rowOff>0</rowOff>
    </from>
    <ext cx="1238250" cy="714375"/>
    <pic>
      <nvPicPr>
        <cNvPr id="38" name="Image 38" descr="Picture"/>
        <cNvPicPr/>
      </nvPicPr>
      <blipFill>
        <a:blip cstate="print" r:embed="rId38"/>
        <a:stretch>
          <a:fillRect/>
        </a:stretch>
      </blipFill>
      <spPr>
        <a:prstGeom prst="rect"/>
      </spPr>
    </pic>
    <clientData/>
  </oneCellAnchor>
  <oneCellAnchor>
    <from>
      <col>6</col>
      <colOff>0</colOff>
      <row>20</row>
      <rowOff>0</rowOff>
    </from>
    <ext cx="1238250" cy="714375"/>
    <pic>
      <nvPicPr>
        <cNvPr id="39" name="Image 39" descr="Picture"/>
        <cNvPicPr/>
      </nvPicPr>
      <blipFill>
        <a:blip cstate="print" r:embed="rId39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21</row>
      <rowOff>0</rowOff>
    </from>
    <ext cx="1238250" cy="714375"/>
    <pic>
      <nvPicPr>
        <cNvPr id="40" name="Image 40" descr="Picture"/>
        <cNvPicPr/>
      </nvPicPr>
      <blipFill>
        <a:blip cstate="print" r:embed="rId40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21</row>
      <rowOff>0</rowOff>
    </from>
    <ext cx="1238250" cy="714375"/>
    <pic>
      <nvPicPr>
        <cNvPr id="41" name="Image 41" descr="Picture"/>
        <cNvPicPr/>
      </nvPicPr>
      <blipFill>
        <a:blip cstate="print" r:embed="rId41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22</row>
      <rowOff>0</rowOff>
    </from>
    <ext cx="1238250" cy="714375"/>
    <pic>
      <nvPicPr>
        <cNvPr id="42" name="Image 42" descr="Picture"/>
        <cNvPicPr/>
      </nvPicPr>
      <blipFill>
        <a:blip cstate="print" r:embed="rId42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22</row>
      <rowOff>0</rowOff>
    </from>
    <ext cx="1238250" cy="714375"/>
    <pic>
      <nvPicPr>
        <cNvPr id="43" name="Image 43" descr="Picture"/>
        <cNvPicPr/>
      </nvPicPr>
      <blipFill>
        <a:blip cstate="print" r:embed="rId43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23</row>
      <rowOff>0</rowOff>
    </from>
    <ext cx="1238250" cy="714375"/>
    <pic>
      <nvPicPr>
        <cNvPr id="44" name="Image 44" descr="Picture"/>
        <cNvPicPr/>
      </nvPicPr>
      <blipFill>
        <a:blip cstate="print" r:embed="rId44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23</row>
      <rowOff>0</rowOff>
    </from>
    <ext cx="1238250" cy="714375"/>
    <pic>
      <nvPicPr>
        <cNvPr id="45" name="Image 45" descr="Picture"/>
        <cNvPicPr/>
      </nvPicPr>
      <blipFill>
        <a:blip cstate="print" r:embed="rId45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24</row>
      <rowOff>0</rowOff>
    </from>
    <ext cx="1238250" cy="714375"/>
    <pic>
      <nvPicPr>
        <cNvPr id="46" name="Image 46" descr="Picture"/>
        <cNvPicPr/>
      </nvPicPr>
      <blipFill>
        <a:blip cstate="print" r:embed="rId46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24</row>
      <rowOff>0</rowOff>
    </from>
    <ext cx="1238250" cy="714375"/>
    <pic>
      <nvPicPr>
        <cNvPr id="47" name="Image 47" descr="Picture"/>
        <cNvPicPr/>
      </nvPicPr>
      <blipFill>
        <a:blip cstate="print" r:embed="rId47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25</row>
      <rowOff>0</rowOff>
    </from>
    <ext cx="1238250" cy="714375"/>
    <pic>
      <nvPicPr>
        <cNvPr id="48" name="Image 48" descr="Picture"/>
        <cNvPicPr/>
      </nvPicPr>
      <blipFill>
        <a:blip cstate="print" r:embed="rId48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25</row>
      <rowOff>0</rowOff>
    </from>
    <ext cx="1238250" cy="714375"/>
    <pic>
      <nvPicPr>
        <cNvPr id="49" name="Image 49" descr="Picture"/>
        <cNvPicPr/>
      </nvPicPr>
      <blipFill>
        <a:blip cstate="print" r:embed="rId49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26</row>
      <rowOff>0</rowOff>
    </from>
    <ext cx="1238250" cy="714375"/>
    <pic>
      <nvPicPr>
        <cNvPr id="50" name="Image 50" descr="Picture"/>
        <cNvPicPr/>
      </nvPicPr>
      <blipFill>
        <a:blip cstate="print" r:embed="rId50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26</row>
      <rowOff>0</rowOff>
    </from>
    <ext cx="1238250" cy="714375"/>
    <pic>
      <nvPicPr>
        <cNvPr id="51" name="Image 51" descr="Picture"/>
        <cNvPicPr/>
      </nvPicPr>
      <blipFill>
        <a:blip cstate="print" r:embed="rId51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27</row>
      <rowOff>0</rowOff>
    </from>
    <ext cx="1238250" cy="714375"/>
    <pic>
      <nvPicPr>
        <cNvPr id="52" name="Image 52" descr="Picture"/>
        <cNvPicPr/>
      </nvPicPr>
      <blipFill>
        <a:blip cstate="print" r:embed="rId52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27</row>
      <rowOff>0</rowOff>
    </from>
    <ext cx="1238250" cy="714375"/>
    <pic>
      <nvPicPr>
        <cNvPr id="53" name="Image 53" descr="Picture"/>
        <cNvPicPr/>
      </nvPicPr>
      <blipFill>
        <a:blip cstate="print" r:embed="rId53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28</row>
      <rowOff>0</rowOff>
    </from>
    <ext cx="1238250" cy="714375"/>
    <pic>
      <nvPicPr>
        <cNvPr id="54" name="Image 54" descr="Picture"/>
        <cNvPicPr/>
      </nvPicPr>
      <blipFill>
        <a:blip cstate="print" r:embed="rId54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28</row>
      <rowOff>0</rowOff>
    </from>
    <ext cx="1238250" cy="714375"/>
    <pic>
      <nvPicPr>
        <cNvPr id="55" name="Image 55" descr="Picture"/>
        <cNvPicPr/>
      </nvPicPr>
      <blipFill>
        <a:blip cstate="print" r:embed="rId55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29</row>
      <rowOff>0</rowOff>
    </from>
    <ext cx="1238250" cy="714375"/>
    <pic>
      <nvPicPr>
        <cNvPr id="56" name="Image 56" descr="Picture"/>
        <cNvPicPr/>
      </nvPicPr>
      <blipFill>
        <a:blip cstate="print" r:embed="rId56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29</row>
      <rowOff>0</rowOff>
    </from>
    <ext cx="1238250" cy="714375"/>
    <pic>
      <nvPicPr>
        <cNvPr id="57" name="Image 57" descr="Picture"/>
        <cNvPicPr/>
      </nvPicPr>
      <blipFill>
        <a:blip cstate="print" r:embed="rId57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30</row>
      <rowOff>0</rowOff>
    </from>
    <ext cx="1238250" cy="714375"/>
    <pic>
      <nvPicPr>
        <cNvPr id="58" name="Image 58" descr="Picture"/>
        <cNvPicPr/>
      </nvPicPr>
      <blipFill>
        <a:blip cstate="print" r:embed="rId58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30</row>
      <rowOff>0</rowOff>
    </from>
    <ext cx="1238250" cy="714375"/>
    <pic>
      <nvPicPr>
        <cNvPr id="59" name="Image 59" descr="Picture"/>
        <cNvPicPr/>
      </nvPicPr>
      <blipFill>
        <a:blip cstate="print" r:embed="rId59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31</row>
      <rowOff>0</rowOff>
    </from>
    <ext cx="1238250" cy="714375"/>
    <pic>
      <nvPicPr>
        <cNvPr id="60" name="Image 60" descr="Picture"/>
        <cNvPicPr/>
      </nvPicPr>
      <blipFill>
        <a:blip cstate="print" r:embed="rId60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31</row>
      <rowOff>0</rowOff>
    </from>
    <ext cx="1238250" cy="714375"/>
    <pic>
      <nvPicPr>
        <cNvPr id="61" name="Image 61" descr="Picture"/>
        <cNvPicPr/>
      </nvPicPr>
      <blipFill>
        <a:blip cstate="print" r:embed="rId61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32</row>
      <rowOff>0</rowOff>
    </from>
    <ext cx="1238250" cy="714375"/>
    <pic>
      <nvPicPr>
        <cNvPr id="62" name="Image 62" descr="Picture"/>
        <cNvPicPr/>
      </nvPicPr>
      <blipFill>
        <a:blip cstate="print" r:embed="rId62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32</row>
      <rowOff>0</rowOff>
    </from>
    <ext cx="1238250" cy="714375"/>
    <pic>
      <nvPicPr>
        <cNvPr id="63" name="Image 63" descr="Picture"/>
        <cNvPicPr/>
      </nvPicPr>
      <blipFill>
        <a:blip cstate="print" r:embed="rId63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33</row>
      <rowOff>0</rowOff>
    </from>
    <ext cx="1238250" cy="714375"/>
    <pic>
      <nvPicPr>
        <cNvPr id="64" name="Image 64" descr="Picture"/>
        <cNvPicPr/>
      </nvPicPr>
      <blipFill>
        <a:blip cstate="print" r:embed="rId64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33</row>
      <rowOff>0</rowOff>
    </from>
    <ext cx="1238250" cy="714375"/>
    <pic>
      <nvPicPr>
        <cNvPr id="65" name="Image 65" descr="Picture"/>
        <cNvPicPr/>
      </nvPicPr>
      <blipFill>
        <a:blip cstate="print" r:embed="rId65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34</row>
      <rowOff>0</rowOff>
    </from>
    <ext cx="1238250" cy="714375"/>
    <pic>
      <nvPicPr>
        <cNvPr id="66" name="Image 66" descr="Picture"/>
        <cNvPicPr/>
      </nvPicPr>
      <blipFill>
        <a:blip cstate="print" r:embed="rId66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34</row>
      <rowOff>0</rowOff>
    </from>
    <ext cx="1238250" cy="714375"/>
    <pic>
      <nvPicPr>
        <cNvPr id="67" name="Image 67" descr="Picture"/>
        <cNvPicPr/>
      </nvPicPr>
      <blipFill>
        <a:blip cstate="print" r:embed="rId67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35</row>
      <rowOff>0</rowOff>
    </from>
    <ext cx="1238250" cy="714375"/>
    <pic>
      <nvPicPr>
        <cNvPr id="68" name="Image 68" descr="Picture"/>
        <cNvPicPr/>
      </nvPicPr>
      <blipFill>
        <a:blip cstate="print" r:embed="rId68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35</row>
      <rowOff>0</rowOff>
    </from>
    <ext cx="1238250" cy="714375"/>
    <pic>
      <nvPicPr>
        <cNvPr id="69" name="Image 69" descr="Picture"/>
        <cNvPicPr/>
      </nvPicPr>
      <blipFill>
        <a:blip cstate="print" r:embed="rId69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36</row>
      <rowOff>0</rowOff>
    </from>
    <ext cx="1238250" cy="714375"/>
    <pic>
      <nvPicPr>
        <cNvPr id="70" name="Image 70" descr="Picture"/>
        <cNvPicPr/>
      </nvPicPr>
      <blipFill>
        <a:blip cstate="print" r:embed="rId70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36</row>
      <rowOff>0</rowOff>
    </from>
    <ext cx="1238250" cy="714375"/>
    <pic>
      <nvPicPr>
        <cNvPr id="71" name="Image 71" descr="Picture"/>
        <cNvPicPr/>
      </nvPicPr>
      <blipFill>
        <a:blip cstate="print" r:embed="rId71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37</row>
      <rowOff>0</rowOff>
    </from>
    <ext cx="1238250" cy="714375"/>
    <pic>
      <nvPicPr>
        <cNvPr id="72" name="Image 72" descr="Picture"/>
        <cNvPicPr/>
      </nvPicPr>
      <blipFill>
        <a:blip cstate="print" r:embed="rId72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37</row>
      <rowOff>0</rowOff>
    </from>
    <ext cx="1238250" cy="714375"/>
    <pic>
      <nvPicPr>
        <cNvPr id="73" name="Image 73" descr="Picture"/>
        <cNvPicPr/>
      </nvPicPr>
      <blipFill>
        <a:blip cstate="print" r:embed="rId73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38</row>
      <rowOff>0</rowOff>
    </from>
    <ext cx="1238250" cy="714375"/>
    <pic>
      <nvPicPr>
        <cNvPr id="74" name="Image 74" descr="Picture"/>
        <cNvPicPr/>
      </nvPicPr>
      <blipFill>
        <a:blip cstate="print" r:embed="rId74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38</row>
      <rowOff>0</rowOff>
    </from>
    <ext cx="1238250" cy="714375"/>
    <pic>
      <nvPicPr>
        <cNvPr id="75" name="Image 75" descr="Picture"/>
        <cNvPicPr/>
      </nvPicPr>
      <blipFill>
        <a:blip cstate="print" r:embed="rId75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39</row>
      <rowOff>0</rowOff>
    </from>
    <ext cx="1238250" cy="714375"/>
    <pic>
      <nvPicPr>
        <cNvPr id="76" name="Image 76" descr="Picture"/>
        <cNvPicPr/>
      </nvPicPr>
      <blipFill>
        <a:blip cstate="print" r:embed="rId76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39</row>
      <rowOff>0</rowOff>
    </from>
    <ext cx="1238250" cy="714375"/>
    <pic>
      <nvPicPr>
        <cNvPr id="77" name="Image 77" descr="Picture"/>
        <cNvPicPr/>
      </nvPicPr>
      <blipFill>
        <a:blip cstate="print" r:embed="rId77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40</row>
      <rowOff>0</rowOff>
    </from>
    <ext cx="1238250" cy="714375"/>
    <pic>
      <nvPicPr>
        <cNvPr id="78" name="Image 78" descr="Picture"/>
        <cNvPicPr/>
      </nvPicPr>
      <blipFill>
        <a:blip cstate="print" r:embed="rId78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40</row>
      <rowOff>0</rowOff>
    </from>
    <ext cx="1238250" cy="714375"/>
    <pic>
      <nvPicPr>
        <cNvPr id="79" name="Image 79" descr="Picture"/>
        <cNvPicPr/>
      </nvPicPr>
      <blipFill>
        <a:blip cstate="print" r:embed="rId79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41</row>
      <rowOff>0</rowOff>
    </from>
    <ext cx="1238250" cy="714375"/>
    <pic>
      <nvPicPr>
        <cNvPr id="80" name="Image 80" descr="Picture"/>
        <cNvPicPr/>
      </nvPicPr>
      <blipFill>
        <a:blip cstate="print" r:embed="rId80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41</row>
      <rowOff>0</rowOff>
    </from>
    <ext cx="1238250" cy="714375"/>
    <pic>
      <nvPicPr>
        <cNvPr id="81" name="Image 81" descr="Picture"/>
        <cNvPicPr/>
      </nvPicPr>
      <blipFill>
        <a:blip cstate="print" r:embed="rId81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42</row>
      <rowOff>0</rowOff>
    </from>
    <ext cx="1238250" cy="714375"/>
    <pic>
      <nvPicPr>
        <cNvPr id="82" name="Image 82" descr="Picture"/>
        <cNvPicPr/>
      </nvPicPr>
      <blipFill>
        <a:blip cstate="print" r:embed="rId82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42</row>
      <rowOff>0</rowOff>
    </from>
    <ext cx="1238250" cy="714375"/>
    <pic>
      <nvPicPr>
        <cNvPr id="83" name="Image 83" descr="Picture"/>
        <cNvPicPr/>
      </nvPicPr>
      <blipFill>
        <a:blip cstate="print" r:embed="rId83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43</row>
      <rowOff>0</rowOff>
    </from>
    <ext cx="1238250" cy="714375"/>
    <pic>
      <nvPicPr>
        <cNvPr id="84" name="Image 84" descr="Picture"/>
        <cNvPicPr/>
      </nvPicPr>
      <blipFill>
        <a:blip cstate="print" r:embed="rId84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43</row>
      <rowOff>0</rowOff>
    </from>
    <ext cx="1238250" cy="714375"/>
    <pic>
      <nvPicPr>
        <cNvPr id="85" name="Image 85" descr="Picture"/>
        <cNvPicPr/>
      </nvPicPr>
      <blipFill>
        <a:blip cstate="print" r:embed="rId85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44</row>
      <rowOff>0</rowOff>
    </from>
    <ext cx="1238250" cy="714375"/>
    <pic>
      <nvPicPr>
        <cNvPr id="86" name="Image 86" descr="Picture"/>
        <cNvPicPr/>
      </nvPicPr>
      <blipFill>
        <a:blip cstate="print" r:embed="rId86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44</row>
      <rowOff>0</rowOff>
    </from>
    <ext cx="1238250" cy="714375"/>
    <pic>
      <nvPicPr>
        <cNvPr id="87" name="Image 87" descr="Picture"/>
        <cNvPicPr/>
      </nvPicPr>
      <blipFill>
        <a:blip cstate="print" r:embed="rId87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45</row>
      <rowOff>0</rowOff>
    </from>
    <ext cx="1238250" cy="714375"/>
    <pic>
      <nvPicPr>
        <cNvPr id="88" name="Image 88" descr="Picture"/>
        <cNvPicPr/>
      </nvPicPr>
      <blipFill>
        <a:blip cstate="print" r:embed="rId88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45</row>
      <rowOff>0</rowOff>
    </from>
    <ext cx="1238250" cy="714375"/>
    <pic>
      <nvPicPr>
        <cNvPr id="89" name="Image 89" descr="Picture"/>
        <cNvPicPr/>
      </nvPicPr>
      <blipFill>
        <a:blip cstate="print" r:embed="rId89"/>
        <a:stretch>
          <a:fillRect/>
        </a:stretch>
      </blipFill>
      <spPr>
        <a:prstGeom prst="rect"/>
      </spPr>
    </pic>
    <clientData/>
  </oneCellAnchor>
  <oneCellAnchor>
    <from>
      <col>6</col>
      <colOff>0</colOff>
      <row>45</row>
      <rowOff>0</rowOff>
    </from>
    <ext cx="1238250" cy="714375"/>
    <pic>
      <nvPicPr>
        <cNvPr id="90" name="Image 90" descr="Picture"/>
        <cNvPicPr/>
      </nvPicPr>
      <blipFill>
        <a:blip cstate="print" r:embed="rId90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46</row>
      <rowOff>0</rowOff>
    </from>
    <ext cx="1238250" cy="714375"/>
    <pic>
      <nvPicPr>
        <cNvPr id="91" name="Image 91" descr="Picture"/>
        <cNvPicPr/>
      </nvPicPr>
      <blipFill>
        <a:blip cstate="print" r:embed="rId91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46</row>
      <rowOff>0</rowOff>
    </from>
    <ext cx="1238250" cy="714375"/>
    <pic>
      <nvPicPr>
        <cNvPr id="92" name="Image 92" descr="Picture"/>
        <cNvPicPr/>
      </nvPicPr>
      <blipFill>
        <a:blip cstate="print" r:embed="rId92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47</row>
      <rowOff>0</rowOff>
    </from>
    <ext cx="1238250" cy="714375"/>
    <pic>
      <nvPicPr>
        <cNvPr id="93" name="Image 93" descr="Picture"/>
        <cNvPicPr/>
      </nvPicPr>
      <blipFill>
        <a:blip cstate="print" r:embed="rId93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47</row>
      <rowOff>0</rowOff>
    </from>
    <ext cx="1238250" cy="714375"/>
    <pic>
      <nvPicPr>
        <cNvPr id="94" name="Image 94" descr="Picture"/>
        <cNvPicPr/>
      </nvPicPr>
      <blipFill>
        <a:blip cstate="print" r:embed="rId94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48</row>
      <rowOff>0</rowOff>
    </from>
    <ext cx="1238250" cy="714375"/>
    <pic>
      <nvPicPr>
        <cNvPr id="95" name="Image 95" descr="Picture"/>
        <cNvPicPr/>
      </nvPicPr>
      <blipFill>
        <a:blip cstate="print" r:embed="rId95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48</row>
      <rowOff>0</rowOff>
    </from>
    <ext cx="1238250" cy="714375"/>
    <pic>
      <nvPicPr>
        <cNvPr id="96" name="Image 96" descr="Picture"/>
        <cNvPicPr/>
      </nvPicPr>
      <blipFill>
        <a:blip cstate="print" r:embed="rId96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49</row>
      <rowOff>0</rowOff>
    </from>
    <ext cx="1238250" cy="714375"/>
    <pic>
      <nvPicPr>
        <cNvPr id="97" name="Image 97" descr="Picture"/>
        <cNvPicPr/>
      </nvPicPr>
      <blipFill>
        <a:blip cstate="print" r:embed="rId97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49</row>
      <rowOff>0</rowOff>
    </from>
    <ext cx="1238250" cy="714375"/>
    <pic>
      <nvPicPr>
        <cNvPr id="98" name="Image 98" descr="Picture"/>
        <cNvPicPr/>
      </nvPicPr>
      <blipFill>
        <a:blip cstate="print" r:embed="rId98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50</row>
      <rowOff>0</rowOff>
    </from>
    <ext cx="1238250" cy="714375"/>
    <pic>
      <nvPicPr>
        <cNvPr id="99" name="Image 99" descr="Picture"/>
        <cNvPicPr/>
      </nvPicPr>
      <blipFill>
        <a:blip cstate="print" r:embed="rId99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50</row>
      <rowOff>0</rowOff>
    </from>
    <ext cx="1238250" cy="714375"/>
    <pic>
      <nvPicPr>
        <cNvPr id="100" name="Image 100" descr="Picture"/>
        <cNvPicPr/>
      </nvPicPr>
      <blipFill>
        <a:blip cstate="print" r:embed="rId100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51</row>
      <rowOff>0</rowOff>
    </from>
    <ext cx="1238250" cy="714375"/>
    <pic>
      <nvPicPr>
        <cNvPr id="101" name="Image 101" descr="Picture"/>
        <cNvPicPr/>
      </nvPicPr>
      <blipFill>
        <a:blip cstate="print" r:embed="rId101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51</row>
      <rowOff>0</rowOff>
    </from>
    <ext cx="1238250" cy="714375"/>
    <pic>
      <nvPicPr>
        <cNvPr id="102" name="Image 102" descr="Picture"/>
        <cNvPicPr/>
      </nvPicPr>
      <blipFill>
        <a:blip cstate="print" r:embed="rId102"/>
        <a:stretch>
          <a:fillRect/>
        </a:stretch>
      </blipFill>
      <spPr>
        <a:prstGeom prst="rect"/>
      </spPr>
    </pic>
    <clientData/>
  </oneCellAnchor>
  <oneCellAnchor>
    <from>
      <col>2</col>
      <colOff>0</colOff>
      <row>52</row>
      <rowOff>0</rowOff>
    </from>
    <ext cx="1238250" cy="714375"/>
    <pic>
      <nvPicPr>
        <cNvPr id="103" name="Image 103" descr="Picture"/>
        <cNvPicPr/>
      </nvPicPr>
      <blipFill>
        <a:blip cstate="print" r:embed="rId103"/>
        <a:stretch>
          <a:fillRect/>
        </a:stretch>
      </blipFill>
      <spPr>
        <a:prstGeom prst="rect"/>
      </spPr>
    </pic>
    <clientData/>
  </oneCellAnchor>
  <oneCellAnchor>
    <from>
      <col>4</col>
      <colOff>0</colOff>
      <row>52</row>
      <rowOff>0</rowOff>
    </from>
    <ext cx="1238250" cy="714375"/>
    <pic>
      <nvPicPr>
        <cNvPr id="104" name="Image 104" descr="Picture"/>
        <cNvPicPr/>
      </nvPicPr>
      <blipFill>
        <a:blip cstate="print" r:embed="rId104"/>
        <a:stretch>
          <a:fillRect/>
        </a:stretch>
      </blipFill>
      <spPr>
        <a:prstGeom prst="rect"/>
      </spPr>
    </pic>
    <clientData/>
  </oneCellAnchor>
</wsDr>
</file>

<file path=xl/drawings/drawing10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81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81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11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83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83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12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105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105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13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76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76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14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60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60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15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60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60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16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76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76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17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60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60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18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76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76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19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100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100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  <oneCellAnchor>
    <from>
      <col>5</col>
      <colOff>0</colOff>
      <row>100</row>
      <rowOff>0</rowOff>
    </from>
    <ext cx="1238250" cy="714375"/>
    <pic>
      <nvPicPr>
        <cNvPr id="3" name="Image 3" descr="Picture"/>
        <cNvPicPr/>
      </nvPicPr>
      <blipFill>
        <a:blip cstate="print" r:embed="rId3"/>
        <a:stretch>
          <a:fillRect/>
        </a:stretch>
      </blipFill>
      <spPr>
        <a:prstGeom prst="rect"/>
      </spPr>
    </pic>
    <clientData/>
  </oneCellAnchor>
</wsDr>
</file>

<file path=xl/drawings/drawing2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94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94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  <oneCellAnchor>
    <from>
      <col>5</col>
      <colOff>0</colOff>
      <row>94</row>
      <rowOff>0</rowOff>
    </from>
    <ext cx="1238250" cy="714375"/>
    <pic>
      <nvPicPr>
        <cNvPr id="3" name="Image 3" descr="Picture"/>
        <cNvPicPr/>
      </nvPicPr>
      <blipFill>
        <a:blip cstate="print" r:embed="rId3"/>
        <a:stretch>
          <a:fillRect/>
        </a:stretch>
      </blipFill>
      <spPr>
        <a:prstGeom prst="rect"/>
      </spPr>
    </pic>
    <clientData/>
  </oneCellAnchor>
</wsDr>
</file>

<file path=xl/drawings/drawing20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121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121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21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152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152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22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77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77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23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427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427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24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224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224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25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150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150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26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108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108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27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116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116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28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123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123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29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118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118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3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116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116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30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212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212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31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77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77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32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77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77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33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97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97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34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298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298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35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97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97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36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180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180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37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138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138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38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122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122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39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97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97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4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135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135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40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180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180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41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297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297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42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108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108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43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50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50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44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155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155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  <oneCellAnchor>
    <from>
      <col>5</col>
      <colOff>0</colOff>
      <row>155</row>
      <rowOff>0</rowOff>
    </from>
    <ext cx="1238250" cy="714375"/>
    <pic>
      <nvPicPr>
        <cNvPr id="3" name="Image 3" descr="Picture"/>
        <cNvPicPr/>
      </nvPicPr>
      <blipFill>
        <a:blip cstate="print" r:embed="rId3"/>
        <a:stretch>
          <a:fillRect/>
        </a:stretch>
      </blipFill>
      <spPr>
        <a:prstGeom prst="rect"/>
      </spPr>
    </pic>
    <clientData/>
  </oneCellAnchor>
</wsDr>
</file>

<file path=xl/drawings/drawing45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44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44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46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44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44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47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94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94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48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44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44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49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44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44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5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110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110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50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44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44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51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44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44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6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88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88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7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86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86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drawings/drawing8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112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112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  <oneCellAnchor>
    <from>
      <col>5</col>
      <colOff>0</colOff>
      <row>112</row>
      <rowOff>0</rowOff>
    </from>
    <ext cx="1238250" cy="714375"/>
    <pic>
      <nvPicPr>
        <cNvPr id="3" name="Image 3" descr="Picture"/>
        <cNvPicPr/>
      </nvPicPr>
      <blipFill>
        <a:blip cstate="print" r:embed="rId3"/>
        <a:stretch>
          <a:fillRect/>
        </a:stretch>
      </blipFill>
      <spPr>
        <a:prstGeom prst="rect"/>
      </spPr>
    </pic>
    <clientData/>
  </oneCellAnchor>
</wsDr>
</file>

<file path=xl/drawings/drawing9.xml><?xml version="1.0" encoding="utf-8"?>
<wsDr xmlns:a="http://schemas.openxmlformats.org/drawingml/2006/main" xmlns:r="http://schemas.openxmlformats.org/officeDocument/2006/relationships" xmlns="http://schemas.openxmlformats.org/drawingml/2006/spreadsheetDrawing">
  <oneCellAnchor>
    <from>
      <col>1</col>
      <colOff>0</colOff>
      <row>79</row>
      <rowOff>0</rowOff>
    </from>
    <ext cx="1238250" cy="714375"/>
    <pic>
      <nvPicPr>
        <cNvPr id="1" name="Image 1" descr="Picture"/>
        <cNvPicPr/>
      </nvPicPr>
      <blipFill>
        <a:blip cstate="print" r:embed="rId1"/>
        <a:stretch>
          <a:fillRect/>
        </a:stretch>
      </blipFill>
      <spPr>
        <a:prstGeom prst="rect"/>
      </spPr>
    </pic>
    <clientData/>
  </oneCellAnchor>
  <oneCellAnchor>
    <from>
      <col>3</col>
      <colOff>0</colOff>
      <row>79</row>
      <rowOff>0</rowOff>
    </from>
    <ext cx="1238250" cy="714375"/>
    <pic>
      <nvPicPr>
        <cNvPr id="2" name="Image 2" descr="Picture"/>
        <cNvPicPr/>
      </nvPicPr>
      <blipFill>
        <a:blip cstate="print" r:embed="rId2"/>
        <a:stretch>
          <a:fillRect/>
        </a:stretch>
      </blipFill>
      <spPr>
        <a:prstGeom prst="rect"/>
      </spPr>
    </pic>
    <clientData/>
  </oneCellAnchor>
</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Relationships xmlns="http://schemas.openxmlformats.org/package/2006/relationships"><Relationship Type="http://schemas.openxmlformats.org/officeDocument/2006/relationships/drawing" Target="/xl/drawings/drawing1.xml" Id="rId1" /></Relationships>
</file>

<file path=xl/worksheets/_rels/sheet10.xml.rels><Relationships xmlns="http://schemas.openxmlformats.org/package/2006/relationships"><Relationship Type="http://schemas.openxmlformats.org/officeDocument/2006/relationships/drawing" Target="/xl/drawings/drawing10.xml" Id="rId1" /></Relationships>
</file>

<file path=xl/worksheets/_rels/sheet11.xml.rels><Relationships xmlns="http://schemas.openxmlformats.org/package/2006/relationships"><Relationship Type="http://schemas.openxmlformats.org/officeDocument/2006/relationships/drawing" Target="/xl/drawings/drawing11.xml" Id="rId1" /></Relationships>
</file>

<file path=xl/worksheets/_rels/sheet12.xml.rels><Relationships xmlns="http://schemas.openxmlformats.org/package/2006/relationships"><Relationship Type="http://schemas.openxmlformats.org/officeDocument/2006/relationships/drawing" Target="/xl/drawings/drawing12.xml" Id="rId1" /></Relationships>
</file>

<file path=xl/worksheets/_rels/sheet13.xml.rels><Relationships xmlns="http://schemas.openxmlformats.org/package/2006/relationships"><Relationship Type="http://schemas.openxmlformats.org/officeDocument/2006/relationships/drawing" Target="/xl/drawings/drawing13.xml" Id="rId1" /></Relationships>
</file>

<file path=xl/worksheets/_rels/sheet14.xml.rels><Relationships xmlns="http://schemas.openxmlformats.org/package/2006/relationships"><Relationship Type="http://schemas.openxmlformats.org/officeDocument/2006/relationships/drawing" Target="/xl/drawings/drawing14.xml" Id="rId1" /></Relationships>
</file>

<file path=xl/worksheets/_rels/sheet15.xml.rels><Relationships xmlns="http://schemas.openxmlformats.org/package/2006/relationships"><Relationship Type="http://schemas.openxmlformats.org/officeDocument/2006/relationships/drawing" Target="/xl/drawings/drawing15.xml" Id="rId1" /></Relationships>
</file>

<file path=xl/worksheets/_rels/sheet16.xml.rels><Relationships xmlns="http://schemas.openxmlformats.org/package/2006/relationships"><Relationship Type="http://schemas.openxmlformats.org/officeDocument/2006/relationships/drawing" Target="/xl/drawings/drawing16.xml" Id="rId1" /></Relationships>
</file>

<file path=xl/worksheets/_rels/sheet17.xml.rels><Relationships xmlns="http://schemas.openxmlformats.org/package/2006/relationships"><Relationship Type="http://schemas.openxmlformats.org/officeDocument/2006/relationships/drawing" Target="/xl/drawings/drawing17.xml" Id="rId1" /></Relationships>
</file>

<file path=xl/worksheets/_rels/sheet18.xml.rels><Relationships xmlns="http://schemas.openxmlformats.org/package/2006/relationships"><Relationship Type="http://schemas.openxmlformats.org/officeDocument/2006/relationships/drawing" Target="/xl/drawings/drawing18.xml" Id="rId1" /></Relationships>
</file>

<file path=xl/worksheets/_rels/sheet19.xml.rels><Relationships xmlns="http://schemas.openxmlformats.org/package/2006/relationships"><Relationship Type="http://schemas.openxmlformats.org/officeDocument/2006/relationships/drawing" Target="/xl/drawings/drawing19.xml" Id="rId1" 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 /></Relationships>
</file>

<file path=xl/worksheets/_rels/sheet20.xml.rels><Relationships xmlns="http://schemas.openxmlformats.org/package/2006/relationships"><Relationship Type="http://schemas.openxmlformats.org/officeDocument/2006/relationships/drawing" Target="/xl/drawings/drawing20.xml" Id="rId1" /></Relationships>
</file>

<file path=xl/worksheets/_rels/sheet21.xml.rels><Relationships xmlns="http://schemas.openxmlformats.org/package/2006/relationships"><Relationship Type="http://schemas.openxmlformats.org/officeDocument/2006/relationships/drawing" Target="/xl/drawings/drawing21.xml" Id="rId1" /></Relationships>
</file>

<file path=xl/worksheets/_rels/sheet22.xml.rels><Relationships xmlns="http://schemas.openxmlformats.org/package/2006/relationships"><Relationship Type="http://schemas.openxmlformats.org/officeDocument/2006/relationships/drawing" Target="/xl/drawings/drawing22.xml" Id="rId1" /></Relationships>
</file>

<file path=xl/worksheets/_rels/sheet23.xml.rels><Relationships xmlns="http://schemas.openxmlformats.org/package/2006/relationships"><Relationship Type="http://schemas.openxmlformats.org/officeDocument/2006/relationships/drawing" Target="/xl/drawings/drawing23.xml" Id="rId1" /></Relationships>
</file>

<file path=xl/worksheets/_rels/sheet24.xml.rels><Relationships xmlns="http://schemas.openxmlformats.org/package/2006/relationships"><Relationship Type="http://schemas.openxmlformats.org/officeDocument/2006/relationships/drawing" Target="/xl/drawings/drawing24.xml" Id="rId1" /></Relationships>
</file>

<file path=xl/worksheets/_rels/sheet25.xml.rels><Relationships xmlns="http://schemas.openxmlformats.org/package/2006/relationships"><Relationship Type="http://schemas.openxmlformats.org/officeDocument/2006/relationships/drawing" Target="/xl/drawings/drawing25.xml" Id="rId1" /></Relationships>
</file>

<file path=xl/worksheets/_rels/sheet26.xml.rels><Relationships xmlns="http://schemas.openxmlformats.org/package/2006/relationships"><Relationship Type="http://schemas.openxmlformats.org/officeDocument/2006/relationships/drawing" Target="/xl/drawings/drawing26.xml" Id="rId1" /></Relationships>
</file>

<file path=xl/worksheets/_rels/sheet27.xml.rels><Relationships xmlns="http://schemas.openxmlformats.org/package/2006/relationships"><Relationship Type="http://schemas.openxmlformats.org/officeDocument/2006/relationships/drawing" Target="/xl/drawings/drawing27.xml" Id="rId1" /></Relationships>
</file>

<file path=xl/worksheets/_rels/sheet28.xml.rels><Relationships xmlns="http://schemas.openxmlformats.org/package/2006/relationships"><Relationship Type="http://schemas.openxmlformats.org/officeDocument/2006/relationships/drawing" Target="/xl/drawings/drawing28.xml" Id="rId1" /></Relationships>
</file>

<file path=xl/worksheets/_rels/sheet29.xml.rels><Relationships xmlns="http://schemas.openxmlformats.org/package/2006/relationships"><Relationship Type="http://schemas.openxmlformats.org/officeDocument/2006/relationships/drawing" Target="/xl/drawings/drawing29.xml" Id="rId1" /></Relationships>
</file>

<file path=xl/worksheets/_rels/sheet3.xml.rels><Relationships xmlns="http://schemas.openxmlformats.org/package/2006/relationships"><Relationship Type="http://schemas.openxmlformats.org/officeDocument/2006/relationships/drawing" Target="/xl/drawings/drawing3.xml" Id="rId1" /></Relationships>
</file>

<file path=xl/worksheets/_rels/sheet30.xml.rels><Relationships xmlns="http://schemas.openxmlformats.org/package/2006/relationships"><Relationship Type="http://schemas.openxmlformats.org/officeDocument/2006/relationships/drawing" Target="/xl/drawings/drawing30.xml" Id="rId1" /></Relationships>
</file>

<file path=xl/worksheets/_rels/sheet31.xml.rels><Relationships xmlns="http://schemas.openxmlformats.org/package/2006/relationships"><Relationship Type="http://schemas.openxmlformats.org/officeDocument/2006/relationships/drawing" Target="/xl/drawings/drawing31.xml" Id="rId1" /></Relationships>
</file>

<file path=xl/worksheets/_rels/sheet32.xml.rels><Relationships xmlns="http://schemas.openxmlformats.org/package/2006/relationships"><Relationship Type="http://schemas.openxmlformats.org/officeDocument/2006/relationships/drawing" Target="/xl/drawings/drawing32.xml" Id="rId1" /></Relationships>
</file>

<file path=xl/worksheets/_rels/sheet33.xml.rels><Relationships xmlns="http://schemas.openxmlformats.org/package/2006/relationships"><Relationship Type="http://schemas.openxmlformats.org/officeDocument/2006/relationships/drawing" Target="/xl/drawings/drawing33.xml" Id="rId1" /></Relationships>
</file>

<file path=xl/worksheets/_rels/sheet34.xml.rels><Relationships xmlns="http://schemas.openxmlformats.org/package/2006/relationships"><Relationship Type="http://schemas.openxmlformats.org/officeDocument/2006/relationships/drawing" Target="/xl/drawings/drawing34.xml" Id="rId1" /></Relationships>
</file>

<file path=xl/worksheets/_rels/sheet35.xml.rels><Relationships xmlns="http://schemas.openxmlformats.org/package/2006/relationships"><Relationship Type="http://schemas.openxmlformats.org/officeDocument/2006/relationships/drawing" Target="/xl/drawings/drawing35.xml" Id="rId1" /></Relationships>
</file>

<file path=xl/worksheets/_rels/sheet36.xml.rels><Relationships xmlns="http://schemas.openxmlformats.org/package/2006/relationships"><Relationship Type="http://schemas.openxmlformats.org/officeDocument/2006/relationships/drawing" Target="/xl/drawings/drawing36.xml" Id="rId1" /></Relationships>
</file>

<file path=xl/worksheets/_rels/sheet37.xml.rels><Relationships xmlns="http://schemas.openxmlformats.org/package/2006/relationships"><Relationship Type="http://schemas.openxmlformats.org/officeDocument/2006/relationships/drawing" Target="/xl/drawings/drawing37.xml" Id="rId1" /></Relationships>
</file>

<file path=xl/worksheets/_rels/sheet38.xml.rels><Relationships xmlns="http://schemas.openxmlformats.org/package/2006/relationships"><Relationship Type="http://schemas.openxmlformats.org/officeDocument/2006/relationships/drawing" Target="/xl/drawings/drawing38.xml" Id="rId1" /></Relationships>
</file>

<file path=xl/worksheets/_rels/sheet39.xml.rels><Relationships xmlns="http://schemas.openxmlformats.org/package/2006/relationships"><Relationship Type="http://schemas.openxmlformats.org/officeDocument/2006/relationships/drawing" Target="/xl/drawings/drawing39.xml" Id="rId1" /></Relationships>
</file>

<file path=xl/worksheets/_rels/sheet4.xml.rels><Relationships xmlns="http://schemas.openxmlformats.org/package/2006/relationships"><Relationship Type="http://schemas.openxmlformats.org/officeDocument/2006/relationships/drawing" Target="/xl/drawings/drawing4.xml" Id="rId1" /></Relationships>
</file>

<file path=xl/worksheets/_rels/sheet40.xml.rels><Relationships xmlns="http://schemas.openxmlformats.org/package/2006/relationships"><Relationship Type="http://schemas.openxmlformats.org/officeDocument/2006/relationships/drawing" Target="/xl/drawings/drawing40.xml" Id="rId1" /></Relationships>
</file>

<file path=xl/worksheets/_rels/sheet41.xml.rels><Relationships xmlns="http://schemas.openxmlformats.org/package/2006/relationships"><Relationship Type="http://schemas.openxmlformats.org/officeDocument/2006/relationships/drawing" Target="/xl/drawings/drawing41.xml" Id="rId1" /></Relationships>
</file>

<file path=xl/worksheets/_rels/sheet42.xml.rels><Relationships xmlns="http://schemas.openxmlformats.org/package/2006/relationships"><Relationship Type="http://schemas.openxmlformats.org/officeDocument/2006/relationships/drawing" Target="/xl/drawings/drawing42.xml" Id="rId1" /></Relationships>
</file>

<file path=xl/worksheets/_rels/sheet43.xml.rels><Relationships xmlns="http://schemas.openxmlformats.org/package/2006/relationships"><Relationship Type="http://schemas.openxmlformats.org/officeDocument/2006/relationships/drawing" Target="/xl/drawings/drawing43.xml" Id="rId1" /></Relationships>
</file>

<file path=xl/worksheets/_rels/sheet44.xml.rels><Relationships xmlns="http://schemas.openxmlformats.org/package/2006/relationships"><Relationship Type="http://schemas.openxmlformats.org/officeDocument/2006/relationships/drawing" Target="/xl/drawings/drawing44.xml" Id="rId1" /></Relationships>
</file>

<file path=xl/worksheets/_rels/sheet45.xml.rels><Relationships xmlns="http://schemas.openxmlformats.org/package/2006/relationships"><Relationship Type="http://schemas.openxmlformats.org/officeDocument/2006/relationships/drawing" Target="/xl/drawings/drawing45.xml" Id="rId1" /></Relationships>
</file>

<file path=xl/worksheets/_rels/sheet46.xml.rels><Relationships xmlns="http://schemas.openxmlformats.org/package/2006/relationships"><Relationship Type="http://schemas.openxmlformats.org/officeDocument/2006/relationships/drawing" Target="/xl/drawings/drawing46.xml" Id="rId1" /></Relationships>
</file>

<file path=xl/worksheets/_rels/sheet47.xml.rels><Relationships xmlns="http://schemas.openxmlformats.org/package/2006/relationships"><Relationship Type="http://schemas.openxmlformats.org/officeDocument/2006/relationships/drawing" Target="/xl/drawings/drawing47.xml" Id="rId1" /></Relationships>
</file>

<file path=xl/worksheets/_rels/sheet48.xml.rels><Relationships xmlns="http://schemas.openxmlformats.org/package/2006/relationships"><Relationship Type="http://schemas.openxmlformats.org/officeDocument/2006/relationships/drawing" Target="/xl/drawings/drawing48.xml" Id="rId1" /></Relationships>
</file>

<file path=xl/worksheets/_rels/sheet49.xml.rels><Relationships xmlns="http://schemas.openxmlformats.org/package/2006/relationships"><Relationship Type="http://schemas.openxmlformats.org/officeDocument/2006/relationships/drawing" Target="/xl/drawings/drawing49.xml" Id="rId1" /></Relationships>
</file>

<file path=xl/worksheets/_rels/sheet5.xml.rels><Relationships xmlns="http://schemas.openxmlformats.org/package/2006/relationships"><Relationship Type="http://schemas.openxmlformats.org/officeDocument/2006/relationships/drawing" Target="/xl/drawings/drawing5.xml" Id="rId1" /></Relationships>
</file>

<file path=xl/worksheets/_rels/sheet50.xml.rels><Relationships xmlns="http://schemas.openxmlformats.org/package/2006/relationships"><Relationship Type="http://schemas.openxmlformats.org/officeDocument/2006/relationships/drawing" Target="/xl/drawings/drawing50.xml" Id="rId1" /></Relationships>
</file>

<file path=xl/worksheets/_rels/sheet51.xml.rels><Relationships xmlns="http://schemas.openxmlformats.org/package/2006/relationships"><Relationship Type="http://schemas.openxmlformats.org/officeDocument/2006/relationships/drawing" Target="/xl/drawings/drawing51.xml" Id="rId1" /></Relationships>
</file>

<file path=xl/worksheets/_rels/sheet6.xml.rels><Relationships xmlns="http://schemas.openxmlformats.org/package/2006/relationships"><Relationship Type="http://schemas.openxmlformats.org/officeDocument/2006/relationships/drawing" Target="/xl/drawings/drawing6.xml" Id="rId1" /></Relationships>
</file>

<file path=xl/worksheets/_rels/sheet7.xml.rels><Relationships xmlns="http://schemas.openxmlformats.org/package/2006/relationships"><Relationship Type="http://schemas.openxmlformats.org/officeDocument/2006/relationships/drawing" Target="/xl/drawings/drawing7.xml" Id="rId1" /></Relationships>
</file>

<file path=xl/worksheets/_rels/sheet8.xml.rels><Relationships xmlns="http://schemas.openxmlformats.org/package/2006/relationships"><Relationship Type="http://schemas.openxmlformats.org/officeDocument/2006/relationships/drawing" Target="/xl/drawings/drawing8.xml" Id="rId1" /></Relationships>
</file>

<file path=xl/worksheets/_rels/sheet9.xml.rels><Relationships xmlns="http://schemas.openxmlformats.org/package/2006/relationships"><Relationship Type="http://schemas.openxmlformats.org/officeDocument/2006/relationships/drawing" Target="/xl/drawings/drawing9.xml" Id="rId1" /></Relationships>
</file>

<file path=xl/worksheets/sheet1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G53"/>
  <sheetViews>
    <sheetView tabSelected="1" workbookViewId="0">
      <selection activeCell="A1" sqref="A1:B1"/>
    </sheetView>
  </sheetViews>
  <sheetFormatPr baseColWidth="8" defaultRowHeight="15"/>
  <cols>
    <col width="8.85546875" bestFit="1" customWidth="1" min="1" max="1"/>
    <col width="59.85546875" bestFit="1" customWidth="1" min="2" max="2"/>
    <col width="22" customWidth="1" min="3" max="3"/>
    <col width="22" customWidth="1" min="5" max="5"/>
    <col width="22" customWidth="1" min="7" max="7"/>
  </cols>
  <sheetData>
    <row r="1" customFormat="1" s="67">
      <c r="A1" s="67" t="inlineStr">
        <is>
          <t>EDELWEISS MUTUAL FUND</t>
        </is>
      </c>
    </row>
    <row r="2" customFormat="1" s="67">
      <c r="A2" s="67" t="inlineStr">
        <is>
          <t>PORTFOLIO STATEMENT as on 31 Oct 02023</t>
        </is>
      </c>
    </row>
    <row r="3" customFormat="1" s="67">
      <c r="A3" s="67" t="inlineStr">
        <is>
          <t>Fund Id</t>
        </is>
      </c>
      <c r="B3" s="67" t="inlineStr">
        <is>
          <t>Fund Desc</t>
        </is>
      </c>
      <c r="C3" s="69" t="inlineStr">
        <is>
          <t>Scheme Risk- O - Meter</t>
        </is>
      </c>
      <c r="D3" s="69" t="inlineStr">
        <is>
          <t>Benchmark of the Scheme</t>
        </is>
      </c>
      <c r="E3" s="69" t="inlineStr">
        <is>
          <t>Benchmark Risk-o-meter</t>
        </is>
      </c>
      <c r="F3" s="69" t="inlineStr">
        <is>
          <t>Benchmark of the Scheme</t>
        </is>
      </c>
      <c r="G3" s="69" t="inlineStr">
        <is>
          <t>Benchmark Risk-o-meter</t>
        </is>
      </c>
    </row>
    <row r="4" ht="70" customHeight="1">
      <c r="A4" t="inlineStr">
        <is>
          <t>EDACBF</t>
        </is>
      </c>
      <c r="B4" s="51">
        <f>HYPERLINK("[EDEL_Portfolio Monthly Notes 31-Oct-2023.xlsx]EDACBF!A1","Edelweiss Money Market Fund")</f>
        <v/>
      </c>
      <c r="C4" s="69" t="n"/>
      <c r="D4" s="69" t="inlineStr">
        <is>
          <t>NIFTY Money Market Index  B-I (Tier I Benchmark)</t>
        </is>
      </c>
      <c r="E4" s="69" t="n"/>
      <c r="F4" s="69" t="inlineStr">
        <is>
          <t>NIFTY Money Market Index A-I (Tier II Scheme Benchmark)</t>
        </is>
      </c>
      <c r="G4" s="69" t="n"/>
    </row>
    <row r="5" ht="70" customHeight="1">
      <c r="A5" t="inlineStr">
        <is>
          <t>EDBE25</t>
        </is>
      </c>
      <c r="B5" s="51">
        <f>HYPERLINK("[EDEL_Portfolio Monthly Notes 31-Oct-2023.xlsx]EDBE25!A1","BHARAT Bond ETF - April 2025")</f>
        <v/>
      </c>
      <c r="C5" s="69" t="n"/>
      <c r="D5" s="69" t="inlineStr">
        <is>
          <t>NIFTY BHARAT Bond Index - April 2025</t>
        </is>
      </c>
      <c r="E5" s="69" t="n"/>
      <c r="F5" s="70" t="inlineStr">
        <is>
          <t>-</t>
        </is>
      </c>
      <c r="G5" s="70" t="inlineStr">
        <is>
          <t>-</t>
        </is>
      </c>
    </row>
    <row r="6" ht="70" customHeight="1">
      <c r="A6" t="inlineStr">
        <is>
          <t>EDBE30</t>
        </is>
      </c>
      <c r="B6" s="51">
        <f>HYPERLINK("[EDEL_Portfolio Monthly Notes 31-Oct-2023.xlsx]EDBE30!A1","BHARAT Bond ETF - April 2030")</f>
        <v/>
      </c>
      <c r="C6" s="69" t="n"/>
      <c r="D6" s="69" t="inlineStr">
        <is>
          <t>NIFTY BHARAT Bond Index - April 2030</t>
        </is>
      </c>
      <c r="E6" s="69" t="n"/>
      <c r="F6" s="70" t="inlineStr">
        <is>
          <t>-</t>
        </is>
      </c>
      <c r="G6" s="70" t="inlineStr">
        <is>
          <t>-</t>
        </is>
      </c>
    </row>
    <row r="7" ht="70" customHeight="1">
      <c r="A7" t="inlineStr">
        <is>
          <t>EDBE31</t>
        </is>
      </c>
      <c r="B7" s="51">
        <f>HYPERLINK("[EDEL_Portfolio Monthly Notes 31-Oct-2023.xlsx]EDBE31!A1","BHARAT Bond ETF - April 2031")</f>
        <v/>
      </c>
      <c r="C7" s="69" t="n"/>
      <c r="D7" s="69" t="inlineStr">
        <is>
          <t>NIFTY BHARAT Bond Index - April 2031</t>
        </is>
      </c>
      <c r="E7" s="69" t="n"/>
      <c r="F7" s="70" t="inlineStr">
        <is>
          <t>-</t>
        </is>
      </c>
      <c r="G7" s="70" t="inlineStr">
        <is>
          <t>-</t>
        </is>
      </c>
    </row>
    <row r="8" ht="70" customHeight="1">
      <c r="A8" t="inlineStr">
        <is>
          <t>EDBE32</t>
        </is>
      </c>
      <c r="B8" s="51">
        <f>HYPERLINK("[EDEL_Portfolio Monthly Notes 31-Oct-2023.xlsx]EDBE32!A1","BHARAT Bond ETF - April 2032")</f>
        <v/>
      </c>
      <c r="C8" s="69" t="n"/>
      <c r="D8" s="69" t="inlineStr">
        <is>
          <t>Nifty BHARAT Bond Index - April 2032</t>
        </is>
      </c>
      <c r="E8" s="69" t="n"/>
      <c r="F8" s="70" t="inlineStr">
        <is>
          <t>-</t>
        </is>
      </c>
      <c r="G8" s="70" t="inlineStr">
        <is>
          <t>-</t>
        </is>
      </c>
    </row>
    <row r="9" ht="70" customHeight="1">
      <c r="A9" t="inlineStr">
        <is>
          <t>EDBE33</t>
        </is>
      </c>
      <c r="B9" s="51">
        <f>HYPERLINK("[EDEL_Portfolio Monthly Notes 31-Oct-2023.xlsx]EDBE33!A1","BHARAT Bond ETF - April 2033")</f>
        <v/>
      </c>
      <c r="C9" s="69" t="n"/>
      <c r="D9" s="69" t="inlineStr">
        <is>
          <t>Nifty BHARAT Bond Index - April 2033</t>
        </is>
      </c>
      <c r="E9" s="69" t="n"/>
      <c r="F9" s="70" t="inlineStr">
        <is>
          <t>-</t>
        </is>
      </c>
      <c r="G9" s="70" t="inlineStr">
        <is>
          <t>-</t>
        </is>
      </c>
    </row>
    <row r="10" ht="70" customHeight="1">
      <c r="A10" t="inlineStr">
        <is>
          <t>EDBPDF</t>
        </is>
      </c>
      <c r="B10" s="51">
        <f>HYPERLINK("[EDEL_Portfolio Monthly Notes 31-Oct-2023.xlsx]EDBPDF!A1","Edelweiss Banking and PSU Debt Fund")</f>
        <v/>
      </c>
      <c r="C10" s="69" t="n"/>
      <c r="D10" s="69" t="inlineStr">
        <is>
          <t>NIFTY Banking and PSU Debt Index (Tier I Benchmark)</t>
        </is>
      </c>
      <c r="E10" s="69" t="n"/>
      <c r="F10" s="69" t="inlineStr">
        <is>
          <t>Nifty Banking &amp; PSU Debt Index - A-III (Tier II Scheme Benchmark)</t>
        </is>
      </c>
      <c r="G10" s="69" t="n"/>
    </row>
    <row r="11" ht="70" customHeight="1">
      <c r="A11" t="inlineStr">
        <is>
          <t>EDCG27</t>
        </is>
      </c>
      <c r="B11" s="51">
        <f>HYPERLINK("[EDEL_Portfolio Monthly Notes 31-Oct-2023.xlsx]EDCG27!A1","Edelweiss CRISIL IBX 50 50 Gilt Plus SDL June 2027 Index Fund")</f>
        <v/>
      </c>
      <c r="C11" s="69" t="n"/>
      <c r="D11" s="69" t="inlineStr">
        <is>
          <t>CRISIL IBX 50:50 Gilt Plus SDL - June 2027</t>
        </is>
      </c>
      <c r="E11" s="69" t="n"/>
      <c r="F11" s="70" t="inlineStr">
        <is>
          <t>-</t>
        </is>
      </c>
      <c r="G11" s="70" t="inlineStr">
        <is>
          <t>-</t>
        </is>
      </c>
    </row>
    <row r="12" ht="70" customHeight="1">
      <c r="A12" t="inlineStr">
        <is>
          <t>EDCG28</t>
        </is>
      </c>
      <c r="B12" s="51">
        <f>HYPERLINK("[EDEL_Portfolio Monthly Notes 31-Oct-2023.xlsx]EDCG28!A1","Edelweiss_CRISIL_IBX 50 50 Gilt Plus SDL Sep 2028 Index Fund")</f>
        <v/>
      </c>
      <c r="C12" s="69" t="n"/>
      <c r="D12" s="69" t="inlineStr">
        <is>
          <t>CRISIL IBX 50:50 Gilt Plus SDL Index - Sep 2028</t>
        </is>
      </c>
      <c r="E12" s="69" t="n"/>
      <c r="F12" s="70" t="inlineStr">
        <is>
          <t>-</t>
        </is>
      </c>
      <c r="G12" s="70" t="inlineStr">
        <is>
          <t>-</t>
        </is>
      </c>
    </row>
    <row r="13" ht="70" customHeight="1">
      <c r="A13" t="inlineStr">
        <is>
          <t>EDCG37</t>
        </is>
      </c>
      <c r="B13" s="51">
        <f>HYPERLINK("[EDEL_Portfolio Monthly Notes 31-Oct-2023.xlsx]EDCG37!A1","Edelweiss_CRISIL IBX 50 50 Gilt Plus SDL April 2037 Index Fund")</f>
        <v/>
      </c>
      <c r="C13" s="69" t="n"/>
      <c r="D13" s="69" t="inlineStr">
        <is>
          <t>CRISIL IBX 50:50 Gilt Plus SDL Index – April 2037</t>
        </is>
      </c>
      <c r="E13" s="69" t="n"/>
      <c r="F13" s="70" t="inlineStr">
        <is>
          <t>-</t>
        </is>
      </c>
      <c r="G13" s="70" t="inlineStr">
        <is>
          <t>-</t>
        </is>
      </c>
    </row>
    <row r="14" ht="70" customHeight="1">
      <c r="A14" t="inlineStr">
        <is>
          <t>EDCPSF</t>
        </is>
      </c>
      <c r="B14" s="51">
        <f>HYPERLINK("[EDEL_Portfolio Monthly Notes 31-Oct-2023.xlsx]EDCPSF!A1","Edelweiss CRL PSU PL SDL 50 50 Oct-25 FD")</f>
        <v/>
      </c>
      <c r="C14" s="69" t="n"/>
      <c r="D14" s="69" t="inlineStr">
        <is>
          <t>CRISIL IBX 50:50 PSU + SDL - October 2025</t>
        </is>
      </c>
      <c r="E14" s="69" t="n"/>
      <c r="F14" s="70" t="inlineStr">
        <is>
          <t>-</t>
        </is>
      </c>
      <c r="G14" s="70" t="inlineStr">
        <is>
          <t>-</t>
        </is>
      </c>
    </row>
    <row r="15" ht="70" customHeight="1">
      <c r="A15" t="inlineStr">
        <is>
          <t>EDCSDF</t>
        </is>
      </c>
      <c r="B15" s="51">
        <f>HYPERLINK("[EDEL_Portfolio Monthly Notes 31-Oct-2023.xlsx]EDCSDF!A1","Edelweiss CRL IBX 50 50 Gilt Plus SDL Short Duration Index Fund")</f>
        <v/>
      </c>
      <c r="C15" s="69" t="n"/>
      <c r="D15" s="69" t="inlineStr">
        <is>
          <t>CRISIL IBX 50:50 Gilt Plus SDL Short Duration Index</t>
        </is>
      </c>
      <c r="E15" s="69" t="n"/>
      <c r="F15" s="70" t="inlineStr">
        <is>
          <t>-</t>
        </is>
      </c>
      <c r="G15" s="70" t="inlineStr">
        <is>
          <t>-</t>
        </is>
      </c>
    </row>
    <row r="16" ht="70" customHeight="1">
      <c r="A16" t="inlineStr">
        <is>
          <t>EDFF25</t>
        </is>
      </c>
      <c r="B16" s="51">
        <f>HYPERLINK("[EDEL_Portfolio Monthly Notes 31-Oct-2023.xlsx]EDFF25!A1","BHARAT Bond FOF - April 2025")</f>
        <v/>
      </c>
      <c r="C16" s="69" t="n"/>
      <c r="D16" s="69" t="inlineStr">
        <is>
          <t>NIFTY BHARAT Bond Index - April 2025</t>
        </is>
      </c>
      <c r="E16" s="69" t="n"/>
      <c r="F16" s="70" t="inlineStr">
        <is>
          <t>-</t>
        </is>
      </c>
      <c r="G16" s="70" t="inlineStr">
        <is>
          <t>-</t>
        </is>
      </c>
    </row>
    <row r="17" ht="70" customHeight="1">
      <c r="A17" t="inlineStr">
        <is>
          <t>EDFF30</t>
        </is>
      </c>
      <c r="B17" s="51">
        <f>HYPERLINK("[EDEL_Portfolio Monthly Notes 31-Oct-2023.xlsx]EDFF30!A1","BHARAT Bond FOF - April 2030")</f>
        <v/>
      </c>
      <c r="C17" s="69" t="n"/>
      <c r="D17" s="69" t="inlineStr">
        <is>
          <t>NIFTY BHARAT Bond Index - April 2030</t>
        </is>
      </c>
      <c r="E17" s="69" t="n"/>
      <c r="F17" s="70" t="inlineStr">
        <is>
          <t>-</t>
        </is>
      </c>
      <c r="G17" s="70" t="inlineStr">
        <is>
          <t>-</t>
        </is>
      </c>
    </row>
    <row r="18" ht="70" customHeight="1">
      <c r="A18" t="inlineStr">
        <is>
          <t>EDFF31</t>
        </is>
      </c>
      <c r="B18" s="51">
        <f>HYPERLINK("[EDEL_Portfolio Monthly Notes 31-Oct-2023.xlsx]EDFF31!A1","BHARAT Bond FOF - April 2031")</f>
        <v/>
      </c>
      <c r="C18" s="69" t="n"/>
      <c r="D18" s="69" t="inlineStr">
        <is>
          <t>NIFTY BHARAT Bond Index - April 2031</t>
        </is>
      </c>
      <c r="E18" s="69" t="n"/>
      <c r="F18" s="70" t="inlineStr">
        <is>
          <t>-</t>
        </is>
      </c>
      <c r="G18" s="70" t="inlineStr">
        <is>
          <t>-</t>
        </is>
      </c>
    </row>
    <row r="19" ht="70" customHeight="1">
      <c r="A19" t="inlineStr">
        <is>
          <t>EDFF32</t>
        </is>
      </c>
      <c r="B19" s="51">
        <f>HYPERLINK("[EDEL_Portfolio Monthly Notes 31-Oct-2023.xlsx]EDFF32!A1","BHARAT Bond FOF - April 2032")</f>
        <v/>
      </c>
      <c r="C19" s="69" t="n"/>
      <c r="D19" s="69" t="inlineStr">
        <is>
          <t>Nifty BHARAT Bond Index - April 2032</t>
        </is>
      </c>
      <c r="E19" s="69" t="n"/>
      <c r="F19" s="70" t="inlineStr">
        <is>
          <t>-</t>
        </is>
      </c>
      <c r="G19" s="70" t="inlineStr">
        <is>
          <t>-</t>
        </is>
      </c>
    </row>
    <row r="20" ht="70" customHeight="1">
      <c r="A20" t="inlineStr">
        <is>
          <t>EDFF33</t>
        </is>
      </c>
      <c r="B20" s="51">
        <f>HYPERLINK("[EDEL_Portfolio Monthly Notes 31-Oct-2023.xlsx]EDFF33!A1","BHARAT Bond FOF - April 2033")</f>
        <v/>
      </c>
      <c r="C20" s="69" t="n"/>
      <c r="D20" s="69" t="inlineStr">
        <is>
          <t>Nifty BHARAT Bond Index - April 2033</t>
        </is>
      </c>
      <c r="E20" s="69" t="n"/>
      <c r="F20" s="70" t="inlineStr">
        <is>
          <t>-</t>
        </is>
      </c>
      <c r="G20" s="70" t="inlineStr">
        <is>
          <t>-</t>
        </is>
      </c>
    </row>
    <row r="21" ht="70" customHeight="1">
      <c r="A21" t="inlineStr">
        <is>
          <t>EDGSEC</t>
        </is>
      </c>
      <c r="B21" s="51">
        <f>HYPERLINK("[EDEL_Portfolio Monthly Notes 31-Oct-2023.xlsx]EDGSEC!A1","Edelweiss Government Securities Fund")</f>
        <v/>
      </c>
      <c r="C21" s="69" t="n"/>
      <c r="D21" s="69" t="inlineStr">
        <is>
          <t>NIFTY All Duration G-Sec Index (Tier I Benchmark)</t>
        </is>
      </c>
      <c r="E21" s="69" t="n"/>
      <c r="F21" s="69" t="inlineStr">
        <is>
          <t>NIFTY G-Sec Index - A-III (Tier II Scheme Benchmark)</t>
        </is>
      </c>
      <c r="G21" s="69" t="n"/>
    </row>
    <row r="22" ht="70" customHeight="1">
      <c r="A22" t="inlineStr">
        <is>
          <t>EDNP27</t>
        </is>
      </c>
      <c r="B22" s="51">
        <f>HYPERLINK("[EDEL_Portfolio Monthly Notes 31-Oct-2023.xlsx]EDNP27!A1","Edelweiss Nifty PSU Bond Plus SDL Apr2027 50 50 Index")</f>
        <v/>
      </c>
      <c r="C22" s="69" t="n"/>
      <c r="D22" s="69" t="inlineStr">
        <is>
          <t>Nifty PSU Bond Plus SDL Apr 2027 50:50 Index</t>
        </is>
      </c>
      <c r="E22" s="69" t="n"/>
      <c r="F22" s="70" t="inlineStr">
        <is>
          <t>-</t>
        </is>
      </c>
      <c r="G22" s="70" t="inlineStr">
        <is>
          <t>-</t>
        </is>
      </c>
    </row>
    <row r="23" ht="70" customHeight="1">
      <c r="A23" t="inlineStr">
        <is>
          <t>EDNPSF</t>
        </is>
      </c>
      <c r="B23" s="51">
        <f>HYPERLINK("[EDEL_Portfolio Monthly Notes 31-Oct-2023.xlsx]EDNPSF!A1","Edelweiss Nifty PSU Bond Plus SDL Apr2026 50 50 Index Fund")</f>
        <v/>
      </c>
      <c r="C23" s="69" t="n"/>
      <c r="D23" s="69" t="inlineStr">
        <is>
          <t>Nifty PSU Bond Plus SDL Apr 2026 50:50 Index</t>
        </is>
      </c>
      <c r="E23" s="69" t="n"/>
      <c r="F23" s="70" t="inlineStr">
        <is>
          <t>-</t>
        </is>
      </c>
      <c r="G23" s="70" t="inlineStr">
        <is>
          <t>-</t>
        </is>
      </c>
    </row>
    <row r="24" ht="70" customHeight="1">
      <c r="A24" t="inlineStr">
        <is>
          <t>EDONTF</t>
        </is>
      </c>
      <c r="B24" s="51">
        <f>HYPERLINK("[EDEL_Portfolio Monthly Notes 31-Oct-2023.xlsx]EDONTF!A1","EDELWEISS OVERNIGHT FUND")</f>
        <v/>
      </c>
      <c r="C24" s="69" t="n"/>
      <c r="D24" s="69" t="inlineStr">
        <is>
          <t>NIFTY 1D Rate Index (Tier I Benchmark)</t>
        </is>
      </c>
      <c r="E24" s="69" t="n"/>
      <c r="F24" s="70" t="inlineStr">
        <is>
          <t>-</t>
        </is>
      </c>
      <c r="G24" s="70" t="inlineStr">
        <is>
          <t>-</t>
        </is>
      </c>
    </row>
    <row r="25" ht="70" customHeight="1">
      <c r="A25" t="inlineStr">
        <is>
          <t>EEARBF</t>
        </is>
      </c>
      <c r="B25" s="51">
        <f>HYPERLINK("[EDEL_Portfolio Monthly Notes 31-Oct-2023.xlsx]EEARBF!A1","Edelweiss Arbitrage Fund")</f>
        <v/>
      </c>
      <c r="C25" s="69" t="n"/>
      <c r="D25" s="69" t="inlineStr">
        <is>
          <t>Nifty 50 Arbitrage Index</t>
        </is>
      </c>
      <c r="E25" s="69" t="n"/>
      <c r="F25" s="70" t="inlineStr">
        <is>
          <t>-</t>
        </is>
      </c>
      <c r="G25" s="70" t="inlineStr">
        <is>
          <t>-</t>
        </is>
      </c>
    </row>
    <row r="26" ht="70" customHeight="1">
      <c r="A26" t="inlineStr">
        <is>
          <t>EEARFD</t>
        </is>
      </c>
      <c r="B26" s="51">
        <f>HYPERLINK("[EDEL_Portfolio Monthly Notes 31-Oct-2023.xlsx]EEARFD!A1","Edelweiss Balanced Advantage Fund")</f>
        <v/>
      </c>
      <c r="C26" s="69" t="n"/>
      <c r="D26" s="69" t="inlineStr">
        <is>
          <t>NIFTY 50 Hybrid Composite debt 50:50 Index</t>
        </is>
      </c>
      <c r="E26" s="69" t="n"/>
      <c r="F26" s="70" t="inlineStr">
        <is>
          <t>-</t>
        </is>
      </c>
      <c r="G26" s="70" t="inlineStr">
        <is>
          <t>-</t>
        </is>
      </c>
    </row>
    <row r="27" ht="70" customHeight="1">
      <c r="A27" t="inlineStr">
        <is>
          <t>EEDGEF</t>
        </is>
      </c>
      <c r="B27" s="51">
        <f>HYPERLINK("[EDEL_Portfolio Monthly Notes 31-Oct-2023.xlsx]EEDGEF!A1","Edelweiss Large Cap Fund")</f>
        <v/>
      </c>
      <c r="C27" s="69" t="n"/>
      <c r="D27" s="69" t="inlineStr">
        <is>
          <t>NIFTY 100 TRI</t>
        </is>
      </c>
      <c r="E27" s="69" t="n"/>
      <c r="F27" s="70" t="inlineStr">
        <is>
          <t>-</t>
        </is>
      </c>
      <c r="G27" s="70" t="inlineStr">
        <is>
          <t>-</t>
        </is>
      </c>
    </row>
    <row r="28" ht="70" customHeight="1">
      <c r="A28" t="inlineStr">
        <is>
          <t>EEECRF</t>
        </is>
      </c>
      <c r="B28" s="51">
        <f>HYPERLINK("[EDEL_Portfolio Monthly Notes 31-Oct-2023.xlsx]EEECRF!A1","Edelweiss Flexi-Cap Fund")</f>
        <v/>
      </c>
      <c r="C28" s="69" t="n"/>
      <c r="D28" s="69" t="inlineStr">
        <is>
          <t>NIFTY 500 - TRI</t>
        </is>
      </c>
      <c r="E28" s="69" t="n"/>
      <c r="F28" s="70" t="inlineStr">
        <is>
          <t>-</t>
        </is>
      </c>
      <c r="G28" s="70" t="inlineStr">
        <is>
          <t>-</t>
        </is>
      </c>
    </row>
    <row r="29" ht="70" customHeight="1">
      <c r="A29" t="inlineStr">
        <is>
          <t>EEELSS</t>
        </is>
      </c>
      <c r="B29" s="51">
        <f>HYPERLINK("[EDEL_Portfolio Monthly Notes 31-Oct-2023.xlsx]EEELSS!A1","Edelweiss Long Term Equity Fund")</f>
        <v/>
      </c>
      <c r="C29" s="69" t="n"/>
      <c r="D29" s="69" t="inlineStr">
        <is>
          <t>NIFTY 500 - TRI</t>
        </is>
      </c>
      <c r="E29" s="69" t="n"/>
      <c r="F29" s="70" t="inlineStr">
        <is>
          <t>-</t>
        </is>
      </c>
      <c r="G29" s="70" t="inlineStr">
        <is>
          <t>-</t>
        </is>
      </c>
    </row>
    <row r="30" ht="70" customHeight="1">
      <c r="A30" t="inlineStr">
        <is>
          <t>EEEQTF</t>
        </is>
      </c>
      <c r="B30" s="51">
        <f>HYPERLINK("[EDEL_Portfolio Monthly Notes 31-Oct-2023.xlsx]EEEQTF!A1","Edelweiss Large &amp; Mid Cap Fund")</f>
        <v/>
      </c>
      <c r="C30" s="69" t="n"/>
      <c r="D30" s="69" t="inlineStr">
        <is>
          <t>Nifty LargeMidcap 250 Index - TRI</t>
        </is>
      </c>
      <c r="E30" s="69" t="n"/>
      <c r="F30" s="70" t="inlineStr">
        <is>
          <t>-</t>
        </is>
      </c>
      <c r="G30" s="70" t="inlineStr">
        <is>
          <t>-</t>
        </is>
      </c>
    </row>
    <row r="31" ht="70" customHeight="1">
      <c r="A31" t="inlineStr">
        <is>
          <t>EEESCF</t>
        </is>
      </c>
      <c r="B31" s="51">
        <f>HYPERLINK("[EDEL_Portfolio Monthly Notes 31-Oct-2023.xlsx]EEESCF!A1","Edelweiss Small Cap Fund")</f>
        <v/>
      </c>
      <c r="C31" s="69" t="n"/>
      <c r="D31" s="69" t="inlineStr">
        <is>
          <t>Nifty Smallcap 250 - TRI</t>
        </is>
      </c>
      <c r="E31" s="69" t="n"/>
      <c r="F31" s="70" t="inlineStr">
        <is>
          <t>-</t>
        </is>
      </c>
      <c r="G31" s="70" t="inlineStr">
        <is>
          <t>-</t>
        </is>
      </c>
    </row>
    <row r="32" ht="70" customHeight="1">
      <c r="A32" t="inlineStr">
        <is>
          <t>EEESSF</t>
        </is>
      </c>
      <c r="B32" s="51">
        <f>HYPERLINK("[EDEL_Portfolio Monthly Notes 31-Oct-2023.xlsx]EEESSF!A1","Edelweiss Equity Savings Fund")</f>
        <v/>
      </c>
      <c r="C32" s="69" t="n"/>
      <c r="D32" s="69" t="inlineStr">
        <is>
          <t>NIFTY 50 Equity Savings Index</t>
        </is>
      </c>
      <c r="E32" s="69" t="n"/>
      <c r="F32" s="70" t="inlineStr">
        <is>
          <t>-</t>
        </is>
      </c>
      <c r="G32" s="70" t="inlineStr">
        <is>
          <t>-</t>
        </is>
      </c>
    </row>
    <row r="33" ht="70" customHeight="1">
      <c r="A33" t="inlineStr">
        <is>
          <t>EEFOCF</t>
        </is>
      </c>
      <c r="B33" s="51">
        <f>HYPERLINK("[EDEL_Portfolio Monthly Notes 31-Oct-2023.xlsx]EEFOCF!A1","Edelweiss Focused Equity Fund")</f>
        <v/>
      </c>
      <c r="C33" s="69" t="n"/>
      <c r="D33" s="69" t="inlineStr">
        <is>
          <t>NIFTY 500 - TRI</t>
        </is>
      </c>
      <c r="E33" s="69" t="n"/>
      <c r="F33" s="70" t="inlineStr">
        <is>
          <t>-</t>
        </is>
      </c>
      <c r="G33" s="70" t="inlineStr">
        <is>
          <t>-</t>
        </is>
      </c>
    </row>
    <row r="34" ht="70" customHeight="1">
      <c r="A34" t="inlineStr">
        <is>
          <t>EEIF30</t>
        </is>
      </c>
      <c r="B34" s="51">
        <f>HYPERLINK("[EDEL_Portfolio Monthly Notes 31-Oct-2023.xlsx]EEIF30!A1","Edelweiss Nifty 100 Quality 30 Index Fnd")</f>
        <v/>
      </c>
      <c r="C34" s="69" t="n"/>
      <c r="D34" s="69" t="inlineStr">
        <is>
          <t>Nifty 100 Quality 30 Index - TRI</t>
        </is>
      </c>
      <c r="E34" s="69" t="n"/>
      <c r="F34" s="70" t="inlineStr">
        <is>
          <t>-</t>
        </is>
      </c>
      <c r="G34" s="70" t="inlineStr">
        <is>
          <t>-</t>
        </is>
      </c>
    </row>
    <row r="35" ht="70" customHeight="1">
      <c r="A35" t="inlineStr">
        <is>
          <t>EEIF50</t>
        </is>
      </c>
      <c r="B35" s="51">
        <f>HYPERLINK("[EDEL_Portfolio Monthly Notes 31-Oct-2023.xlsx]EEIF50!A1","Edelweiss Nifty 50 Index Fund")</f>
        <v/>
      </c>
      <c r="C35" s="69" t="n"/>
      <c r="D35" s="69" t="inlineStr">
        <is>
          <t>NIFTY 50 - TRI</t>
        </is>
      </c>
      <c r="E35" s="69" t="n"/>
      <c r="F35" s="70" t="inlineStr">
        <is>
          <t>-</t>
        </is>
      </c>
      <c r="G35" s="70" t="inlineStr">
        <is>
          <t>-</t>
        </is>
      </c>
    </row>
    <row r="36" ht="70" customHeight="1">
      <c r="A36" t="inlineStr">
        <is>
          <t>EELMIF</t>
        </is>
      </c>
      <c r="B36" s="51">
        <f>HYPERLINK("[EDEL_Portfolio Monthly Notes 31-Oct-2023.xlsx]EELMIF!A1","Edelweiss NIFTY Large Mid Cap 250 Index Fund")</f>
        <v/>
      </c>
      <c r="C36" s="69" t="n"/>
      <c r="D36" s="69" t="inlineStr">
        <is>
          <t>Nifty LargeMidcap 250 Index - TRI</t>
        </is>
      </c>
      <c r="E36" s="69" t="n"/>
      <c r="F36" s="70" t="inlineStr">
        <is>
          <t>-</t>
        </is>
      </c>
      <c r="G36" s="70" t="inlineStr">
        <is>
          <t>-</t>
        </is>
      </c>
    </row>
    <row r="37" ht="70" customHeight="1">
      <c r="A37" t="inlineStr">
        <is>
          <t>EEM150</t>
        </is>
      </c>
      <c r="B37" s="51">
        <f>HYPERLINK("[EDEL_Portfolio Monthly Notes 31-Oct-2023.xlsx]EEM150!A1","Edelweiss Nifty Midcap150 Momentum 50 Index Fund")</f>
        <v/>
      </c>
      <c r="C37" s="69" t="n"/>
      <c r="D37" s="69" t="inlineStr">
        <is>
          <t xml:space="preserve">NIFTY Midcap 150 Momentum 50 </t>
        </is>
      </c>
      <c r="E37" s="69" t="n"/>
      <c r="F37" s="70" t="inlineStr">
        <is>
          <t>-</t>
        </is>
      </c>
      <c r="G37" s="70" t="inlineStr">
        <is>
          <t>-</t>
        </is>
      </c>
    </row>
    <row r="38" ht="70" customHeight="1">
      <c r="A38" t="inlineStr">
        <is>
          <t>EEMAAF</t>
        </is>
      </c>
      <c r="B38" s="51">
        <f>HYPERLINK("[EDEL_Portfolio Monthly Notes 31-Oct-2023.xlsx]EEMAAF!A1","Edelweiss Multi Asset Allocation Fund")</f>
        <v/>
      </c>
      <c r="C38" s="69" t="n"/>
      <c r="D38" s="69" t="inlineStr">
        <is>
          <t>Nifty 500 TRI (40%) +CRISIL Short Term Bond Index + Domestic Gold Prices (5%)  + Domestic Silver Prices (5%)</t>
        </is>
      </c>
      <c r="E38" s="69" t="n"/>
      <c r="F38" s="70" t="inlineStr">
        <is>
          <t>-</t>
        </is>
      </c>
      <c r="G38" s="70" t="inlineStr">
        <is>
          <t>-</t>
        </is>
      </c>
    </row>
    <row r="39" ht="70" customHeight="1">
      <c r="A39" t="inlineStr">
        <is>
          <t>EEMCPF</t>
        </is>
      </c>
      <c r="B39" s="51">
        <f>HYPERLINK("[EDEL_Portfolio Monthly Notes 31-Oct-2023.xlsx]EEMCPF!A1","Edelweiss Multi Cap Fund")</f>
        <v/>
      </c>
      <c r="C39" s="69" t="n"/>
      <c r="D39" s="69" t="inlineStr">
        <is>
          <t xml:space="preserve">Nifty 500 MultiCap 50:25:25 TRI </t>
        </is>
      </c>
      <c r="E39" s="69" t="n"/>
      <c r="F39" s="70" t="inlineStr">
        <is>
          <t>-</t>
        </is>
      </c>
      <c r="G39" s="70" t="inlineStr">
        <is>
          <t>-</t>
        </is>
      </c>
    </row>
    <row r="40" ht="70" customHeight="1">
      <c r="A40" t="inlineStr">
        <is>
          <t>EEMOF1</t>
        </is>
      </c>
      <c r="B40" s="51">
        <f>HYPERLINK("[EDEL_Portfolio Monthly Notes 31-Oct-2023.xlsx]EEMOF1!A1","EDELWEISS RECENTLY LISTED IPO FUND")</f>
        <v/>
      </c>
      <c r="C40" s="69" t="n"/>
      <c r="D40" s="69" t="inlineStr">
        <is>
          <t>India Recent 100 IPO TRI</t>
        </is>
      </c>
      <c r="E40" s="69" t="n"/>
      <c r="F40" s="70" t="inlineStr">
        <is>
          <t>-</t>
        </is>
      </c>
      <c r="G40" s="70" t="inlineStr">
        <is>
          <t>-</t>
        </is>
      </c>
    </row>
    <row r="41" ht="70" customHeight="1">
      <c r="A41" t="inlineStr">
        <is>
          <t>EENN50</t>
        </is>
      </c>
      <c r="B41" s="51">
        <f>HYPERLINK("[EDEL_Portfolio Monthly Notes 31-Oct-2023.xlsx]EENN50!A1","Edelweiss Nifty Next 50 Index Fund")</f>
        <v/>
      </c>
      <c r="C41" s="69" t="n"/>
      <c r="D41" s="69" t="inlineStr">
        <is>
          <t xml:space="preserve">Nifty Next 50 Index </t>
        </is>
      </c>
      <c r="E41" s="69" t="n"/>
      <c r="F41" s="70" t="inlineStr">
        <is>
          <t>-</t>
        </is>
      </c>
      <c r="G41" s="70" t="inlineStr">
        <is>
          <t>-</t>
        </is>
      </c>
    </row>
    <row r="42" ht="70" customHeight="1">
      <c r="A42" t="inlineStr">
        <is>
          <t>EEPRUA</t>
        </is>
      </c>
      <c r="B42" s="51">
        <f>HYPERLINK("[EDEL_Portfolio Monthly Notes 31-Oct-2023.xlsx]EEPRUA!A1","Edelweiss Aggressive Hybrid Fund")</f>
        <v/>
      </c>
      <c r="C42" s="69" t="n"/>
      <c r="D42" s="69" t="inlineStr">
        <is>
          <t>CRISIL Hybrid 35+65 - Aggressive Index</t>
        </is>
      </c>
      <c r="E42" s="69" t="n"/>
      <c r="F42" s="70" t="inlineStr">
        <is>
          <t>-</t>
        </is>
      </c>
      <c r="G42" s="70" t="inlineStr">
        <is>
          <t>-</t>
        </is>
      </c>
    </row>
    <row r="43" ht="70" customHeight="1">
      <c r="A43" t="inlineStr">
        <is>
          <t>EES250</t>
        </is>
      </c>
      <c r="B43" s="51">
        <f>HYPERLINK("[EDEL_Portfolio Monthly Notes 31-Oct-2023.xlsx]EES250!A1","Edelweiss Nifty Smallcap 250 Index Fund")</f>
        <v/>
      </c>
      <c r="C43" s="69" t="n"/>
      <c r="D43" s="69" t="inlineStr">
        <is>
          <t>NIFTY Smallcap 250 Index</t>
        </is>
      </c>
      <c r="E43" s="69" t="n"/>
      <c r="F43" s="70" t="inlineStr">
        <is>
          <t>-</t>
        </is>
      </c>
      <c r="G43" s="70" t="inlineStr">
        <is>
          <t>-</t>
        </is>
      </c>
    </row>
    <row r="44" ht="70" customHeight="1">
      <c r="A44" t="inlineStr">
        <is>
          <t>EESMCF</t>
        </is>
      </c>
      <c r="B44" s="51">
        <f>HYPERLINK("[EDEL_Portfolio Monthly Notes 31-Oct-2023.xlsx]EESMCF!A1","Edelweiss Mid Cap Fund")</f>
        <v/>
      </c>
      <c r="C44" s="69" t="n"/>
      <c r="D44" s="69" t="inlineStr">
        <is>
          <t>NIFTY Midcap 150 TRI</t>
        </is>
      </c>
      <c r="E44" s="69" t="n"/>
      <c r="F44" s="70" t="inlineStr">
        <is>
          <t>-</t>
        </is>
      </c>
      <c r="G44" s="70" t="inlineStr">
        <is>
          <t>-</t>
        </is>
      </c>
    </row>
    <row r="45" ht="70" customHeight="1">
      <c r="A45" t="inlineStr">
        <is>
          <t>EGSFOF</t>
        </is>
      </c>
      <c r="B45" s="51">
        <f>HYPERLINK("[EDEL_Portfolio Monthly Notes 31-Oct-2023.xlsx]EGSFOF!A1","Edelweiss Gold and Silver ETF FOF")</f>
        <v/>
      </c>
      <c r="C45" s="69" t="n"/>
      <c r="D45" s="69" t="inlineStr">
        <is>
          <t>Domestic Gold and Silver Prices</t>
        </is>
      </c>
      <c r="E45" s="69" t="n"/>
      <c r="F45" s="70" t="inlineStr">
        <is>
          <t>-</t>
        </is>
      </c>
      <c r="G45" s="70" t="inlineStr">
        <is>
          <t>-</t>
        </is>
      </c>
    </row>
    <row r="46" ht="70" customHeight="1">
      <c r="A46" t="inlineStr">
        <is>
          <t>ELLIQF</t>
        </is>
      </c>
      <c r="B46" s="51">
        <f>HYPERLINK("[EDEL_Portfolio Monthly Notes 31-Oct-2023.xlsx]ELLIQF!A1","Edelweiss Liquid Fund")</f>
        <v/>
      </c>
      <c r="C46" s="69" t="n"/>
      <c r="D46" s="69" t="inlineStr">
        <is>
          <t>NIFTY Liquid Index B-I (Tier I Benchmark)</t>
        </is>
      </c>
      <c r="E46" s="69" t="n"/>
      <c r="F46" s="69" t="inlineStr">
        <is>
          <t>NIFTY Liquid Index A-I (Tier II Scheme Benchmark)</t>
        </is>
      </c>
      <c r="G46" s="69" t="n"/>
    </row>
    <row r="47" ht="70" customHeight="1">
      <c r="A47" t="inlineStr">
        <is>
          <t>EOASEF</t>
        </is>
      </c>
      <c r="B47" s="51">
        <f>HYPERLINK("[EDEL_Portfolio Monthly Notes 31-Oct-2023.xlsx]EOASEF!A1","Edelweiss ASEAN Equity Off-shore Fund")</f>
        <v/>
      </c>
      <c r="C47" s="69" t="n"/>
      <c r="D47" s="69" t="inlineStr">
        <is>
          <t>MSCI AC Asean 10/40 Total Return Index</t>
        </is>
      </c>
      <c r="E47" s="69" t="n"/>
      <c r="F47" s="70" t="inlineStr">
        <is>
          <t>-</t>
        </is>
      </c>
      <c r="G47" s="70" t="inlineStr">
        <is>
          <t>-</t>
        </is>
      </c>
    </row>
    <row r="48" ht="70" customHeight="1">
      <c r="A48" t="inlineStr">
        <is>
          <t>EOCHIF</t>
        </is>
      </c>
      <c r="B48" s="51">
        <f>HYPERLINK("[EDEL_Portfolio Monthly Notes 31-Oct-2023.xlsx]EOCHIF!A1","Edelweiss Greater China Equity Off-shore Fund")</f>
        <v/>
      </c>
      <c r="C48" s="69" t="n"/>
      <c r="D48" s="69" t="inlineStr">
        <is>
          <t>MSCI Golden Dragon Index (Total Return Net)</t>
        </is>
      </c>
      <c r="E48" s="69" t="n"/>
      <c r="F48" s="70" t="inlineStr">
        <is>
          <t>-</t>
        </is>
      </c>
      <c r="G48" s="70" t="inlineStr">
        <is>
          <t>-</t>
        </is>
      </c>
    </row>
    <row r="49" ht="70" customHeight="1">
      <c r="A49" t="inlineStr">
        <is>
          <t>EODWHF</t>
        </is>
      </c>
      <c r="B49" s="51">
        <f>HYPERLINK("[EDEL_Portfolio Monthly Notes 31-Oct-2023.xlsx]EODWHF!A1","Edelweiss MSCI (I) DM &amp; WD HC 45 ID Fund")</f>
        <v/>
      </c>
      <c r="C49" s="69" t="n"/>
      <c r="D49" s="69" t="inlineStr">
        <is>
          <t>MSCI India Domestic &amp; World Healthcare 45 Index</t>
        </is>
      </c>
      <c r="E49" s="69" t="n"/>
      <c r="F49" s="70" t="inlineStr">
        <is>
          <t>-</t>
        </is>
      </c>
      <c r="G49" s="70" t="inlineStr">
        <is>
          <t>-</t>
        </is>
      </c>
    </row>
    <row r="50" ht="70" customHeight="1">
      <c r="A50" t="inlineStr">
        <is>
          <t>EOEDOF</t>
        </is>
      </c>
      <c r="B50" s="51">
        <f>HYPERLINK("[EDEL_Portfolio Monthly Notes 31-Oct-2023.xlsx]EOEDOF!A1","Edelweiss Europe Dynamic Equity Offshore Fund")</f>
        <v/>
      </c>
      <c r="C50" s="69" t="n"/>
      <c r="D50" s="69" t="inlineStr">
        <is>
          <t>MSCI Europe Index (Total Return Net)</t>
        </is>
      </c>
      <c r="E50" s="69" t="n"/>
      <c r="F50" s="70" t="inlineStr">
        <is>
          <t>-</t>
        </is>
      </c>
      <c r="G50" s="70" t="inlineStr">
        <is>
          <t>-</t>
        </is>
      </c>
    </row>
    <row r="51" ht="70" customHeight="1">
      <c r="A51" t="inlineStr">
        <is>
          <t>EOEMOP</t>
        </is>
      </c>
      <c r="B51" s="51">
        <f>HYPERLINK("[EDEL_Portfolio Monthly Notes 31-Oct-2023.xlsx]EOEMOP!A1","Edelweiss Emerging Markets Opportunities Equity Offshore Fund")</f>
        <v/>
      </c>
      <c r="C51" s="69" t="n"/>
      <c r="D51" s="69" t="inlineStr">
        <is>
          <t>MSCI Emerging Market Index</t>
        </is>
      </c>
      <c r="E51" s="69" t="n"/>
      <c r="F51" s="70" t="inlineStr">
        <is>
          <t>-</t>
        </is>
      </c>
      <c r="G51" s="70" t="inlineStr">
        <is>
          <t>-</t>
        </is>
      </c>
    </row>
    <row r="52" ht="70" customHeight="1">
      <c r="A52" t="inlineStr">
        <is>
          <t>EOUSEF</t>
        </is>
      </c>
      <c r="B52" s="51">
        <f>HYPERLINK("[EDEL_Portfolio Monthly Notes 31-Oct-2023.xlsx]EOUSEF!A1","Edelweiss US Value Equity Off-shore Fund")</f>
        <v/>
      </c>
      <c r="C52" s="69" t="n"/>
      <c r="D52" s="69" t="inlineStr">
        <is>
          <t>Russell 1000 Index</t>
        </is>
      </c>
      <c r="E52" s="69" t="n"/>
      <c r="F52" s="70" t="inlineStr">
        <is>
          <t>-</t>
        </is>
      </c>
      <c r="G52" s="70" t="inlineStr">
        <is>
          <t>-</t>
        </is>
      </c>
    </row>
    <row r="53" ht="70" customHeight="1">
      <c r="A53" t="inlineStr">
        <is>
          <t>EOUSTF</t>
        </is>
      </c>
      <c r="B53" s="51">
        <f>HYPERLINK("[EDEL_Portfolio Monthly Notes 31-Oct-2023.xlsx]EOUSTF!A1","EDELWEISS US TECHNOLOGY EQUITY FOF")</f>
        <v/>
      </c>
      <c r="C53" s="69" t="n"/>
      <c r="D53" s="69" t="inlineStr">
        <is>
          <t>Russell 1000 Equal Weighted Technology Index</t>
        </is>
      </c>
      <c r="E53" s="69" t="n"/>
      <c r="F53" s="70" t="inlineStr">
        <is>
          <t>-</t>
        </is>
      </c>
      <c r="G53" s="70" t="inlineStr">
        <is>
          <t>-</t>
        </is>
      </c>
    </row>
  </sheetData>
  <mergeCells count="2">
    <mergeCell ref="A1:B1"/>
    <mergeCell ref="A2:B2"/>
  </mergeCells>
  <pageMargins left="0.7" right="0.7" top="0.75" bottom="0.75" header="0.3" footer="0.3"/>
  <pageSetup orientation="portrait" paperSize="9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82"/>
  <sheetViews>
    <sheetView showGridLines="0" workbookViewId="0">
      <pane ySplit="4" topLeftCell="A48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CRISIL IBX 50:50 GILT PLUS SDL SEP 2028 INDEX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open-ended target maturity Index Fund investing in the constituents of CRISIL IBX 50:50 Gilt Plus SDL Index – Sep 2028. A relatively high interest)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Equity &amp; Equity related</t>
        </is>
      </c>
      <c r="B7" s="30" t="n"/>
      <c r="C7" s="30" t="n"/>
      <c r="D7" s="13" t="n"/>
      <c r="E7" s="14" t="inlineStr">
        <is>
          <t>NIL</t>
        </is>
      </c>
      <c r="F7" s="15" t="inlineStr">
        <is>
          <t>NIL</t>
        </is>
      </c>
      <c r="G7" s="15" t="n"/>
    </row>
    <row r="8">
      <c r="A8" s="16" t="inlineStr">
        <is>
          <t>Debt Instruments</t>
        </is>
      </c>
      <c r="B8" s="30" t="n"/>
      <c r="C8" s="30" t="n"/>
      <c r="D8" s="13" t="n"/>
      <c r="E8" s="14" t="n"/>
      <c r="F8" s="15" t="n"/>
      <c r="G8" s="15" t="n"/>
    </row>
    <row r="9">
      <c r="A9" s="16" t="inlineStr">
        <is>
          <t>(a) Listed / Awaiting listing on Stock Exchanges</t>
        </is>
      </c>
      <c r="B9" s="30" t="n"/>
      <c r="C9" s="30" t="n"/>
      <c r="D9" s="13" t="n"/>
      <c r="E9" s="14" t="n"/>
      <c r="F9" s="15" t="n"/>
      <c r="G9" s="15" t="n"/>
    </row>
    <row r="10">
      <c r="A10" s="16" t="inlineStr">
        <is>
          <t>Sub Total</t>
        </is>
      </c>
      <c r="B10" s="30" t="n"/>
      <c r="C10" s="30" t="n"/>
      <c r="D10" s="13" t="n"/>
      <c r="E10" s="35" t="inlineStr">
        <is>
          <t>NIL</t>
        </is>
      </c>
      <c r="F10" s="36" t="inlineStr">
        <is>
          <t>NIL</t>
        </is>
      </c>
      <c r="G10" s="15" t="n"/>
    </row>
    <row r="11">
      <c r="A11" s="12" t="n"/>
      <c r="B11" s="30" t="n"/>
      <c r="C11" s="30" t="n"/>
      <c r="D11" s="13" t="n"/>
      <c r="E11" s="14" t="n"/>
      <c r="F11" s="15" t="n"/>
      <c r="G11" s="15" t="n"/>
    </row>
    <row r="12">
      <c r="A12" s="16" t="inlineStr">
        <is>
          <t>Government Securities</t>
        </is>
      </c>
      <c r="B12" s="30" t="n"/>
      <c r="C12" s="30" t="n"/>
      <c r="D12" s="13" t="n"/>
      <c r="E12" s="14" t="n"/>
      <c r="F12" s="15" t="n"/>
      <c r="G12" s="15" t="n"/>
    </row>
    <row r="13">
      <c r="A13" s="12" t="inlineStr">
        <is>
          <t>7.06% GOVT OF INDIA RED 10-04-2028</t>
        </is>
      </c>
      <c r="B13" s="30" t="inlineStr">
        <is>
          <t>IN0020230010</t>
        </is>
      </c>
      <c r="C13" s="30" t="inlineStr">
        <is>
          <t>SOVEREIGN</t>
        </is>
      </c>
      <c r="D13" s="13" t="n">
        <v>5000000</v>
      </c>
      <c r="E13" s="14" t="n">
        <v>4946.01</v>
      </c>
      <c r="F13" s="15" t="n">
        <v>0.2604</v>
      </c>
      <c r="G13" s="15" t="n">
        <v>0.074825680644</v>
      </c>
    </row>
    <row r="14">
      <c r="A14" s="12" t="inlineStr">
        <is>
          <t>7.17% GOVT OF INDIA RED 08-01-2028</t>
        </is>
      </c>
      <c r="B14" s="30" t="inlineStr">
        <is>
          <t>IN0020170174</t>
        </is>
      </c>
      <c r="C14" s="30" t="inlineStr">
        <is>
          <t>SOVEREIGN</t>
        </is>
      </c>
      <c r="D14" s="13" t="n">
        <v>2000000</v>
      </c>
      <c r="E14" s="14" t="n">
        <v>1985.95</v>
      </c>
      <c r="F14" s="15" t="n">
        <v>0.1046</v>
      </c>
      <c r="G14" s="15" t="n">
        <v>0.074993638761</v>
      </c>
    </row>
    <row r="15">
      <c r="A15" s="12" t="inlineStr">
        <is>
          <t>7.38% GOVT OF INDIA RED 20-06-2027</t>
        </is>
      </c>
      <c r="B15" s="30" t="inlineStr">
        <is>
          <t>IN0020220037</t>
        </is>
      </c>
      <c r="C15" s="30" t="inlineStr">
        <is>
          <t>SOVEREIGN</t>
        </is>
      </c>
      <c r="D15" s="13" t="n">
        <v>1750000</v>
      </c>
      <c r="E15" s="14" t="n">
        <v>1751.58</v>
      </c>
      <c r="F15" s="15" t="n">
        <v>0.0922</v>
      </c>
      <c r="G15" s="15" t="n">
        <v>0.07482049696</v>
      </c>
    </row>
    <row r="16">
      <c r="A16" s="12" t="inlineStr">
        <is>
          <t>6.13% GOVT OF INDIA RED 04-06-2028</t>
        </is>
      </c>
      <c r="B16" s="30" t="inlineStr">
        <is>
          <t>IN0020030022</t>
        </is>
      </c>
      <c r="C16" s="30" t="inlineStr">
        <is>
          <t>SOVEREIGN</t>
        </is>
      </c>
      <c r="D16" s="13" t="n">
        <v>500000</v>
      </c>
      <c r="E16" s="14" t="n">
        <v>475.91</v>
      </c>
      <c r="F16" s="15" t="n">
        <v>0.0251</v>
      </c>
      <c r="G16" s="15" t="n">
        <v>0.075206197162</v>
      </c>
    </row>
    <row r="17">
      <c r="A17" s="16" t="inlineStr">
        <is>
          <t>Sub Total</t>
        </is>
      </c>
      <c r="B17" s="31" t="n"/>
      <c r="C17" s="31" t="n"/>
      <c r="D17" s="17" t="n"/>
      <c r="E17" s="18" t="n">
        <v>9159.450000000001</v>
      </c>
      <c r="F17" s="19" t="n">
        <v>0.4823</v>
      </c>
      <c r="G17" s="20" t="n"/>
    </row>
    <row r="18">
      <c r="A18" s="12" t="n"/>
      <c r="B18" s="30" t="n"/>
      <c r="C18" s="30" t="n"/>
      <c r="D18" s="13" t="n"/>
      <c r="E18" s="14" t="n"/>
      <c r="F18" s="15" t="n"/>
      <c r="G18" s="15" t="n"/>
    </row>
    <row r="19">
      <c r="A19" s="16" t="inlineStr">
        <is>
          <t>State Development Loan</t>
        </is>
      </c>
      <c r="B19" s="30" t="n"/>
      <c r="C19" s="30" t="n"/>
      <c r="D19" s="13" t="n"/>
      <c r="E19" s="14" t="n"/>
      <c r="F19" s="15" t="n"/>
      <c r="G19" s="15" t="n"/>
    </row>
    <row r="20">
      <c r="A20" s="12" t="inlineStr">
        <is>
          <t>8.47% GUJARAT SDL RED 21-08-2028</t>
        </is>
      </c>
      <c r="B20" s="30" t="inlineStr">
        <is>
          <t>IN1520180077</t>
        </is>
      </c>
      <c r="C20" s="30" t="inlineStr">
        <is>
          <t>SOVEREIGN</t>
        </is>
      </c>
      <c r="D20" s="13" t="n">
        <v>5000000</v>
      </c>
      <c r="E20" s="14" t="n">
        <v>5157.7</v>
      </c>
      <c r="F20" s="15" t="n">
        <v>0.2716</v>
      </c>
      <c r="G20" s="15" t="n">
        <v>0.078152032281</v>
      </c>
    </row>
    <row r="21">
      <c r="A21" s="12" t="inlineStr">
        <is>
          <t>8.15% TAMIL NADU SDL RED 09-05-2028</t>
        </is>
      </c>
      <c r="B21" s="30" t="inlineStr">
        <is>
          <t>IN3120180036</t>
        </is>
      </c>
      <c r="C21" s="30" t="inlineStr">
        <is>
          <t>SOVEREIGN</t>
        </is>
      </c>
      <c r="D21" s="13" t="n">
        <v>2000000</v>
      </c>
      <c r="E21" s="14" t="n">
        <v>2035.14</v>
      </c>
      <c r="F21" s="15" t="n">
        <v>0.1072</v>
      </c>
      <c r="G21" s="15" t="n">
        <v>0.07829428969</v>
      </c>
    </row>
    <row r="22">
      <c r="A22" s="12" t="inlineStr">
        <is>
          <t>8.03% KARNATAKA SDL RED 31-01-2028</t>
        </is>
      </c>
      <c r="B22" s="30" t="inlineStr">
        <is>
          <t>IN1920170165</t>
        </is>
      </c>
      <c r="C22" s="30" t="inlineStr">
        <is>
          <t>SOVEREIGN</t>
        </is>
      </c>
      <c r="D22" s="13" t="n">
        <v>1000000</v>
      </c>
      <c r="E22" s="14" t="n">
        <v>1012.29</v>
      </c>
      <c r="F22" s="15" t="n">
        <v>0.0533</v>
      </c>
      <c r="G22" s="15" t="n">
        <v>0.07827456000000001</v>
      </c>
    </row>
    <row r="23">
      <c r="A23" s="12" t="inlineStr">
        <is>
          <t>8.79% GUJARAT SDL RED 12-09-2028</t>
        </is>
      </c>
      <c r="B23" s="30" t="inlineStr">
        <is>
          <t>IN1520180101</t>
        </is>
      </c>
      <c r="C23" s="30" t="inlineStr">
        <is>
          <t>SOVEREIGN</t>
        </is>
      </c>
      <c r="D23" s="13" t="n">
        <v>500000</v>
      </c>
      <c r="E23" s="14" t="n">
        <v>522.34</v>
      </c>
      <c r="F23" s="15" t="n">
        <v>0.0275</v>
      </c>
      <c r="G23" s="15" t="n">
        <v>0.078152032281</v>
      </c>
    </row>
    <row r="24">
      <c r="A24" s="12" t="inlineStr">
        <is>
          <t>8.16% RAJASTHAN SDL RED 09-05-2028</t>
        </is>
      </c>
      <c r="B24" s="30" t="inlineStr">
        <is>
          <t>IN2920180030</t>
        </is>
      </c>
      <c r="C24" s="30" t="inlineStr">
        <is>
          <t>SOVEREIGN</t>
        </is>
      </c>
      <c r="D24" s="13" t="n">
        <v>500000</v>
      </c>
      <c r="E24" s="14" t="n">
        <v>508.52</v>
      </c>
      <c r="F24" s="15" t="n">
        <v>0.0268</v>
      </c>
      <c r="G24" s="15" t="n">
        <v>0.078540406784</v>
      </c>
    </row>
    <row r="25">
      <c r="A25" s="16" t="inlineStr">
        <is>
          <t>Sub Total</t>
        </is>
      </c>
      <c r="B25" s="31" t="n"/>
      <c r="C25" s="31" t="n"/>
      <c r="D25" s="17" t="n"/>
      <c r="E25" s="18" t="n">
        <v>9235.99</v>
      </c>
      <c r="F25" s="19" t="n">
        <v>0.4864</v>
      </c>
      <c r="G25" s="20" t="n"/>
    </row>
    <row r="26">
      <c r="A26" s="12" t="n"/>
      <c r="B26" s="30" t="n"/>
      <c r="C26" s="30" t="n"/>
      <c r="D26" s="13" t="n"/>
      <c r="E26" s="14" t="n"/>
      <c r="F26" s="15" t="n"/>
      <c r="G26" s="15" t="n"/>
    </row>
    <row r="27">
      <c r="A27" s="12" t="n"/>
      <c r="B27" s="30" t="n"/>
      <c r="C27" s="30" t="n"/>
      <c r="D27" s="13" t="n"/>
      <c r="E27" s="14" t="n"/>
      <c r="F27" s="15" t="n"/>
      <c r="G27" s="15" t="n"/>
    </row>
    <row r="28">
      <c r="A28" s="16" t="inlineStr">
        <is>
          <t>(b)Privately Placed/Unlisted</t>
        </is>
      </c>
      <c r="B28" s="30" t="n"/>
      <c r="C28" s="30" t="n"/>
      <c r="D28" s="13" t="n"/>
      <c r="E28" s="14" t="n"/>
      <c r="F28" s="15" t="n"/>
      <c r="G28" s="15" t="n"/>
    </row>
    <row r="29">
      <c r="A29" s="16" t="inlineStr">
        <is>
          <t>Sub Total</t>
        </is>
      </c>
      <c r="B29" s="30" t="n"/>
      <c r="C29" s="30" t="n"/>
      <c r="D29" s="13" t="n"/>
      <c r="E29" s="35" t="inlineStr">
        <is>
          <t>NIL</t>
        </is>
      </c>
      <c r="F29" s="36" t="inlineStr">
        <is>
          <t>NIL</t>
        </is>
      </c>
      <c r="G29" s="15" t="n"/>
    </row>
    <row r="30">
      <c r="A30" s="12" t="n"/>
      <c r="B30" s="30" t="n"/>
      <c r="C30" s="30" t="n"/>
      <c r="D30" s="13" t="n"/>
      <c r="E30" s="14" t="n"/>
      <c r="F30" s="15" t="n"/>
      <c r="G30" s="15" t="n"/>
    </row>
    <row r="31">
      <c r="A31" s="16" t="inlineStr">
        <is>
          <t>(c)Securitised Debt Instruments</t>
        </is>
      </c>
      <c r="B31" s="30" t="n"/>
      <c r="C31" s="30" t="n"/>
      <c r="D31" s="13" t="n"/>
      <c r="E31" s="14" t="n"/>
      <c r="F31" s="15" t="n"/>
      <c r="G31" s="15" t="n"/>
    </row>
    <row r="32">
      <c r="A32" s="16" t="inlineStr">
        <is>
          <t>Sub Total</t>
        </is>
      </c>
      <c r="B32" s="30" t="n"/>
      <c r="C32" s="30" t="n"/>
      <c r="D32" s="13" t="n"/>
      <c r="E32" s="35" t="inlineStr">
        <is>
          <t>NIL</t>
        </is>
      </c>
      <c r="F32" s="36" t="inlineStr">
        <is>
          <t>NIL</t>
        </is>
      </c>
      <c r="G32" s="15" t="n"/>
    </row>
    <row r="33">
      <c r="A33" s="12" t="n"/>
      <c r="B33" s="30" t="n"/>
      <c r="C33" s="30" t="n"/>
      <c r="D33" s="13" t="n"/>
      <c r="E33" s="14" t="n"/>
      <c r="F33" s="15" t="n"/>
      <c r="G33" s="15" t="n"/>
    </row>
    <row r="34">
      <c r="A34" s="21" t="inlineStr">
        <is>
          <t>TOTAL</t>
        </is>
      </c>
      <c r="B34" s="32" t="n"/>
      <c r="C34" s="32" t="n"/>
      <c r="D34" s="22" t="n"/>
      <c r="E34" s="18" t="n">
        <v>18395.44</v>
      </c>
      <c r="F34" s="19" t="n">
        <v>0.9687</v>
      </c>
      <c r="G34" s="20" t="n"/>
    </row>
    <row r="35">
      <c r="A35" s="12" t="n"/>
      <c r="B35" s="30" t="n"/>
      <c r="C35" s="30" t="n"/>
      <c r="D35" s="13" t="n"/>
      <c r="E35" s="14" t="n"/>
      <c r="F35" s="15" t="n"/>
      <c r="G35" s="15" t="n"/>
    </row>
    <row r="36">
      <c r="A36" s="12" t="n"/>
      <c r="B36" s="30" t="n"/>
      <c r="C36" s="30" t="n"/>
      <c r="D36" s="13" t="n"/>
      <c r="E36" s="14" t="n"/>
      <c r="F36" s="15" t="n"/>
      <c r="G36" s="15" t="n"/>
    </row>
    <row r="37">
      <c r="A37" s="16" t="inlineStr">
        <is>
          <t>TREPS / Reverse Repo</t>
        </is>
      </c>
      <c r="B37" s="30" t="n"/>
      <c r="C37" s="30" t="n"/>
      <c r="D37" s="13" t="n"/>
      <c r="E37" s="14" t="n"/>
      <c r="F37" s="15" t="n"/>
      <c r="G37" s="15" t="n"/>
    </row>
    <row r="38">
      <c r="A38" s="12" t="inlineStr">
        <is>
          <t>Clearing Corporation of India Ltd.</t>
        </is>
      </c>
      <c r="B38" s="30" t="n"/>
      <c r="C38" s="30" t="n"/>
      <c r="D38" s="13" t="n"/>
      <c r="E38" s="14" t="n">
        <v>267.95</v>
      </c>
      <c r="F38" s="15" t="n">
        <v>0.0141</v>
      </c>
      <c r="G38" s="15" t="n">
        <v>0.067576</v>
      </c>
    </row>
    <row r="39">
      <c r="A39" s="16" t="inlineStr">
        <is>
          <t>Sub Total</t>
        </is>
      </c>
      <c r="B39" s="31" t="n"/>
      <c r="C39" s="31" t="n"/>
      <c r="D39" s="17" t="n"/>
      <c r="E39" s="18" t="n">
        <v>267.95</v>
      </c>
      <c r="F39" s="19" t="n">
        <v>0.0141</v>
      </c>
      <c r="G39" s="20" t="n"/>
    </row>
    <row r="40">
      <c r="A40" s="12" t="n"/>
      <c r="B40" s="30" t="n"/>
      <c r="C40" s="30" t="n"/>
      <c r="D40" s="13" t="n"/>
      <c r="E40" s="14" t="n"/>
      <c r="F40" s="15" t="n"/>
      <c r="G40" s="15" t="n"/>
    </row>
    <row r="41">
      <c r="A41" s="21" t="inlineStr">
        <is>
          <t>TOTAL</t>
        </is>
      </c>
      <c r="B41" s="32" t="n"/>
      <c r="C41" s="32" t="n"/>
      <c r="D41" s="22" t="n"/>
      <c r="E41" s="18" t="n">
        <v>267.95</v>
      </c>
      <c r="F41" s="19" t="n">
        <v>0.0141</v>
      </c>
      <c r="G41" s="20" t="n"/>
    </row>
    <row r="42">
      <c r="A42" s="12" t="inlineStr">
        <is>
          <t>Accrued Interest</t>
        </is>
      </c>
      <c r="B42" s="30" t="n"/>
      <c r="C42" s="30" t="n"/>
      <c r="D42" s="13" t="n"/>
      <c r="E42" s="14" t="n">
        <v>331.1630806</v>
      </c>
      <c r="F42" s="15" t="n">
        <v>0.017438</v>
      </c>
      <c r="G42" s="15" t="n"/>
    </row>
    <row r="43">
      <c r="A43" s="12" t="inlineStr">
        <is>
          <t>Net Receivables/(Payables)</t>
        </is>
      </c>
      <c r="B43" s="30" t="n"/>
      <c r="C43" s="30" t="n"/>
      <c r="D43" s="13" t="n"/>
      <c r="E43" s="23" t="n">
        <v>-4.0930806</v>
      </c>
      <c r="F43" s="24" t="n">
        <v>-0.000238</v>
      </c>
      <c r="G43" s="15" t="n">
        <v>0.067576</v>
      </c>
    </row>
    <row r="44">
      <c r="A44" s="25" t="inlineStr">
        <is>
          <t>GRAND TOTAL</t>
        </is>
      </c>
      <c r="B44" s="33" t="n"/>
      <c r="C44" s="33" t="n"/>
      <c r="D44" s="26" t="n"/>
      <c r="E44" s="27" t="n">
        <v>18990.46</v>
      </c>
      <c r="F44" s="28" t="n">
        <v>1</v>
      </c>
      <c r="G44" s="28" t="n"/>
    </row>
    <row r="46">
      <c r="A46" s="67" t="inlineStr">
        <is>
          <t>**Non Traded Security</t>
        </is>
      </c>
    </row>
    <row r="49">
      <c r="A49" s="67" t="inlineStr">
        <is>
          <t>Notes:</t>
        </is>
      </c>
    </row>
    <row r="50">
      <c r="A50" s="47" t="inlineStr">
        <is>
          <t>1. Security in default beyond its maturiy date</t>
        </is>
      </c>
      <c r="B50" s="34" t="inlineStr">
        <is>
          <t>NIL</t>
        </is>
      </c>
    </row>
    <row r="51">
      <c r="A51" t="inlineStr">
        <is>
          <t>2. NAV at the beginning of the period (Rs. per unit)</t>
        </is>
      </c>
    </row>
    <row r="52">
      <c r="A52" t="inlineStr">
        <is>
          <t>Plan /option (Face Value 10)</t>
        </is>
      </c>
      <c r="B52" t="inlineStr">
        <is>
          <t>As on</t>
        </is>
      </c>
      <c r="C52" t="inlineStr">
        <is>
          <t>As on</t>
        </is>
      </c>
    </row>
    <row r="53">
      <c r="B53" s="48" t="n">
        <v>45198</v>
      </c>
      <c r="C53" s="48" t="n">
        <v>45230</v>
      </c>
    </row>
    <row r="54">
      <c r="A54" t="inlineStr">
        <is>
          <t>Direct Plan  Growth Option</t>
        </is>
      </c>
      <c r="B54" t="n">
        <v>10.7141</v>
      </c>
      <c r="C54" t="n">
        <v>10.7172</v>
      </c>
      <c r="E54" s="2" t="n"/>
    </row>
    <row r="55">
      <c r="A55" t="inlineStr">
        <is>
          <t>Direct Plan IDCW Option</t>
        </is>
      </c>
      <c r="B55" t="n">
        <v>10.7143</v>
      </c>
      <c r="C55" t="n">
        <v>10.7174</v>
      </c>
      <c r="E55" s="2" t="n"/>
    </row>
    <row r="56">
      <c r="A56" t="inlineStr">
        <is>
          <t>Regular Plan  Growth Option</t>
        </is>
      </c>
      <c r="B56" t="n">
        <v>10.6893</v>
      </c>
      <c r="C56" t="n">
        <v>10.69</v>
      </c>
      <c r="E56" s="2" t="n"/>
    </row>
    <row r="57">
      <c r="A57" t="inlineStr">
        <is>
          <t>Regular Plan IDCW Option</t>
        </is>
      </c>
      <c r="B57" t="n">
        <v>10.6893</v>
      </c>
      <c r="C57" t="n">
        <v>10.6901</v>
      </c>
      <c r="E57" s="2" t="n"/>
    </row>
    <row r="58">
      <c r="E58" s="2" t="n"/>
    </row>
    <row r="59">
      <c r="A59" t="inlineStr">
        <is>
          <t xml:space="preserve">3. Total Dividend (Net) declared during the month </t>
        </is>
      </c>
      <c r="B59" s="34" t="inlineStr">
        <is>
          <t>NIL</t>
        </is>
      </c>
    </row>
    <row r="60">
      <c r="A60" t="inlineStr">
        <is>
          <t>4. Bonus was declared during the month</t>
        </is>
      </c>
      <c r="B60" s="34" t="inlineStr">
        <is>
          <t>NIL</t>
        </is>
      </c>
    </row>
    <row r="61" ht="30" customHeight="1">
      <c r="A61" s="47" t="inlineStr">
        <is>
          <t>5. Investment in Repo of Corporate Debt Securities during the month ended October 31, 2023</t>
        </is>
      </c>
      <c r="B61" s="34" t="inlineStr">
        <is>
          <t>NIL</t>
        </is>
      </c>
    </row>
    <row r="62" ht="30" customHeight="1">
      <c r="A62" s="47" t="inlineStr">
        <is>
          <t>6. Investment in foreign securities/ADRs/GDRs at the end of the month</t>
        </is>
      </c>
      <c r="B62" s="34" t="inlineStr">
        <is>
          <t>NIL</t>
        </is>
      </c>
    </row>
    <row r="63">
      <c r="A63" t="inlineStr">
        <is>
          <t>7. Average Portfolio Maturity</t>
        </is>
      </c>
      <c r="B63" s="49">
        <f>+B77</f>
        <v/>
      </c>
    </row>
    <row r="64" ht="45" customHeight="1">
      <c r="A64" s="47" t="inlineStr">
        <is>
          <t>8. Total gross exposure to derivative instruments (excluding reversed positions) at the end of the month (Rs. in Lakhs)</t>
        </is>
      </c>
      <c r="B64" s="34" t="inlineStr">
        <is>
          <t>NIL</t>
        </is>
      </c>
    </row>
    <row r="65" ht="30" customHeight="1">
      <c r="A65" s="47" t="inlineStr">
        <is>
          <t>9. Margin Deposits includes Margin money placed on derivatives other than margin money placed with bank</t>
        </is>
      </c>
      <c r="B65" s="34" t="inlineStr">
        <is>
          <t>NIL</t>
        </is>
      </c>
    </row>
    <row r="66" ht="30" customHeight="1">
      <c r="A66" s="47" t="inlineStr">
        <is>
          <t>10. Value of investment made by other schemes under same management (Rs. In Lakhs)</t>
        </is>
      </c>
      <c r="B66" s="34" t="inlineStr">
        <is>
          <t>NIL</t>
        </is>
      </c>
    </row>
    <row r="67">
      <c r="A67" t="inlineStr">
        <is>
          <t>11. Number of instance of deviation In valuation of securities</t>
        </is>
      </c>
      <c r="B67" s="34" t="inlineStr">
        <is>
          <t>NIL</t>
        </is>
      </c>
    </row>
    <row r="68">
      <c r="A68" t="inlineStr">
        <is>
          <t>12. Total value and percentage of illiquid equity shares / securities</t>
        </is>
      </c>
      <c r="B68" s="34" t="inlineStr">
        <is>
          <t>NIL</t>
        </is>
      </c>
    </row>
    <row r="70">
      <c r="A70" t="inlineStr">
        <is>
          <t>Portfolio Information</t>
        </is>
      </c>
    </row>
    <row r="71" ht="60" customHeight="1">
      <c r="A71" s="52" t="inlineStr">
        <is>
          <t>Scheme Name :</t>
        </is>
      </c>
      <c r="B71" s="56" t="inlineStr">
        <is>
          <t xml:space="preserve">EDELWEISS CRISIL IBX 50:50 GILT PLUS SDL SEP 2028 INDEX FUND </t>
        </is>
      </c>
    </row>
    <row r="72" ht="45" customHeight="1">
      <c r="A72" s="52" t="inlineStr">
        <is>
          <t>Description (if any)</t>
        </is>
      </c>
      <c r="B72" s="56" t="inlineStr">
        <is>
          <t>CRISIL Gilt Plus SDL 5050 Sep 2028 Index Fund</t>
        </is>
      </c>
    </row>
    <row r="73">
      <c r="A73" s="52" t="n"/>
      <c r="B73" s="52" t="n"/>
    </row>
    <row r="74">
      <c r="A74" s="52" t="inlineStr">
        <is>
          <t>Annualised Portfolio YTM* :</t>
        </is>
      </c>
      <c r="B74" s="53" t="n">
        <v>7.644698712550221</v>
      </c>
    </row>
    <row r="75">
      <c r="A75" s="52" t="n"/>
      <c r="B75" s="52" t="n"/>
    </row>
    <row r="76">
      <c r="A76" s="52" t="inlineStr">
        <is>
          <t>Macaulay Duration</t>
        </is>
      </c>
      <c r="B76" s="54" t="n">
        <v>3.7323</v>
      </c>
    </row>
    <row r="77">
      <c r="A77" s="52" t="inlineStr">
        <is>
          <t>Residual Maturity</t>
        </is>
      </c>
      <c r="B77" s="54" t="n">
        <v>4.395136855071486</v>
      </c>
    </row>
    <row r="78">
      <c r="A78" s="52" t="n"/>
      <c r="B78" s="52" t="n"/>
    </row>
    <row r="79">
      <c r="A79" s="52" t="inlineStr">
        <is>
          <t xml:space="preserve">As on (Date) </t>
        </is>
      </c>
      <c r="B79" s="55" t="n">
        <v>45230</v>
      </c>
    </row>
    <row r="81" ht="70" customHeight="1">
      <c r="A81" s="69" t="inlineStr">
        <is>
          <t>Scheme Name</t>
        </is>
      </c>
      <c r="B81" s="69" t="inlineStr">
        <is>
          <t>Risk- O - Meter</t>
        </is>
      </c>
      <c r="C81" s="69" t="inlineStr">
        <is>
          <t>Benchmark of the Scheme</t>
        </is>
      </c>
      <c r="D81" s="69" t="inlineStr">
        <is>
          <t>Benchmark Risk-o-meter</t>
        </is>
      </c>
    </row>
    <row r="82" ht="70" customHeight="1">
      <c r="A82" s="69" t="inlineStr">
        <is>
          <t>Edelweiss CRISIL IBX 50-50 Gilt Plus SDL Sep 2028 Index Fund</t>
        </is>
      </c>
      <c r="B82" s="69" t="n"/>
      <c r="C82" s="69" t="inlineStr">
        <is>
          <t>CRISIL IBX 50:50 Gilt Plus SDL Index - Sep 2028</t>
        </is>
      </c>
      <c r="D82" s="69" t="n"/>
      <c r="E82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84"/>
  <sheetViews>
    <sheetView showGridLines="0" workbookViewId="0">
      <pane ySplit="4" topLeftCell="A49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CRISIL IBX 50:50 GILT PLUS SDL APRIL 2037 INDEX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open-ended target maturity Index Fund investing in the constituents of CRISIL IBX 50:50 Gilt Plus SDL Index – April 2037. A relatively high interes)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Equity &amp; Equity related</t>
        </is>
      </c>
      <c r="B7" s="30" t="n"/>
      <c r="C7" s="30" t="n"/>
      <c r="D7" s="13" t="n"/>
      <c r="E7" s="14" t="inlineStr">
        <is>
          <t>NIL</t>
        </is>
      </c>
      <c r="F7" s="15" t="inlineStr">
        <is>
          <t>NIL</t>
        </is>
      </c>
      <c r="G7" s="15" t="n"/>
    </row>
    <row r="8">
      <c r="A8" s="16" t="inlineStr">
        <is>
          <t>Debt Instruments</t>
        </is>
      </c>
      <c r="B8" s="30" t="n"/>
      <c r="C8" s="30" t="n"/>
      <c r="D8" s="13" t="n"/>
      <c r="E8" s="14" t="n"/>
      <c r="F8" s="15" t="n"/>
      <c r="G8" s="15" t="n"/>
    </row>
    <row r="9">
      <c r="A9" s="16" t="inlineStr">
        <is>
          <t>(a) Listed / Awaiting listing on Stock Exchanges</t>
        </is>
      </c>
      <c r="B9" s="30" t="n"/>
      <c r="C9" s="30" t="n"/>
      <c r="D9" s="13" t="n"/>
      <c r="E9" s="14" t="n"/>
      <c r="F9" s="15" t="n"/>
      <c r="G9" s="15" t="n"/>
    </row>
    <row r="10">
      <c r="A10" s="16" t="inlineStr">
        <is>
          <t>Sub Total</t>
        </is>
      </c>
      <c r="B10" s="30" t="n"/>
      <c r="C10" s="30" t="n"/>
      <c r="D10" s="13" t="n"/>
      <c r="E10" s="35" t="inlineStr">
        <is>
          <t>NIL</t>
        </is>
      </c>
      <c r="F10" s="36" t="inlineStr">
        <is>
          <t>NIL</t>
        </is>
      </c>
      <c r="G10" s="15" t="n"/>
    </row>
    <row r="11">
      <c r="A11" s="12" t="n"/>
      <c r="B11" s="30" t="n"/>
      <c r="C11" s="30" t="n"/>
      <c r="D11" s="13" t="n"/>
      <c r="E11" s="14" t="n"/>
      <c r="F11" s="15" t="n"/>
      <c r="G11" s="15" t="n"/>
    </row>
    <row r="12">
      <c r="A12" s="16" t="inlineStr">
        <is>
          <t>Government Securities</t>
        </is>
      </c>
      <c r="B12" s="30" t="n"/>
      <c r="C12" s="30" t="n"/>
      <c r="D12" s="13" t="n"/>
      <c r="E12" s="14" t="n"/>
      <c r="F12" s="15" t="n"/>
      <c r="G12" s="15" t="n"/>
    </row>
    <row r="13">
      <c r="A13" s="12" t="inlineStr">
        <is>
          <t>7.41% GOVT OF INDIA RED 19-12-2036</t>
        </is>
      </c>
      <c r="B13" s="30" t="inlineStr">
        <is>
          <t>IN0020220102</t>
        </is>
      </c>
      <c r="C13" s="30" t="inlineStr">
        <is>
          <t>SOVEREIGN</t>
        </is>
      </c>
      <c r="D13" s="13" t="n">
        <v>28500000</v>
      </c>
      <c r="E13" s="14" t="n">
        <v>28443.97</v>
      </c>
      <c r="F13" s="15" t="n">
        <v>0.3555</v>
      </c>
      <c r="G13" s="15" t="n">
        <v>0.07570190275999999</v>
      </c>
    </row>
    <row r="14">
      <c r="A14" s="12" t="inlineStr">
        <is>
          <t>7.54% GOVT OF INDIA RED 23-05-2036</t>
        </is>
      </c>
      <c r="B14" s="30" t="inlineStr">
        <is>
          <t>IN0020220029</t>
        </is>
      </c>
      <c r="C14" s="30" t="inlineStr">
        <is>
          <t>SOVEREIGN</t>
        </is>
      </c>
      <c r="D14" s="13" t="n">
        <v>14500000</v>
      </c>
      <c r="E14" s="14" t="n">
        <v>14593.1</v>
      </c>
      <c r="F14" s="15" t="n">
        <v>0.1824</v>
      </c>
      <c r="G14" s="15" t="n">
        <v>0.075985066209</v>
      </c>
    </row>
    <row r="15">
      <c r="A15" s="16" t="inlineStr">
        <is>
          <t>Sub Total</t>
        </is>
      </c>
      <c r="B15" s="31" t="n"/>
      <c r="C15" s="31" t="n"/>
      <c r="D15" s="17" t="n"/>
      <c r="E15" s="18" t="n">
        <v>43037.07</v>
      </c>
      <c r="F15" s="19" t="n">
        <v>0.5379</v>
      </c>
      <c r="G15" s="20" t="n"/>
    </row>
    <row r="16">
      <c r="A16" s="12" t="n"/>
      <c r="B16" s="30" t="n"/>
      <c r="C16" s="30" t="n"/>
      <c r="D16" s="13" t="n"/>
      <c r="E16" s="14" t="n"/>
      <c r="F16" s="15" t="n"/>
      <c r="G16" s="15" t="n"/>
    </row>
    <row r="17">
      <c r="A17" s="16" t="inlineStr">
        <is>
          <t>State Development Loan</t>
        </is>
      </c>
      <c r="B17" s="30" t="n"/>
      <c r="C17" s="30" t="n"/>
      <c r="D17" s="13" t="n"/>
      <c r="E17" s="14" t="n"/>
      <c r="F17" s="15" t="n"/>
      <c r="G17" s="15" t="n"/>
    </row>
    <row r="18">
      <c r="A18" s="12" t="inlineStr">
        <is>
          <t>7.84% TELANGANA SDL RED 03-08-2036</t>
        </is>
      </c>
      <c r="B18" s="30" t="inlineStr">
        <is>
          <t>IN4520220109</t>
        </is>
      </c>
      <c r="C18" s="30" t="inlineStr">
        <is>
          <t>SOVEREIGN</t>
        </is>
      </c>
      <c r="D18" s="13" t="n">
        <v>12000000</v>
      </c>
      <c r="E18" s="14" t="n">
        <v>12084.35</v>
      </c>
      <c r="F18" s="15" t="n">
        <v>0.151</v>
      </c>
      <c r="G18" s="15" t="n">
        <v>0.07900052375</v>
      </c>
    </row>
    <row r="19">
      <c r="A19" s="12" t="inlineStr">
        <is>
          <t>8.03% ANDHRA PRADESH SDL RED 20-07-2036</t>
        </is>
      </c>
      <c r="B19" s="30" t="inlineStr">
        <is>
          <t>IN1020220332</t>
        </is>
      </c>
      <c r="C19" s="30" t="inlineStr">
        <is>
          <t>SOVEREIGN</t>
        </is>
      </c>
      <c r="D19" s="13" t="n">
        <v>5000000</v>
      </c>
      <c r="E19" s="14" t="n">
        <v>5119.57</v>
      </c>
      <c r="F19" s="15" t="n">
        <v>0.064</v>
      </c>
      <c r="G19" s="15" t="n">
        <v>0.078783436025</v>
      </c>
    </row>
    <row r="20">
      <c r="A20" s="12" t="inlineStr">
        <is>
          <t>7.89% TELANGANA SDL RED 27-10-2036</t>
        </is>
      </c>
      <c r="B20" s="30" t="inlineStr">
        <is>
          <t>IN4520220224</t>
        </is>
      </c>
      <c r="C20" s="30" t="inlineStr">
        <is>
          <t>SOVEREIGN</t>
        </is>
      </c>
      <c r="D20" s="13" t="n">
        <v>5000000</v>
      </c>
      <c r="E20" s="14" t="n">
        <v>5056.63</v>
      </c>
      <c r="F20" s="15" t="n">
        <v>0.06320000000000001</v>
      </c>
      <c r="G20" s="15" t="n">
        <v>0.07900052375</v>
      </c>
    </row>
    <row r="21">
      <c r="A21" s="12" t="inlineStr">
        <is>
          <t>7.74% UTTAR PRADESH SDL 15-03-2037</t>
        </is>
      </c>
      <c r="B21" s="30" t="inlineStr">
        <is>
          <t>IN3320220152</t>
        </is>
      </c>
      <c r="C21" s="30" t="inlineStr">
        <is>
          <t>SOVEREIGN</t>
        </is>
      </c>
      <c r="D21" s="13" t="n">
        <v>4323700</v>
      </c>
      <c r="E21" s="14" t="n">
        <v>4335.62</v>
      </c>
      <c r="F21" s="15" t="n">
        <v>0.0542</v>
      </c>
      <c r="G21" s="15" t="n">
        <v>0.07853417562499999</v>
      </c>
    </row>
    <row r="22">
      <c r="A22" s="12" t="inlineStr">
        <is>
          <t>7.72% ANDHRA PRADESH SDL RED 25-10-2036</t>
        </is>
      </c>
      <c r="B22" s="30" t="inlineStr">
        <is>
          <t>IN1020230539</t>
        </is>
      </c>
      <c r="C22" s="30" t="inlineStr">
        <is>
          <t>SOVEREIGN</t>
        </is>
      </c>
      <c r="D22" s="13" t="n">
        <v>3107800</v>
      </c>
      <c r="E22" s="14" t="n">
        <v>3105.46</v>
      </c>
      <c r="F22" s="15" t="n">
        <v>0.0388</v>
      </c>
      <c r="G22" s="15" t="n">
        <v>0.078783436025</v>
      </c>
    </row>
    <row r="23">
      <c r="A23" s="12" t="inlineStr">
        <is>
          <t>7.83% TELANGANA SDL RED 04-10-2036</t>
        </is>
      </c>
      <c r="B23" s="30" t="inlineStr">
        <is>
          <t>IN4520220216</t>
        </is>
      </c>
      <c r="C23" s="30" t="inlineStr">
        <is>
          <t>SOVEREIGN</t>
        </is>
      </c>
      <c r="D23" s="13" t="n">
        <v>3000000</v>
      </c>
      <c r="E23" s="14" t="n">
        <v>3019.11</v>
      </c>
      <c r="F23" s="15" t="n">
        <v>0.0377</v>
      </c>
      <c r="G23" s="15" t="n">
        <v>0.07900052375</v>
      </c>
    </row>
    <row r="24">
      <c r="A24" s="12" t="inlineStr">
        <is>
          <t>7.47% ANDHRA PRADESH SDL RED 26-04-2037</t>
        </is>
      </c>
      <c r="B24" s="30" t="inlineStr">
        <is>
          <t>IN1020230067</t>
        </is>
      </c>
      <c r="C24" s="30" t="inlineStr">
        <is>
          <t>SOVEREIGN</t>
        </is>
      </c>
      <c r="D24" s="13" t="n">
        <v>1000000</v>
      </c>
      <c r="E24" s="14" t="n">
        <v>978.39</v>
      </c>
      <c r="F24" s="15" t="n">
        <v>0.0122</v>
      </c>
      <c r="G24" s="15" t="n">
        <v>0.07880005440899999</v>
      </c>
    </row>
    <row r="25">
      <c r="A25" s="12" t="inlineStr">
        <is>
          <t>7.97% ANDHRA PRADESH SDL RED 10-08-2036</t>
        </is>
      </c>
      <c r="B25" s="30" t="inlineStr">
        <is>
          <t>IN1020220407</t>
        </is>
      </c>
      <c r="C25" s="30" t="inlineStr">
        <is>
          <t>SOVEREIGN</t>
        </is>
      </c>
      <c r="D25" s="13" t="n">
        <v>500000</v>
      </c>
      <c r="E25" s="14" t="n">
        <v>509.58</v>
      </c>
      <c r="F25" s="15" t="n">
        <v>0.0064</v>
      </c>
      <c r="G25" s="15" t="n">
        <v>0.078783436025</v>
      </c>
    </row>
    <row r="26">
      <c r="A26" s="12" t="inlineStr">
        <is>
          <t>7.94% TELANGANA SDL RED 29-06-2036</t>
        </is>
      </c>
      <c r="B26" s="30" t="inlineStr">
        <is>
          <t>IN4520220042</t>
        </is>
      </c>
      <c r="C26" s="30" t="inlineStr">
        <is>
          <t>SOVEREIGN</t>
        </is>
      </c>
      <c r="D26" s="13" t="n">
        <v>500000</v>
      </c>
      <c r="E26" s="14" t="n">
        <v>507.5</v>
      </c>
      <c r="F26" s="15" t="n">
        <v>0.0063</v>
      </c>
      <c r="G26" s="15" t="n">
        <v>0.07900052375</v>
      </c>
    </row>
    <row r="27">
      <c r="A27" s="16" t="inlineStr">
        <is>
          <t>Sub Total</t>
        </is>
      </c>
      <c r="B27" s="31" t="n"/>
      <c r="C27" s="31" t="n"/>
      <c r="D27" s="17" t="n"/>
      <c r="E27" s="18" t="n">
        <v>34716.21</v>
      </c>
      <c r="F27" s="19" t="n">
        <v>0.4338</v>
      </c>
      <c r="G27" s="20" t="n"/>
    </row>
    <row r="28">
      <c r="A28" s="12" t="n"/>
      <c r="B28" s="30" t="n"/>
      <c r="C28" s="30" t="n"/>
      <c r="D28" s="13" t="n"/>
      <c r="E28" s="14" t="n"/>
      <c r="F28" s="15" t="n"/>
      <c r="G28" s="15" t="n"/>
    </row>
    <row r="29">
      <c r="A29" s="12" t="n"/>
      <c r="B29" s="30" t="n"/>
      <c r="C29" s="30" t="n"/>
      <c r="D29" s="13" t="n"/>
      <c r="E29" s="14" t="n"/>
      <c r="F29" s="15" t="n"/>
      <c r="G29" s="15" t="n"/>
    </row>
    <row r="30">
      <c r="A30" s="16" t="inlineStr">
        <is>
          <t>(b)Privately Placed/Unlisted</t>
        </is>
      </c>
      <c r="B30" s="30" t="n"/>
      <c r="C30" s="30" t="n"/>
      <c r="D30" s="13" t="n"/>
      <c r="E30" s="14" t="n"/>
      <c r="F30" s="15" t="n"/>
      <c r="G30" s="15" t="n"/>
    </row>
    <row r="31">
      <c r="A31" s="16" t="inlineStr">
        <is>
          <t>Sub Total</t>
        </is>
      </c>
      <c r="B31" s="30" t="n"/>
      <c r="C31" s="30" t="n"/>
      <c r="D31" s="13" t="n"/>
      <c r="E31" s="35" t="inlineStr">
        <is>
          <t>NIL</t>
        </is>
      </c>
      <c r="F31" s="36" t="inlineStr">
        <is>
          <t>NIL</t>
        </is>
      </c>
      <c r="G31" s="15" t="n"/>
    </row>
    <row r="32">
      <c r="A32" s="12" t="n"/>
      <c r="B32" s="30" t="n"/>
      <c r="C32" s="30" t="n"/>
      <c r="D32" s="13" t="n"/>
      <c r="E32" s="14" t="n"/>
      <c r="F32" s="15" t="n"/>
      <c r="G32" s="15" t="n"/>
    </row>
    <row r="33">
      <c r="A33" s="16" t="inlineStr">
        <is>
          <t>(c)Securitised Debt Instruments</t>
        </is>
      </c>
      <c r="B33" s="30" t="n"/>
      <c r="C33" s="30" t="n"/>
      <c r="D33" s="13" t="n"/>
      <c r="E33" s="14" t="n"/>
      <c r="F33" s="15" t="n"/>
      <c r="G33" s="15" t="n"/>
    </row>
    <row r="34">
      <c r="A34" s="16" t="inlineStr">
        <is>
          <t>Sub Total</t>
        </is>
      </c>
      <c r="B34" s="30" t="n"/>
      <c r="C34" s="30" t="n"/>
      <c r="D34" s="13" t="n"/>
      <c r="E34" s="35" t="inlineStr">
        <is>
          <t>NIL</t>
        </is>
      </c>
      <c r="F34" s="36" t="inlineStr">
        <is>
          <t>NIL</t>
        </is>
      </c>
      <c r="G34" s="15" t="n"/>
    </row>
    <row r="35">
      <c r="A35" s="12" t="n"/>
      <c r="B35" s="30" t="n"/>
      <c r="C35" s="30" t="n"/>
      <c r="D35" s="13" t="n"/>
      <c r="E35" s="14" t="n"/>
      <c r="F35" s="15" t="n"/>
      <c r="G35" s="15" t="n"/>
    </row>
    <row r="36">
      <c r="A36" s="21" t="inlineStr">
        <is>
          <t>TOTAL</t>
        </is>
      </c>
      <c r="B36" s="32" t="n"/>
      <c r="C36" s="32" t="n"/>
      <c r="D36" s="22" t="n"/>
      <c r="E36" s="18" t="n">
        <v>77753.28</v>
      </c>
      <c r="F36" s="19" t="n">
        <v>0.9717</v>
      </c>
      <c r="G36" s="20" t="n"/>
    </row>
    <row r="37">
      <c r="A37" s="12" t="n"/>
      <c r="B37" s="30" t="n"/>
      <c r="C37" s="30" t="n"/>
      <c r="D37" s="13" t="n"/>
      <c r="E37" s="14" t="n"/>
      <c r="F37" s="15" t="n"/>
      <c r="G37" s="15" t="n"/>
    </row>
    <row r="38">
      <c r="A38" s="12" t="n"/>
      <c r="B38" s="30" t="n"/>
      <c r="C38" s="30" t="n"/>
      <c r="D38" s="13" t="n"/>
      <c r="E38" s="14" t="n"/>
      <c r="F38" s="15" t="n"/>
      <c r="G38" s="15" t="n"/>
    </row>
    <row r="39">
      <c r="A39" s="16" t="inlineStr">
        <is>
          <t>TREPS / Reverse Repo</t>
        </is>
      </c>
      <c r="B39" s="30" t="n"/>
      <c r="C39" s="30" t="n"/>
      <c r="D39" s="13" t="n"/>
      <c r="E39" s="14" t="n"/>
      <c r="F39" s="15" t="n"/>
      <c r="G39" s="15" t="n"/>
    </row>
    <row r="40">
      <c r="A40" s="12" t="inlineStr">
        <is>
          <t>Clearing Corporation of India Ltd.</t>
        </is>
      </c>
      <c r="B40" s="30" t="n"/>
      <c r="C40" s="30" t="n"/>
      <c r="D40" s="13" t="n"/>
      <c r="E40" s="14" t="n">
        <v>312.94</v>
      </c>
      <c r="F40" s="15" t="n">
        <v>0.0039</v>
      </c>
      <c r="G40" s="15" t="n">
        <v>0.067576</v>
      </c>
    </row>
    <row r="41">
      <c r="A41" s="16" t="inlineStr">
        <is>
          <t>Sub Total</t>
        </is>
      </c>
      <c r="B41" s="31" t="n"/>
      <c r="C41" s="31" t="n"/>
      <c r="D41" s="17" t="n"/>
      <c r="E41" s="18" t="n">
        <v>312.94</v>
      </c>
      <c r="F41" s="19" t="n">
        <v>0.0039</v>
      </c>
      <c r="G41" s="20" t="n"/>
    </row>
    <row r="42">
      <c r="A42" s="12" t="n"/>
      <c r="B42" s="30" t="n"/>
      <c r="C42" s="30" t="n"/>
      <c r="D42" s="13" t="n"/>
      <c r="E42" s="14" t="n"/>
      <c r="F42" s="15" t="n"/>
      <c r="G42" s="15" t="n"/>
    </row>
    <row r="43">
      <c r="A43" s="21" t="inlineStr">
        <is>
          <t>TOTAL</t>
        </is>
      </c>
      <c r="B43" s="32" t="n"/>
      <c r="C43" s="32" t="n"/>
      <c r="D43" s="22" t="n"/>
      <c r="E43" s="18" t="n">
        <v>312.94</v>
      </c>
      <c r="F43" s="19" t="n">
        <v>0.0039</v>
      </c>
      <c r="G43" s="20" t="n"/>
    </row>
    <row r="44">
      <c r="A44" s="12" t="inlineStr">
        <is>
          <t>Accrued Interest</t>
        </is>
      </c>
      <c r="B44" s="30" t="n"/>
      <c r="C44" s="30" t="n"/>
      <c r="D44" s="13" t="n"/>
      <c r="E44" s="14" t="n">
        <v>1689.075117</v>
      </c>
      <c r="F44" s="15" t="n">
        <v>0.02111</v>
      </c>
      <c r="G44" s="15" t="n"/>
    </row>
    <row r="45">
      <c r="A45" s="12" t="inlineStr">
        <is>
          <t>Net Receivables/(Payables)</t>
        </is>
      </c>
      <c r="B45" s="30" t="n"/>
      <c r="C45" s="30" t="n"/>
      <c r="D45" s="13" t="n"/>
      <c r="E45" s="14" t="n">
        <v>255.804883</v>
      </c>
      <c r="F45" s="15" t="n">
        <v>0.00329</v>
      </c>
      <c r="G45" s="15" t="n">
        <v>0.067576</v>
      </c>
    </row>
    <row r="46">
      <c r="A46" s="25" t="inlineStr">
        <is>
          <t>GRAND TOTAL</t>
        </is>
      </c>
      <c r="B46" s="33" t="n"/>
      <c r="C46" s="33" t="n"/>
      <c r="D46" s="26" t="n"/>
      <c r="E46" s="27" t="n">
        <v>80011.10000000001</v>
      </c>
      <c r="F46" s="28" t="n">
        <v>1</v>
      </c>
      <c r="G46" s="28" t="n"/>
    </row>
    <row r="48">
      <c r="A48" s="67" t="inlineStr">
        <is>
          <t>**Non Traded Security</t>
        </is>
      </c>
    </row>
    <row r="51">
      <c r="A51" s="67" t="inlineStr">
        <is>
          <t>Notes:</t>
        </is>
      </c>
    </row>
    <row r="52">
      <c r="A52" s="47" t="inlineStr">
        <is>
          <t>1. Security in default beyond its maturiy date</t>
        </is>
      </c>
      <c r="B52" s="34" t="inlineStr">
        <is>
          <t>NIL</t>
        </is>
      </c>
    </row>
    <row r="53">
      <c r="A53" t="inlineStr">
        <is>
          <t>2. NAV at the beginning of the period (Rs. per unit)</t>
        </is>
      </c>
    </row>
    <row r="54">
      <c r="A54" t="inlineStr">
        <is>
          <t>Plan /option (Face Value 10)</t>
        </is>
      </c>
      <c r="B54" t="inlineStr">
        <is>
          <t>As on</t>
        </is>
      </c>
      <c r="C54" t="inlineStr">
        <is>
          <t>As on</t>
        </is>
      </c>
    </row>
    <row r="55">
      <c r="B55" s="48" t="n">
        <v>45198</v>
      </c>
      <c r="C55" s="48" t="n">
        <v>45230</v>
      </c>
    </row>
    <row r="56">
      <c r="A56" t="inlineStr">
        <is>
          <t>Direct Plan  Growth Option</t>
        </is>
      </c>
      <c r="B56" t="n">
        <v>10.9348</v>
      </c>
      <c r="C56" t="n">
        <v>10.8495</v>
      </c>
      <c r="E56" s="2" t="n"/>
    </row>
    <row r="57">
      <c r="A57" t="inlineStr">
        <is>
          <t>Direct Plan IDCW Option</t>
        </is>
      </c>
      <c r="B57" t="n">
        <v>10.9347</v>
      </c>
      <c r="C57" t="n">
        <v>10.8494</v>
      </c>
      <c r="E57" s="2" t="n"/>
    </row>
    <row r="58">
      <c r="A58" t="inlineStr">
        <is>
          <t>Regular Plan  Growth Option</t>
        </is>
      </c>
      <c r="B58" t="n">
        <v>10.9049</v>
      </c>
      <c r="C58" t="n">
        <v>10.8173</v>
      </c>
      <c r="E58" s="2" t="n"/>
    </row>
    <row r="59">
      <c r="A59" t="inlineStr">
        <is>
          <t>Regular Plan IDCW Option</t>
        </is>
      </c>
      <c r="B59" t="n">
        <v>10.9049</v>
      </c>
      <c r="C59" t="n">
        <v>10.8173</v>
      </c>
      <c r="E59" s="2" t="n"/>
    </row>
    <row r="60">
      <c r="E60" s="2" t="n"/>
    </row>
    <row r="61">
      <c r="A61" t="inlineStr">
        <is>
          <t xml:space="preserve">3. Total Dividend (Net) declared during the month </t>
        </is>
      </c>
      <c r="B61" s="34" t="inlineStr">
        <is>
          <t>NIL</t>
        </is>
      </c>
    </row>
    <row r="62">
      <c r="A62" t="inlineStr">
        <is>
          <t>4. Bonus was declared during the month</t>
        </is>
      </c>
      <c r="B62" s="34" t="inlineStr">
        <is>
          <t>NIL</t>
        </is>
      </c>
    </row>
    <row r="63" ht="30" customHeight="1">
      <c r="A63" s="47" t="inlineStr">
        <is>
          <t>5. Investment in Repo of Corporate Debt Securities during the month ended October 31, 2023</t>
        </is>
      </c>
      <c r="B63" s="34" t="inlineStr">
        <is>
          <t>NIL</t>
        </is>
      </c>
    </row>
    <row r="64" ht="30" customHeight="1">
      <c r="A64" s="47" t="inlineStr">
        <is>
          <t>6. Investment in foreign securities/ADRs/GDRs at the end of the month</t>
        </is>
      </c>
      <c r="B64" s="34" t="inlineStr">
        <is>
          <t>NIL</t>
        </is>
      </c>
    </row>
    <row r="65">
      <c r="A65" t="inlineStr">
        <is>
          <t>7. Average Portfolio Maturity</t>
        </is>
      </c>
      <c r="B65" s="49">
        <f>+B79</f>
        <v/>
      </c>
    </row>
    <row r="66" ht="45" customHeight="1">
      <c r="A66" s="47" t="inlineStr">
        <is>
          <t>8. Total gross exposure to derivative instruments (excluding reversed positions) at the end of the month (Rs. in Lakhs)</t>
        </is>
      </c>
      <c r="B66" s="34" t="inlineStr">
        <is>
          <t>NIL</t>
        </is>
      </c>
    </row>
    <row r="67" ht="30" customHeight="1">
      <c r="A67" s="47" t="inlineStr">
        <is>
          <t>9. Margin Deposits includes Margin money placed on derivatives other than margin money placed with bank</t>
        </is>
      </c>
      <c r="B67" s="34" t="inlineStr">
        <is>
          <t>NIL</t>
        </is>
      </c>
    </row>
    <row r="68" ht="30" customHeight="1">
      <c r="A68" s="47" t="inlineStr">
        <is>
          <t>10. Value of investment made by other schemes under same management (Rs. In Lakhs)</t>
        </is>
      </c>
      <c r="B68" s="34" t="inlineStr">
        <is>
          <t>NIL</t>
        </is>
      </c>
    </row>
    <row r="69">
      <c r="A69" t="inlineStr">
        <is>
          <t>11. Number of instance of deviation In valuation of securities</t>
        </is>
      </c>
      <c r="B69" s="34" t="inlineStr">
        <is>
          <t>NIL</t>
        </is>
      </c>
    </row>
    <row r="70">
      <c r="A70" t="inlineStr">
        <is>
          <t>12. Total value and percentage of illiquid equity shares / securities</t>
        </is>
      </c>
      <c r="B70" s="34" t="inlineStr">
        <is>
          <t>NIL</t>
        </is>
      </c>
    </row>
    <row r="72">
      <c r="A72" t="inlineStr">
        <is>
          <t>Portfolio Information</t>
        </is>
      </c>
    </row>
    <row r="73" ht="60" customHeight="1">
      <c r="A73" s="52" t="inlineStr">
        <is>
          <t>Scheme Name :</t>
        </is>
      </c>
      <c r="B73" s="56" t="inlineStr">
        <is>
          <t xml:space="preserve">EDELWEISS CRISIL IBX 50:50 GILT PLUS SDL APRIL 2037 INDEX FUND </t>
        </is>
      </c>
    </row>
    <row r="74" ht="45" customHeight="1">
      <c r="A74" s="52" t="inlineStr">
        <is>
          <t>Description (if any)</t>
        </is>
      </c>
      <c r="B74" s="56" t="inlineStr">
        <is>
          <t>CRISIL Gilt Plus SDL 5050 Apr 2037 Index Fund</t>
        </is>
      </c>
    </row>
    <row r="75">
      <c r="A75" s="52" t="n"/>
      <c r="B75" s="52" t="n"/>
    </row>
    <row r="76">
      <c r="A76" s="52" t="inlineStr">
        <is>
          <t>Annualised Portfolio YTM* :</t>
        </is>
      </c>
      <c r="B76" s="53" t="n">
        <v>7.709675223437724</v>
      </c>
    </row>
    <row r="77">
      <c r="A77" s="52" t="n"/>
      <c r="B77" s="52" t="n"/>
    </row>
    <row r="78">
      <c r="A78" s="52" t="inlineStr">
        <is>
          <t>Macaulay Duration</t>
        </is>
      </c>
      <c r="B78" s="54" t="n">
        <v>8.214399999999999</v>
      </c>
    </row>
    <row r="79">
      <c r="A79" s="52" t="inlineStr">
        <is>
          <t>Residual Maturity</t>
        </is>
      </c>
      <c r="B79" s="54" t="n">
        <v>12.84406321438441</v>
      </c>
    </row>
    <row r="80">
      <c r="A80" s="52" t="n"/>
      <c r="B80" s="52" t="n"/>
    </row>
    <row r="81">
      <c r="A81" s="52" t="inlineStr">
        <is>
          <t xml:space="preserve">As on (Date) </t>
        </is>
      </c>
      <c r="B81" s="55" t="n">
        <v>45230</v>
      </c>
    </row>
    <row r="83" ht="70" customHeight="1">
      <c r="A83" s="69" t="inlineStr">
        <is>
          <t>Scheme Name</t>
        </is>
      </c>
      <c r="B83" s="69" t="inlineStr">
        <is>
          <t>Risk- O - Meter</t>
        </is>
      </c>
      <c r="C83" s="69" t="inlineStr">
        <is>
          <t>Benchmark of the Scheme</t>
        </is>
      </c>
      <c r="D83" s="69" t="inlineStr">
        <is>
          <t>Benchmark Risk-o-meter</t>
        </is>
      </c>
    </row>
    <row r="84" ht="70" customHeight="1">
      <c r="A84" s="69" t="inlineStr">
        <is>
          <t>Edelweiss Crisil IBX 50-50 Gilt Plus SDL Apr 2037 Index Fund</t>
        </is>
      </c>
      <c r="B84" s="69" t="n"/>
      <c r="C84" s="69" t="inlineStr">
        <is>
          <t>CRISIL IBX 50:50 Gilt Plus SDL Index – April 2037</t>
        </is>
      </c>
      <c r="D84" s="69" t="n"/>
      <c r="E84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106"/>
  <sheetViews>
    <sheetView showGridLines="0" workbookViewId="0">
      <pane ySplit="4" topLeftCell="A73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CRL PSU PL SDL 50:50 OCT-25 FD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open-ended target maturity Index Fund investing in the constituents of CRISIL [IBX] 50:50 PSU + SDL Index – October 2025. A moderate interest rate risk and relatively low credit risk.)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Equity &amp; Equity related</t>
        </is>
      </c>
      <c r="B7" s="30" t="n"/>
      <c r="C7" s="30" t="n"/>
      <c r="D7" s="13" t="n"/>
      <c r="E7" s="14" t="inlineStr">
        <is>
          <t>NIL</t>
        </is>
      </c>
      <c r="F7" s="15" t="inlineStr">
        <is>
          <t>NIL</t>
        </is>
      </c>
      <c r="G7" s="15" t="n"/>
    </row>
    <row r="8">
      <c r="A8" s="12" t="n"/>
      <c r="B8" s="30" t="n"/>
      <c r="C8" s="30" t="n"/>
      <c r="D8" s="13" t="n"/>
      <c r="E8" s="14" t="n"/>
      <c r="F8" s="15" t="n"/>
      <c r="G8" s="15" t="n"/>
    </row>
    <row r="9">
      <c r="A9" s="16" t="inlineStr">
        <is>
          <t>Debt Instruments</t>
        </is>
      </c>
      <c r="B9" s="30" t="n"/>
      <c r="C9" s="30" t="n"/>
      <c r="D9" s="13" t="n"/>
      <c r="E9" s="14" t="n"/>
      <c r="F9" s="15" t="n"/>
      <c r="G9" s="15" t="n"/>
    </row>
    <row r="10">
      <c r="A10" s="16" t="inlineStr">
        <is>
          <t>(a)Listed / Awaiting listing on stock Exchanges</t>
        </is>
      </c>
      <c r="B10" s="30" t="n"/>
      <c r="C10" s="30" t="n"/>
      <c r="D10" s="13" t="n"/>
      <c r="E10" s="14" t="n"/>
      <c r="F10" s="15" t="n"/>
      <c r="G10" s="15" t="n"/>
    </row>
    <row r="11">
      <c r="A11" s="12" t="inlineStr">
        <is>
          <t>7.20% EXIM NCD RED 05-06-2025**</t>
        </is>
      </c>
      <c r="B11" s="30" t="inlineStr">
        <is>
          <t>INE514E08FY8</t>
        </is>
      </c>
      <c r="C11" s="30" t="inlineStr">
        <is>
          <t>CRISIL AAA</t>
        </is>
      </c>
      <c r="D11" s="13" t="n">
        <v>6000000</v>
      </c>
      <c r="E11" s="14" t="n">
        <v>5955.19</v>
      </c>
      <c r="F11" s="15" t="n">
        <v>0.0721</v>
      </c>
      <c r="G11" s="15" t="n">
        <v>0.0767</v>
      </c>
    </row>
    <row r="12">
      <c r="A12" s="12" t="inlineStr">
        <is>
          <t>7.25% SIDBI NCD RED 31-07-2025**</t>
        </is>
      </c>
      <c r="B12" s="30" t="inlineStr">
        <is>
          <t>INE556F08KA6</t>
        </is>
      </c>
      <c r="C12" s="30" t="inlineStr">
        <is>
          <t>ICRA AAA</t>
        </is>
      </c>
      <c r="D12" s="13" t="n">
        <v>5500000</v>
      </c>
      <c r="E12" s="14" t="n">
        <v>5447.74</v>
      </c>
      <c r="F12" s="15" t="n">
        <v>0.0659</v>
      </c>
      <c r="G12" s="15" t="n">
        <v>0.07818600000000001</v>
      </c>
    </row>
    <row r="13">
      <c r="A13" s="12" t="inlineStr">
        <is>
          <t>8.11% REC LTD NCD 07-10-2025 SR136**</t>
        </is>
      </c>
      <c r="B13" s="30" t="inlineStr">
        <is>
          <t>INE020B08963</t>
        </is>
      </c>
      <c r="C13" s="30" t="inlineStr">
        <is>
          <t>CRISIL AAA</t>
        </is>
      </c>
      <c r="D13" s="13" t="n">
        <v>5000000</v>
      </c>
      <c r="E13" s="14" t="n">
        <v>5028.17</v>
      </c>
      <c r="F13" s="15" t="n">
        <v>0.0609</v>
      </c>
      <c r="G13" s="15" t="n">
        <v>0.07793600000000001</v>
      </c>
    </row>
    <row r="14">
      <c r="A14" s="12" t="inlineStr">
        <is>
          <t>5.7% NABARD NCD RED SR 22D 31-07-2025**</t>
        </is>
      </c>
      <c r="B14" s="30" t="inlineStr">
        <is>
          <t>INE261F08DK7</t>
        </is>
      </c>
      <c r="C14" s="30" t="inlineStr">
        <is>
          <t>CRISIL AAA</t>
        </is>
      </c>
      <c r="D14" s="13" t="n">
        <v>5000000</v>
      </c>
      <c r="E14" s="14" t="n">
        <v>4831.01</v>
      </c>
      <c r="F14" s="15" t="n">
        <v>0.0585</v>
      </c>
      <c r="G14" s="15" t="n">
        <v>0.07820000000000001</v>
      </c>
    </row>
    <row r="15">
      <c r="A15" s="12" t="inlineStr">
        <is>
          <t>7.34% NHB LTD NCD RED 07-08-2025**</t>
        </is>
      </c>
      <c r="B15" s="30" t="inlineStr">
        <is>
          <t>INE557F08FN7</t>
        </is>
      </c>
      <c r="C15" s="30" t="inlineStr">
        <is>
          <t>CRISIL AAA</t>
        </is>
      </c>
      <c r="D15" s="13" t="n">
        <v>4000000</v>
      </c>
      <c r="E15" s="14" t="n">
        <v>3974.8</v>
      </c>
      <c r="F15" s="15" t="n">
        <v>0.0481</v>
      </c>
      <c r="G15" s="15" t="n">
        <v>0.07715</v>
      </c>
    </row>
    <row r="16">
      <c r="A16" s="12" t="inlineStr">
        <is>
          <t>6.50% POWER FIN CORP NCD RED 17-09-2025**</t>
        </is>
      </c>
      <c r="B16" s="30" t="inlineStr">
        <is>
          <t>INE134E08LD7</t>
        </is>
      </c>
      <c r="C16" s="30" t="inlineStr">
        <is>
          <t>CRISIL AAA</t>
        </is>
      </c>
      <c r="D16" s="13" t="n">
        <v>4000000</v>
      </c>
      <c r="E16" s="14" t="n">
        <v>3912.62</v>
      </c>
      <c r="F16" s="15" t="n">
        <v>0.0474</v>
      </c>
      <c r="G16" s="15" t="n">
        <v>0.07779999999999999</v>
      </c>
    </row>
    <row r="17">
      <c r="A17" s="12" t="inlineStr">
        <is>
          <t>7.50% NHPC LTD SR Y STR A NCD 07-10-2025**</t>
        </is>
      </c>
      <c r="B17" s="30" t="inlineStr">
        <is>
          <t>INE848E07AO4</t>
        </is>
      </c>
      <c r="C17" s="30" t="inlineStr">
        <is>
          <t>ICRA AAA</t>
        </is>
      </c>
      <c r="D17" s="13" t="n">
        <v>2500000</v>
      </c>
      <c r="E17" s="14" t="n">
        <v>2492.03</v>
      </c>
      <c r="F17" s="15" t="n">
        <v>0.0302</v>
      </c>
      <c r="G17" s="15" t="n">
        <v>0.076737</v>
      </c>
    </row>
    <row r="18">
      <c r="A18" s="12" t="inlineStr">
        <is>
          <t>7.20% NABARD NCD RED 23-09-2025</t>
        </is>
      </c>
      <c r="B18" s="30" t="inlineStr">
        <is>
          <t>INE261F08DR2</t>
        </is>
      </c>
      <c r="C18" s="30" t="inlineStr">
        <is>
          <t>ICRA AAA</t>
        </is>
      </c>
      <c r="D18" s="13" t="n">
        <v>2500000</v>
      </c>
      <c r="E18" s="14" t="n">
        <v>2472.78</v>
      </c>
      <c r="F18" s="15" t="n">
        <v>0.0299</v>
      </c>
      <c r="G18" s="15" t="n">
        <v>0.07820000000000001</v>
      </c>
    </row>
    <row r="19">
      <c r="A19" s="12" t="inlineStr">
        <is>
          <t>7.12% HPCL NCD RED 30-07-2025</t>
        </is>
      </c>
      <c r="B19" s="30" t="inlineStr">
        <is>
          <t>INE094A08127</t>
        </is>
      </c>
      <c r="C19" s="30" t="inlineStr">
        <is>
          <t>CRISIL AAA</t>
        </is>
      </c>
      <c r="D19" s="13" t="n">
        <v>2000000</v>
      </c>
      <c r="E19" s="14" t="n">
        <v>1982.67</v>
      </c>
      <c r="F19" s="15" t="n">
        <v>0.024</v>
      </c>
      <c r="G19" s="15" t="n">
        <v>0.076407</v>
      </c>
    </row>
    <row r="20">
      <c r="A20" s="12" t="inlineStr">
        <is>
          <t>7.17% POWER FIN COR NCD SR 202B 22-05-25**</t>
        </is>
      </c>
      <c r="B20" s="30" t="inlineStr">
        <is>
          <t>INE134E08KT5</t>
        </is>
      </c>
      <c r="C20" s="30" t="inlineStr">
        <is>
          <t>CRISIL AAA</t>
        </is>
      </c>
      <c r="D20" s="13" t="n">
        <v>2000000</v>
      </c>
      <c r="E20" s="14" t="n">
        <v>1981.86</v>
      </c>
      <c r="F20" s="15" t="n">
        <v>0.024</v>
      </c>
      <c r="G20" s="15" t="n">
        <v>0.07765</v>
      </c>
    </row>
    <row r="21">
      <c r="A21" s="12" t="inlineStr">
        <is>
          <t>7.25% NABARD NCD RED 01-08-2025</t>
        </is>
      </c>
      <c r="B21" s="30" t="inlineStr">
        <is>
          <t>INE261F08DQ4</t>
        </is>
      </c>
      <c r="C21" s="30" t="inlineStr">
        <is>
          <t>CRISIL AAA</t>
        </is>
      </c>
      <c r="D21" s="13" t="n">
        <v>1000000</v>
      </c>
      <c r="E21" s="14" t="n">
        <v>990.4299999999999</v>
      </c>
      <c r="F21" s="15" t="n">
        <v>0.012</v>
      </c>
      <c r="G21" s="15" t="n">
        <v>0.07820000000000001</v>
      </c>
    </row>
    <row r="22">
      <c r="A22" s="12" t="inlineStr">
        <is>
          <t>8.75% REC LTD NCD RED 12-07-2025**</t>
        </is>
      </c>
      <c r="B22" s="30" t="inlineStr">
        <is>
          <t>INE020B08443</t>
        </is>
      </c>
      <c r="C22" s="30" t="inlineStr">
        <is>
          <t>CRISIL AAA</t>
        </is>
      </c>
      <c r="D22" s="13" t="n">
        <v>500000</v>
      </c>
      <c r="E22" s="14" t="n">
        <v>506.98</v>
      </c>
      <c r="F22" s="15" t="n">
        <v>0.0061</v>
      </c>
      <c r="G22" s="15" t="n">
        <v>0.07793600000000001</v>
      </c>
    </row>
    <row r="23">
      <c r="A23" s="12" t="inlineStr">
        <is>
          <t>8.4% POWER GRID CORP NCD RED 27-05-2025**</t>
        </is>
      </c>
      <c r="B23" s="30" t="inlineStr">
        <is>
          <t>INE752E07MR6</t>
        </is>
      </c>
      <c r="C23" s="30" t="inlineStr">
        <is>
          <t>CRISIL AAA</t>
        </is>
      </c>
      <c r="D23" s="13" t="n">
        <v>500000</v>
      </c>
      <c r="E23" s="14" t="n">
        <v>504.59</v>
      </c>
      <c r="F23" s="15" t="n">
        <v>0.0061</v>
      </c>
      <c r="G23" s="15" t="n">
        <v>0.077025</v>
      </c>
    </row>
    <row r="24">
      <c r="A24" s="12" t="inlineStr">
        <is>
          <t>7.15% SIDBI NCD SR II NCD RED 21-07-2025**</t>
        </is>
      </c>
      <c r="B24" s="30" t="inlineStr">
        <is>
          <t>INE556F08JZ5</t>
        </is>
      </c>
      <c r="C24" s="30" t="inlineStr">
        <is>
          <t>ICRA AAA</t>
        </is>
      </c>
      <c r="D24" s="13" t="n">
        <v>500000</v>
      </c>
      <c r="E24" s="14" t="n">
        <v>494.53</v>
      </c>
      <c r="F24" s="15" t="n">
        <v>0.006</v>
      </c>
      <c r="G24" s="15" t="n">
        <v>0.07818600000000001</v>
      </c>
    </row>
    <row r="25">
      <c r="A25" s="16" t="inlineStr">
        <is>
          <t>Sub Total</t>
        </is>
      </c>
      <c r="B25" s="31" t="n"/>
      <c r="C25" s="31" t="n"/>
      <c r="D25" s="17" t="n"/>
      <c r="E25" s="18" t="n">
        <v>40575.4</v>
      </c>
      <c r="F25" s="19" t="n">
        <v>0.4912</v>
      </c>
      <c r="G25" s="20" t="n"/>
    </row>
    <row r="26">
      <c r="A26" s="12" t="n"/>
      <c r="B26" s="30" t="n"/>
      <c r="C26" s="30" t="n"/>
      <c r="D26" s="13" t="n"/>
      <c r="E26" s="14" t="n"/>
      <c r="F26" s="15" t="n"/>
      <c r="G26" s="15" t="n"/>
    </row>
    <row r="27">
      <c r="A27" s="16" t="inlineStr">
        <is>
          <t>Government Securities</t>
        </is>
      </c>
      <c r="B27" s="30" t="n"/>
      <c r="C27" s="30" t="n"/>
      <c r="D27" s="13" t="n"/>
      <c r="E27" s="14" t="n"/>
      <c r="F27" s="15" t="n"/>
      <c r="G27" s="15" t="n"/>
    </row>
    <row r="28">
      <c r="A28" s="12" t="inlineStr">
        <is>
          <t>5.22% GOVT OF INDIA RED 15-06-2025</t>
        </is>
      </c>
      <c r="B28" s="30" t="inlineStr">
        <is>
          <t>IN0020200112</t>
        </is>
      </c>
      <c r="C28" s="30" t="inlineStr">
        <is>
          <t>SOVEREIGN</t>
        </is>
      </c>
      <c r="D28" s="13" t="n">
        <v>500000</v>
      </c>
      <c r="E28" s="14" t="n">
        <v>484.08</v>
      </c>
      <c r="F28" s="15" t="n">
        <v>0.0059</v>
      </c>
      <c r="G28" s="15" t="n">
        <v>0.074668102244</v>
      </c>
    </row>
    <row r="29">
      <c r="A29" s="16" t="inlineStr">
        <is>
          <t>Sub Total</t>
        </is>
      </c>
      <c r="B29" s="31" t="n"/>
      <c r="C29" s="31" t="n"/>
      <c r="D29" s="17" t="n"/>
      <c r="E29" s="18" t="n">
        <v>484.08</v>
      </c>
      <c r="F29" s="19" t="n">
        <v>0.0059</v>
      </c>
      <c r="G29" s="20" t="n"/>
    </row>
    <row r="30">
      <c r="A30" s="16" t="inlineStr">
        <is>
          <t>State Development Loan</t>
        </is>
      </c>
      <c r="B30" s="30" t="n"/>
      <c r="C30" s="30" t="n"/>
      <c r="D30" s="13" t="n"/>
      <c r="E30" s="14" t="n"/>
      <c r="F30" s="15" t="n"/>
      <c r="G30" s="15" t="n"/>
    </row>
    <row r="31">
      <c r="A31" s="12" t="inlineStr">
        <is>
          <t>7.97% TAMIL NADU SDL RED 14-10-2025</t>
        </is>
      </c>
      <c r="B31" s="30" t="inlineStr">
        <is>
          <t>IN3120150112</t>
        </is>
      </c>
      <c r="C31" s="30" t="inlineStr">
        <is>
          <t>SOVEREIGN</t>
        </is>
      </c>
      <c r="D31" s="13" t="n">
        <v>7000000</v>
      </c>
      <c r="E31" s="14" t="n">
        <v>7055.73</v>
      </c>
      <c r="F31" s="15" t="n">
        <v>0.0854</v>
      </c>
      <c r="G31" s="15" t="n">
        <v>0.076618948006</v>
      </c>
    </row>
    <row r="32">
      <c r="A32" s="12" t="inlineStr">
        <is>
          <t>8.20% GUJARAT SDL RED 24-06-2025</t>
        </is>
      </c>
      <c r="B32" s="30" t="inlineStr">
        <is>
          <t>IN1520150021</t>
        </is>
      </c>
      <c r="C32" s="30" t="inlineStr">
        <is>
          <t>SOVEREIGN</t>
        </is>
      </c>
      <c r="D32" s="13" t="n">
        <v>5000000</v>
      </c>
      <c r="E32" s="14" t="n">
        <v>5052.52</v>
      </c>
      <c r="F32" s="15" t="n">
        <v>0.0612</v>
      </c>
      <c r="G32" s="15" t="n">
        <v>0.07640625</v>
      </c>
    </row>
    <row r="33">
      <c r="A33" s="12" t="inlineStr">
        <is>
          <t>8.31% UTTAR PRADESH SDL 29-07-2025</t>
        </is>
      </c>
      <c r="B33" s="30" t="inlineStr">
        <is>
          <t>IN3320150250</t>
        </is>
      </c>
      <c r="C33" s="30" t="inlineStr">
        <is>
          <t>SOVEREIGN</t>
        </is>
      </c>
      <c r="D33" s="13" t="n">
        <v>2500000</v>
      </c>
      <c r="E33" s="14" t="n">
        <v>2530.77</v>
      </c>
      <c r="F33" s="15" t="n">
        <v>0.0306</v>
      </c>
      <c r="G33" s="15" t="n">
        <v>0.07673723793999999</v>
      </c>
    </row>
    <row r="34">
      <c r="A34" s="12" t="inlineStr">
        <is>
          <t>8.30% JHARKHAND SDL RED 29-07-2025</t>
        </is>
      </c>
      <c r="B34" s="30" t="inlineStr">
        <is>
          <t>IN3720150017</t>
        </is>
      </c>
      <c r="C34" s="30" t="inlineStr">
        <is>
          <t>SOVEREIGN</t>
        </is>
      </c>
      <c r="D34" s="13" t="n">
        <v>2500000</v>
      </c>
      <c r="E34" s="14" t="n">
        <v>2529.42</v>
      </c>
      <c r="F34" s="15" t="n">
        <v>0.0306</v>
      </c>
      <c r="G34" s="15" t="n">
        <v>0.076982139506</v>
      </c>
    </row>
    <row r="35">
      <c r="A35" s="12" t="inlineStr">
        <is>
          <t>8.27% KERALA SDL RED 12-08-2025</t>
        </is>
      </c>
      <c r="B35" s="30" t="inlineStr">
        <is>
          <t>IN2020150073</t>
        </is>
      </c>
      <c r="C35" s="30" t="inlineStr">
        <is>
          <t>SOVEREIGN</t>
        </is>
      </c>
      <c r="D35" s="13" t="n">
        <v>2500000</v>
      </c>
      <c r="E35" s="14" t="n">
        <v>2529.28</v>
      </c>
      <c r="F35" s="15" t="n">
        <v>0.0306</v>
      </c>
      <c r="G35" s="15" t="n">
        <v>0.076855534372</v>
      </c>
    </row>
    <row r="36">
      <c r="A36" s="12" t="inlineStr">
        <is>
          <t>8.21% WEST BENGAL SDL RED 24-06-2025</t>
        </is>
      </c>
      <c r="B36" s="30" t="inlineStr">
        <is>
          <t>IN3420150036</t>
        </is>
      </c>
      <c r="C36" s="30" t="inlineStr">
        <is>
          <t>SOVEREIGN</t>
        </is>
      </c>
      <c r="D36" s="13" t="n">
        <v>2500000</v>
      </c>
      <c r="E36" s="14" t="n">
        <v>2526.21</v>
      </c>
      <c r="F36" s="15" t="n">
        <v>0.0306</v>
      </c>
      <c r="G36" s="15" t="n">
        <v>0.07652141558</v>
      </c>
    </row>
    <row r="37">
      <c r="A37" s="12" t="inlineStr">
        <is>
          <t>7.99% MAHARASHTRA SDL RED 28-10-2025</t>
        </is>
      </c>
      <c r="B37" s="30" t="inlineStr">
        <is>
          <t>IN2220150113</t>
        </is>
      </c>
      <c r="C37" s="30" t="inlineStr">
        <is>
          <t>SOVEREIGN</t>
        </is>
      </c>
      <c r="D37" s="13" t="n">
        <v>2500000</v>
      </c>
      <c r="E37" s="14" t="n">
        <v>2521.24</v>
      </c>
      <c r="F37" s="15" t="n">
        <v>0.0305</v>
      </c>
      <c r="G37" s="15" t="n">
        <v>0.0766345121</v>
      </c>
    </row>
    <row r="38">
      <c r="A38" s="12" t="inlineStr">
        <is>
          <t>7.89% GUJARAT SDL RED 15-05-2025</t>
        </is>
      </c>
      <c r="B38" s="30" t="inlineStr">
        <is>
          <t>IN1520190043</t>
        </is>
      </c>
      <c r="C38" s="30" t="inlineStr">
        <is>
          <t>SOVEREIGN</t>
        </is>
      </c>
      <c r="D38" s="13" t="n">
        <v>2500000</v>
      </c>
      <c r="E38" s="14" t="n">
        <v>2514.16</v>
      </c>
      <c r="F38" s="15" t="n">
        <v>0.0304</v>
      </c>
      <c r="G38" s="15" t="n">
        <v>0.07630250249999999</v>
      </c>
    </row>
    <row r="39">
      <c r="A39" s="12" t="inlineStr">
        <is>
          <t>8.24% KERALA SDL RED 13-05-2025</t>
        </is>
      </c>
      <c r="B39" s="30" t="inlineStr">
        <is>
          <t>IN2020150032</t>
        </is>
      </c>
      <c r="C39" s="30" t="inlineStr">
        <is>
          <t>SOVEREIGN</t>
        </is>
      </c>
      <c r="D39" s="13" t="n">
        <v>2000000</v>
      </c>
      <c r="E39" s="14" t="n">
        <v>2021.07</v>
      </c>
      <c r="F39" s="15" t="n">
        <v>0.0245</v>
      </c>
      <c r="G39" s="15" t="n">
        <v>0.076369937806</v>
      </c>
    </row>
    <row r="40">
      <c r="A40" s="12" t="inlineStr">
        <is>
          <t>8.20% RAJASTHAN SDL RED 24-06-2025</t>
        </is>
      </c>
      <c r="B40" s="30" t="inlineStr">
        <is>
          <t>IN2920150157</t>
        </is>
      </c>
      <c r="C40" s="30" t="inlineStr">
        <is>
          <t>SOVEREIGN</t>
        </is>
      </c>
      <c r="D40" s="13" t="n">
        <v>2000000</v>
      </c>
      <c r="E40" s="14" t="n">
        <v>2021.06</v>
      </c>
      <c r="F40" s="15" t="n">
        <v>0.0245</v>
      </c>
      <c r="G40" s="15" t="n">
        <v>0.076387575081</v>
      </c>
    </row>
    <row r="41">
      <c r="A41" s="12" t="inlineStr">
        <is>
          <t>7.96% MAHARASHTRA SDL RED 14-10-2025</t>
        </is>
      </c>
      <c r="B41" s="30" t="inlineStr">
        <is>
          <t>IN2220150105</t>
        </is>
      </c>
      <c r="C41" s="30" t="inlineStr">
        <is>
          <t>SOVEREIGN</t>
        </is>
      </c>
      <c r="D41" s="13" t="n">
        <v>2000000</v>
      </c>
      <c r="E41" s="14" t="n">
        <v>2015.51</v>
      </c>
      <c r="F41" s="15" t="n">
        <v>0.0244</v>
      </c>
      <c r="G41" s="15" t="n">
        <v>0.0766345121</v>
      </c>
    </row>
    <row r="42">
      <c r="A42" s="12" t="inlineStr">
        <is>
          <t>8.36% MADHYA PRADESH SDL RED 15-07-2025</t>
        </is>
      </c>
      <c r="B42" s="30" t="inlineStr">
        <is>
          <t>IN2120150023</t>
        </is>
      </c>
      <c r="C42" s="30" t="inlineStr">
        <is>
          <t>SOVEREIGN</t>
        </is>
      </c>
      <c r="D42" s="13" t="n">
        <v>1000000</v>
      </c>
      <c r="E42" s="14" t="n">
        <v>1012.97</v>
      </c>
      <c r="F42" s="15" t="n">
        <v>0.0123</v>
      </c>
      <c r="G42" s="15" t="n">
        <v>0.076652151542</v>
      </c>
    </row>
    <row r="43">
      <c r="A43" s="12" t="inlineStr">
        <is>
          <t>8.25% MAHARASHTRA SDL RED 10-06-2025</t>
        </is>
      </c>
      <c r="B43" s="30" t="inlineStr">
        <is>
          <t>IN2220150030</t>
        </is>
      </c>
      <c r="C43" s="30" t="inlineStr">
        <is>
          <t>SOVEREIGN</t>
        </is>
      </c>
      <c r="D43" s="13" t="n">
        <v>1000000</v>
      </c>
      <c r="E43" s="14" t="n">
        <v>1011.25</v>
      </c>
      <c r="F43" s="15" t="n">
        <v>0.0122</v>
      </c>
      <c r="G43" s="15" t="n">
        <v>0.0762610049</v>
      </c>
    </row>
    <row r="44">
      <c r="A44" s="12" t="inlineStr">
        <is>
          <t>8.16% MAHARASHTRA SDL RED 23-09-2025</t>
        </is>
      </c>
      <c r="B44" s="30" t="inlineStr">
        <is>
          <t>IN2220150097</t>
        </is>
      </c>
      <c r="C44" s="30" t="inlineStr">
        <is>
          <t>SOVEREIGN</t>
        </is>
      </c>
      <c r="D44" s="13" t="n">
        <v>1000000</v>
      </c>
      <c r="E44" s="14" t="n">
        <v>1010.77</v>
      </c>
      <c r="F44" s="15" t="n">
        <v>0.0122</v>
      </c>
      <c r="G44" s="15" t="n">
        <v>0.0767382756</v>
      </c>
    </row>
    <row r="45">
      <c r="A45" s="12" t="inlineStr">
        <is>
          <t>5.95% TAMIL NADU SDL RED 13-05-2025</t>
        </is>
      </c>
      <c r="B45" s="30" t="inlineStr">
        <is>
          <t>IN3120200057</t>
        </is>
      </c>
      <c r="C45" s="30" t="inlineStr">
        <is>
          <t>SOVEREIGN</t>
        </is>
      </c>
      <c r="D45" s="13" t="n">
        <v>1000000</v>
      </c>
      <c r="E45" s="14" t="n">
        <v>978.5</v>
      </c>
      <c r="F45" s="15" t="n">
        <v>0.0118</v>
      </c>
      <c r="G45" s="15" t="n">
        <v>0.075967432232</v>
      </c>
    </row>
    <row r="46">
      <c r="A46" s="12" t="inlineStr">
        <is>
          <t>8.28% MAHARASHTRA SDL RED 29-07-2025</t>
        </is>
      </c>
      <c r="B46" s="30" t="inlineStr">
        <is>
          <t>IN2220150055</t>
        </is>
      </c>
      <c r="C46" s="30" t="inlineStr">
        <is>
          <t>SOVEREIGN</t>
        </is>
      </c>
      <c r="D46" s="13" t="n">
        <v>500000</v>
      </c>
      <c r="E46" s="14" t="n">
        <v>505.91</v>
      </c>
      <c r="F46" s="15" t="n">
        <v>0.0061</v>
      </c>
      <c r="G46" s="15" t="n">
        <v>0.0767382756</v>
      </c>
    </row>
    <row r="47">
      <c r="A47" s="12" t="inlineStr">
        <is>
          <t>8.29% KERALA SDL RED 29-07-2025</t>
        </is>
      </c>
      <c r="B47" s="30" t="inlineStr">
        <is>
          <t>IN2020150065</t>
        </is>
      </c>
      <c r="C47" s="30" t="inlineStr">
        <is>
          <t>SOVEREIGN</t>
        </is>
      </c>
      <c r="D47" s="13" t="n">
        <v>500000</v>
      </c>
      <c r="E47" s="14" t="n">
        <v>505.9</v>
      </c>
      <c r="F47" s="15" t="n">
        <v>0.0061</v>
      </c>
      <c r="G47" s="15" t="n">
        <v>0.076855534372</v>
      </c>
    </row>
    <row r="48">
      <c r="A48" s="12" t="inlineStr">
        <is>
          <t>8% TAMIL NADU SDL RED 28-10-2025</t>
        </is>
      </c>
      <c r="B48" s="30" t="inlineStr">
        <is>
          <t>IN3120150120</t>
        </is>
      </c>
      <c r="C48" s="30" t="inlineStr">
        <is>
          <t>SOVEREIGN</t>
        </is>
      </c>
      <c r="D48" s="13" t="n">
        <v>500000</v>
      </c>
      <c r="E48" s="14" t="n">
        <v>504.35</v>
      </c>
      <c r="F48" s="15" t="n">
        <v>0.0061</v>
      </c>
      <c r="G48" s="15" t="n">
        <v>0.076618948006</v>
      </c>
    </row>
    <row r="49">
      <c r="A49" s="16" t="inlineStr">
        <is>
          <t>Sub Total</t>
        </is>
      </c>
      <c r="B49" s="31" t="n"/>
      <c r="C49" s="31" t="n"/>
      <c r="D49" s="17" t="n"/>
      <c r="E49" s="18" t="n">
        <v>38846.62</v>
      </c>
      <c r="F49" s="19" t="n">
        <v>0.4701</v>
      </c>
      <c r="G49" s="20" t="n"/>
    </row>
    <row r="50">
      <c r="A50" s="12" t="n"/>
      <c r="B50" s="30" t="n"/>
      <c r="C50" s="30" t="n"/>
      <c r="D50" s="13" t="n"/>
      <c r="E50" s="14" t="n"/>
      <c r="F50" s="15" t="n"/>
      <c r="G50" s="15" t="n"/>
    </row>
    <row r="51">
      <c r="A51" s="12" t="n"/>
      <c r="B51" s="30" t="n"/>
      <c r="C51" s="30" t="n"/>
      <c r="D51" s="13" t="n"/>
      <c r="E51" s="14" t="n"/>
      <c r="F51" s="15" t="n"/>
      <c r="G51" s="15" t="n"/>
    </row>
    <row r="52">
      <c r="A52" s="16" t="inlineStr">
        <is>
          <t>(b)Privately Placed/Unlisted</t>
        </is>
      </c>
      <c r="B52" s="30" t="n"/>
      <c r="C52" s="30" t="n"/>
      <c r="D52" s="13" t="n"/>
      <c r="E52" s="14" t="n"/>
      <c r="F52" s="15" t="n"/>
      <c r="G52" s="15" t="n"/>
    </row>
    <row r="53">
      <c r="A53" s="16" t="inlineStr">
        <is>
          <t>Sub Total</t>
        </is>
      </c>
      <c r="B53" s="30" t="n"/>
      <c r="C53" s="30" t="n"/>
      <c r="D53" s="13" t="n"/>
      <c r="E53" s="35" t="inlineStr">
        <is>
          <t>NIL</t>
        </is>
      </c>
      <c r="F53" s="36" t="inlineStr">
        <is>
          <t>NIL</t>
        </is>
      </c>
      <c r="G53" s="15" t="n"/>
    </row>
    <row r="54">
      <c r="A54" s="12" t="n"/>
      <c r="B54" s="30" t="n"/>
      <c r="C54" s="30" t="n"/>
      <c r="D54" s="13" t="n"/>
      <c r="E54" s="14" t="n"/>
      <c r="F54" s="15" t="n"/>
      <c r="G54" s="15" t="n"/>
    </row>
    <row r="55">
      <c r="A55" s="16" t="inlineStr">
        <is>
          <t>(c)Securitised Debt Instruments</t>
        </is>
      </c>
      <c r="B55" s="30" t="n"/>
      <c r="C55" s="30" t="n"/>
      <c r="D55" s="13" t="n"/>
      <c r="E55" s="14" t="n"/>
      <c r="F55" s="15" t="n"/>
      <c r="G55" s="15" t="n"/>
    </row>
    <row r="56">
      <c r="A56" s="16" t="inlineStr">
        <is>
          <t>Sub Total</t>
        </is>
      </c>
      <c r="B56" s="30" t="n"/>
      <c r="C56" s="30" t="n"/>
      <c r="D56" s="13" t="n"/>
      <c r="E56" s="35" t="inlineStr">
        <is>
          <t>NIL</t>
        </is>
      </c>
      <c r="F56" s="36" t="inlineStr">
        <is>
          <t>NIL</t>
        </is>
      </c>
      <c r="G56" s="15" t="n"/>
    </row>
    <row r="57">
      <c r="A57" s="12" t="n"/>
      <c r="B57" s="30" t="n"/>
      <c r="C57" s="30" t="n"/>
      <c r="D57" s="13" t="n"/>
      <c r="E57" s="14" t="n"/>
      <c r="F57" s="15" t="n"/>
      <c r="G57" s="15" t="n"/>
    </row>
    <row r="58">
      <c r="A58" s="21" t="inlineStr">
        <is>
          <t>TOTAL</t>
        </is>
      </c>
      <c r="B58" s="32" t="n"/>
      <c r="C58" s="32" t="n"/>
      <c r="D58" s="22" t="n"/>
      <c r="E58" s="18" t="n">
        <v>79906.10000000001</v>
      </c>
      <c r="F58" s="19" t="n">
        <v>0.9671999999999999</v>
      </c>
      <c r="G58" s="20" t="n"/>
    </row>
    <row r="59">
      <c r="A59" s="12" t="n"/>
      <c r="B59" s="30" t="n"/>
      <c r="C59" s="30" t="n"/>
      <c r="D59" s="13" t="n"/>
      <c r="E59" s="14" t="n"/>
      <c r="F59" s="15" t="n"/>
      <c r="G59" s="15" t="n"/>
    </row>
    <row r="60">
      <c r="A60" s="12" t="n"/>
      <c r="B60" s="30" t="n"/>
      <c r="C60" s="30" t="n"/>
      <c r="D60" s="13" t="n"/>
      <c r="E60" s="14" t="n"/>
      <c r="F60" s="15" t="n"/>
      <c r="G60" s="15" t="n"/>
    </row>
    <row r="61">
      <c r="A61" s="16" t="inlineStr">
        <is>
          <t>TREPS / Reverse Repo</t>
        </is>
      </c>
      <c r="B61" s="30" t="n"/>
      <c r="C61" s="30" t="n"/>
      <c r="D61" s="13" t="n"/>
      <c r="E61" s="14" t="n"/>
      <c r="F61" s="15" t="n"/>
      <c r="G61" s="15" t="n"/>
    </row>
    <row r="62">
      <c r="A62" s="12" t="inlineStr">
        <is>
          <t>Clearing Corporation of India Ltd.</t>
        </is>
      </c>
      <c r="B62" s="30" t="n"/>
      <c r="C62" s="30" t="n"/>
      <c r="D62" s="13" t="n"/>
      <c r="E62" s="14" t="n">
        <v>1220.77</v>
      </c>
      <c r="F62" s="15" t="n">
        <v>0.0148</v>
      </c>
      <c r="G62" s="15" t="n">
        <v>0.067576</v>
      </c>
    </row>
    <row r="63">
      <c r="A63" s="16" t="inlineStr">
        <is>
          <t>Sub Total</t>
        </is>
      </c>
      <c r="B63" s="31" t="n"/>
      <c r="C63" s="31" t="n"/>
      <c r="D63" s="17" t="n"/>
      <c r="E63" s="18" t="n">
        <v>1220.77</v>
      </c>
      <c r="F63" s="19" t="n">
        <v>0.0148</v>
      </c>
      <c r="G63" s="20" t="n"/>
    </row>
    <row r="64">
      <c r="A64" s="12" t="n"/>
      <c r="B64" s="30" t="n"/>
      <c r="C64" s="30" t="n"/>
      <c r="D64" s="13" t="n"/>
      <c r="E64" s="14" t="n"/>
      <c r="F64" s="15" t="n"/>
      <c r="G64" s="15" t="n"/>
    </row>
    <row r="65">
      <c r="A65" s="21" t="inlineStr">
        <is>
          <t>TOTAL</t>
        </is>
      </c>
      <c r="B65" s="32" t="n"/>
      <c r="C65" s="32" t="n"/>
      <c r="D65" s="22" t="n"/>
      <c r="E65" s="18" t="n">
        <v>1220.77</v>
      </c>
      <c r="F65" s="19" t="n">
        <v>0.0148</v>
      </c>
      <c r="G65" s="20" t="n"/>
    </row>
    <row r="66">
      <c r="A66" s="12" t="inlineStr">
        <is>
          <t>Accrued Interest</t>
        </is>
      </c>
      <c r="B66" s="30" t="n"/>
      <c r="C66" s="30" t="n"/>
      <c r="D66" s="13" t="n"/>
      <c r="E66" s="14" t="n">
        <v>1465.7732156</v>
      </c>
      <c r="F66" s="15" t="n">
        <v>0.017743</v>
      </c>
      <c r="G66" s="15" t="n"/>
    </row>
    <row r="67">
      <c r="A67" s="12" t="inlineStr">
        <is>
          <t>Net Receivables/(Payables)</t>
        </is>
      </c>
      <c r="B67" s="30" t="n"/>
      <c r="C67" s="30" t="n"/>
      <c r="D67" s="13" t="n"/>
      <c r="E67" s="14" t="n">
        <v>17.9067844</v>
      </c>
      <c r="F67" s="15" t="n">
        <v>0.000257</v>
      </c>
      <c r="G67" s="15" t="n">
        <v>0.067576</v>
      </c>
    </row>
    <row r="68">
      <c r="A68" s="25" t="inlineStr">
        <is>
          <t>GRAND TOTAL</t>
        </is>
      </c>
      <c r="B68" s="33" t="n"/>
      <c r="C68" s="33" t="n"/>
      <c r="D68" s="26" t="n"/>
      <c r="E68" s="27" t="n">
        <v>82610.55</v>
      </c>
      <c r="F68" s="28" t="n">
        <v>1</v>
      </c>
      <c r="G68" s="28" t="n"/>
    </row>
    <row r="70">
      <c r="A70" s="67" t="inlineStr">
        <is>
          <t>**Non Traded Security</t>
        </is>
      </c>
    </row>
    <row r="73">
      <c r="A73" s="67" t="inlineStr">
        <is>
          <t>Notes:</t>
        </is>
      </c>
    </row>
    <row r="74">
      <c r="A74" s="47" t="inlineStr">
        <is>
          <t>1. Security in default beyond its maturiy date</t>
        </is>
      </c>
      <c r="B74" s="34" t="inlineStr">
        <is>
          <t>NIL</t>
        </is>
      </c>
    </row>
    <row r="75">
      <c r="A75" t="inlineStr">
        <is>
          <t>2. NAV at the beginning of the period (Rs. per unit)</t>
        </is>
      </c>
    </row>
    <row r="76">
      <c r="A76" t="inlineStr">
        <is>
          <t>Plan /option (Face Value 10)</t>
        </is>
      </c>
      <c r="B76" t="inlineStr">
        <is>
          <t>As on</t>
        </is>
      </c>
      <c r="C76" t="inlineStr">
        <is>
          <t>As on</t>
        </is>
      </c>
    </row>
    <row r="77">
      <c r="B77" s="48" t="n">
        <v>45198</v>
      </c>
      <c r="C77" s="48" t="n">
        <v>45230</v>
      </c>
    </row>
    <row r="78">
      <c r="A78" t="inlineStr">
        <is>
          <t>Direct Plan  Growth Option</t>
        </is>
      </c>
      <c r="B78" t="n">
        <v>10.7166</v>
      </c>
      <c r="C78" t="n">
        <v>10.7618</v>
      </c>
      <c r="E78" s="2" t="n"/>
    </row>
    <row r="79">
      <c r="A79" t="inlineStr">
        <is>
          <t>Direct Plan IDCW Option</t>
        </is>
      </c>
      <c r="B79" t="n">
        <v>10.7171</v>
      </c>
      <c r="C79" t="n">
        <v>10.7623</v>
      </c>
      <c r="E79" s="2" t="n"/>
    </row>
    <row r="80">
      <c r="A80" t="inlineStr">
        <is>
          <t>Regular Plan  Growth Option</t>
        </is>
      </c>
      <c r="B80" t="n">
        <v>10.6844</v>
      </c>
      <c r="C80" t="n">
        <v>10.7276</v>
      </c>
      <c r="E80" s="2" t="n"/>
    </row>
    <row r="81">
      <c r="A81" t="inlineStr">
        <is>
          <t>Regular Plan IDCW Option</t>
        </is>
      </c>
      <c r="B81" t="n">
        <v>10.6847</v>
      </c>
      <c r="C81" t="n">
        <v>10.728</v>
      </c>
      <c r="E81" s="2" t="n"/>
    </row>
    <row r="82">
      <c r="E82" s="2" t="n"/>
    </row>
    <row r="83">
      <c r="A83" t="inlineStr">
        <is>
          <t xml:space="preserve">3. Total Dividend (Net) declared during the month </t>
        </is>
      </c>
      <c r="B83" s="34" t="inlineStr">
        <is>
          <t>NIL</t>
        </is>
      </c>
    </row>
    <row r="84">
      <c r="A84" t="inlineStr">
        <is>
          <t>4. Bonus was declared during the month</t>
        </is>
      </c>
      <c r="B84" s="34" t="inlineStr">
        <is>
          <t>NIL</t>
        </is>
      </c>
    </row>
    <row r="85" ht="30" customHeight="1">
      <c r="A85" s="47" t="inlineStr">
        <is>
          <t>5. Investment in Repo of Corporate Debt Securities during the month ended October 31, 2023</t>
        </is>
      </c>
      <c r="B85" s="34" t="inlineStr">
        <is>
          <t>NIL</t>
        </is>
      </c>
    </row>
    <row r="86" ht="30" customHeight="1">
      <c r="A86" s="47" t="inlineStr">
        <is>
          <t>6. Investment in foreign securities/ADRs/GDRs at the end of the month</t>
        </is>
      </c>
      <c r="B86" s="34" t="inlineStr">
        <is>
          <t>NIL</t>
        </is>
      </c>
    </row>
    <row r="87">
      <c r="A87" t="inlineStr">
        <is>
          <t>7. Average Portfolio Maturity</t>
        </is>
      </c>
      <c r="B87" s="49">
        <f>+B101</f>
        <v/>
      </c>
    </row>
    <row r="88" ht="45" customHeight="1">
      <c r="A88" s="47" t="inlineStr">
        <is>
          <t>8. Total gross exposure to derivative instruments (excluding reversed positions) at the end of the month (Rs. in Lakhs)</t>
        </is>
      </c>
      <c r="B88" s="34" t="inlineStr">
        <is>
          <t>NIL</t>
        </is>
      </c>
    </row>
    <row r="89" ht="30" customHeight="1">
      <c r="A89" s="47" t="inlineStr">
        <is>
          <t>9. Margin Deposits includes Margin money placed on derivatives other than margin money placed with bank</t>
        </is>
      </c>
      <c r="B89" s="34" t="inlineStr">
        <is>
          <t>NIL</t>
        </is>
      </c>
    </row>
    <row r="90" ht="30" customHeight="1">
      <c r="A90" s="47" t="inlineStr">
        <is>
          <t>10. Value of investment made by other schemes under same management (Rs. In Lakhs)</t>
        </is>
      </c>
      <c r="B90" s="34" t="inlineStr">
        <is>
          <t>NIL</t>
        </is>
      </c>
    </row>
    <row r="91">
      <c r="A91" t="inlineStr">
        <is>
          <t>11. Number of instance of deviation In valuation of securities</t>
        </is>
      </c>
      <c r="B91" s="34" t="inlineStr">
        <is>
          <t>NIL</t>
        </is>
      </c>
    </row>
    <row r="92">
      <c r="A92" t="inlineStr">
        <is>
          <t>12. Total value and percentage of illiquid equity shares / securities</t>
        </is>
      </c>
      <c r="B92" s="34" t="inlineStr">
        <is>
          <t>NIL</t>
        </is>
      </c>
    </row>
    <row r="94">
      <c r="A94" t="inlineStr">
        <is>
          <t>Portfolio Information</t>
        </is>
      </c>
    </row>
    <row r="95" ht="45" customHeight="1">
      <c r="A95" s="52" t="inlineStr">
        <is>
          <t>Scheme Name :</t>
        </is>
      </c>
      <c r="B95" s="56" t="inlineStr">
        <is>
          <t>Edelweiss CRL PSU PL SDL 50 50 Oct-25 FD</t>
        </is>
      </c>
    </row>
    <row r="96" ht="45" customHeight="1">
      <c r="A96" s="52" t="inlineStr">
        <is>
          <t>Description (if any)</t>
        </is>
      </c>
      <c r="B96" s="56" t="inlineStr">
        <is>
          <t>CRISIL PSU Plus SDL 5050 Oct 2025 Index Fund</t>
        </is>
      </c>
    </row>
    <row r="97">
      <c r="A97" s="52" t="n"/>
      <c r="B97" s="52" t="n"/>
    </row>
    <row r="98">
      <c r="A98" s="52" t="inlineStr">
        <is>
          <t>Annualised Portfolio YTM* :</t>
        </is>
      </c>
      <c r="B98" s="53" t="n">
        <v>7.69262394657126</v>
      </c>
    </row>
    <row r="99">
      <c r="A99" s="52" t="n"/>
      <c r="B99" s="52" t="n"/>
    </row>
    <row r="100">
      <c r="A100" s="52" t="inlineStr">
        <is>
          <t>Macaulay Duration</t>
        </is>
      </c>
      <c r="B100" s="54" t="n">
        <v>1.6469</v>
      </c>
    </row>
    <row r="101">
      <c r="A101" s="52" t="inlineStr">
        <is>
          <t>Residual Maturity</t>
        </is>
      </c>
      <c r="B101" s="54" t="n">
        <v>1.736674670105632</v>
      </c>
    </row>
    <row r="102">
      <c r="A102" s="52" t="n"/>
      <c r="B102" s="52" t="n"/>
    </row>
    <row r="103">
      <c r="A103" s="52" t="inlineStr">
        <is>
          <t xml:space="preserve">As on (Date) </t>
        </is>
      </c>
      <c r="B103" s="55" t="n">
        <v>45230</v>
      </c>
    </row>
    <row r="105" ht="70" customHeight="1">
      <c r="A105" s="69" t="inlineStr">
        <is>
          <t>Scheme Name</t>
        </is>
      </c>
      <c r="B105" s="69" t="inlineStr">
        <is>
          <t>Risk- O - Meter</t>
        </is>
      </c>
      <c r="C105" s="69" t="inlineStr">
        <is>
          <t>Benchmark of the Scheme</t>
        </is>
      </c>
      <c r="D105" s="69" t="inlineStr">
        <is>
          <t>Benchmark Risk-o-meter</t>
        </is>
      </c>
    </row>
    <row r="106" ht="70" customHeight="1">
      <c r="A106" s="69" t="inlineStr">
        <is>
          <t>Edelweiss CRISIL PSU Plus SDL 50-50 Oct 2025 Index Fund</t>
        </is>
      </c>
      <c r="B106" s="69" t="n"/>
      <c r="C106" s="69" t="inlineStr">
        <is>
          <t>CRISIL IBX 50:50 PSU + SDL - October 2025</t>
        </is>
      </c>
      <c r="D106" s="69" t="n"/>
      <c r="E106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77"/>
  <sheetViews>
    <sheetView showGridLines="0" workbookViewId="0">
      <pane ySplit="4" topLeftCell="A37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CRISIL IBX 50:50 GILT PLUS SDL SHORT DURATION INDEX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open-ended debt Index Fund investing in the constituents of CRISIL IBX 50:50 Gilt Plus SDL Short Duration Index. A relatively high interest rate ri)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Equity &amp; Equity related</t>
        </is>
      </c>
      <c r="B7" s="30" t="n"/>
      <c r="C7" s="30" t="n"/>
      <c r="D7" s="13" t="n"/>
      <c r="E7" s="14" t="inlineStr">
        <is>
          <t>NIL</t>
        </is>
      </c>
      <c r="F7" s="15" t="inlineStr">
        <is>
          <t>NIL</t>
        </is>
      </c>
      <c r="G7" s="15" t="n"/>
    </row>
    <row r="8">
      <c r="A8" s="16" t="inlineStr">
        <is>
          <t>Debt Instruments</t>
        </is>
      </c>
      <c r="B8" s="30" t="n"/>
      <c r="C8" s="30" t="n"/>
      <c r="D8" s="13" t="n"/>
      <c r="E8" s="14" t="n"/>
      <c r="F8" s="15" t="n"/>
      <c r="G8" s="15" t="n"/>
    </row>
    <row r="9">
      <c r="A9" s="16" t="inlineStr">
        <is>
          <t>(a) Listed / Awaiting listing on Stock Exchanges</t>
        </is>
      </c>
      <c r="B9" s="30" t="n"/>
      <c r="C9" s="30" t="n"/>
      <c r="D9" s="13" t="n"/>
      <c r="E9" s="14" t="n"/>
      <c r="F9" s="15" t="n"/>
      <c r="G9" s="15" t="n"/>
    </row>
    <row r="10">
      <c r="A10" s="16" t="inlineStr">
        <is>
          <t>Sub Total</t>
        </is>
      </c>
      <c r="B10" s="30" t="n"/>
      <c r="C10" s="30" t="n"/>
      <c r="D10" s="13" t="n"/>
      <c r="E10" s="35" t="inlineStr">
        <is>
          <t>NIL</t>
        </is>
      </c>
      <c r="F10" s="36" t="inlineStr">
        <is>
          <t>NIL</t>
        </is>
      </c>
      <c r="G10" s="15" t="n"/>
    </row>
    <row r="11">
      <c r="A11" s="12" t="n"/>
      <c r="B11" s="30" t="n"/>
      <c r="C11" s="30" t="n"/>
      <c r="D11" s="13" t="n"/>
      <c r="E11" s="14" t="n"/>
      <c r="F11" s="15" t="n"/>
      <c r="G11" s="15" t="n"/>
    </row>
    <row r="12">
      <c r="A12" s="16" t="inlineStr">
        <is>
          <t>Government Securities</t>
        </is>
      </c>
      <c r="B12" s="30" t="n"/>
      <c r="C12" s="30" t="n"/>
      <c r="D12" s="13" t="n"/>
      <c r="E12" s="14" t="n"/>
      <c r="F12" s="15" t="n"/>
      <c r="G12" s="15" t="n"/>
    </row>
    <row r="13">
      <c r="A13" s="12" t="inlineStr">
        <is>
          <t>7.38% GOVT OF INDIA RED 20-06-2027</t>
        </is>
      </c>
      <c r="B13" s="30" t="inlineStr">
        <is>
          <t>IN0020220037</t>
        </is>
      </c>
      <c r="C13" s="30" t="inlineStr">
        <is>
          <t>SOVEREIGN</t>
        </is>
      </c>
      <c r="D13" s="13" t="n">
        <v>5250000</v>
      </c>
      <c r="E13" s="14" t="n">
        <v>5254.73</v>
      </c>
      <c r="F13" s="15" t="n">
        <v>0.3396</v>
      </c>
      <c r="G13" s="15" t="n">
        <v>0.07482049696</v>
      </c>
    </row>
    <row r="14">
      <c r="A14" s="12" t="inlineStr">
        <is>
          <t>6.89% GOVT OF INDIA RED 16-01-2025</t>
        </is>
      </c>
      <c r="B14" s="30" t="inlineStr">
        <is>
          <t>IN0020220128</t>
        </is>
      </c>
      <c r="C14" s="30" t="inlineStr">
        <is>
          <t>SOVEREIGN</t>
        </is>
      </c>
      <c r="D14" s="13" t="n">
        <v>4000000</v>
      </c>
      <c r="E14" s="14" t="n">
        <v>3986.32</v>
      </c>
      <c r="F14" s="15" t="n">
        <v>0.2576</v>
      </c>
      <c r="G14" s="15" t="n">
        <v>0.073063948544</v>
      </c>
    </row>
    <row r="15">
      <c r="A15" s="16" t="inlineStr">
        <is>
          <t>Sub Total</t>
        </is>
      </c>
      <c r="B15" s="31" t="n"/>
      <c r="C15" s="31" t="n"/>
      <c r="D15" s="17" t="n"/>
      <c r="E15" s="18" t="n">
        <v>9241.049999999999</v>
      </c>
      <c r="F15" s="19" t="n">
        <v>0.5972</v>
      </c>
      <c r="G15" s="20" t="n"/>
    </row>
    <row r="16">
      <c r="A16" s="12" t="n"/>
      <c r="B16" s="30" t="n"/>
      <c r="C16" s="30" t="n"/>
      <c r="D16" s="13" t="n"/>
      <c r="E16" s="14" t="n"/>
      <c r="F16" s="15" t="n"/>
      <c r="G16" s="15" t="n"/>
    </row>
    <row r="17">
      <c r="A17" s="16" t="inlineStr">
        <is>
          <t>State Development Loan</t>
        </is>
      </c>
      <c r="B17" s="30" t="n"/>
      <c r="C17" s="30" t="n"/>
      <c r="D17" s="13" t="n"/>
      <c r="E17" s="14" t="n"/>
      <c r="F17" s="15" t="n"/>
      <c r="G17" s="15" t="n"/>
    </row>
    <row r="18">
      <c r="A18" s="12" t="inlineStr">
        <is>
          <t>7.59% GUJARAT SDL RED 15-02-2027</t>
        </is>
      </c>
      <c r="B18" s="30" t="inlineStr">
        <is>
          <t>IN1520160194</t>
        </is>
      </c>
      <c r="C18" s="30" t="inlineStr">
        <is>
          <t>SOVEREIGN</t>
        </is>
      </c>
      <c r="D18" s="13" t="n">
        <v>3000000</v>
      </c>
      <c r="E18" s="14" t="n">
        <v>2996.29</v>
      </c>
      <c r="F18" s="15" t="n">
        <v>0.1936</v>
      </c>
      <c r="G18" s="15" t="n">
        <v>0.077726354496</v>
      </c>
    </row>
    <row r="19">
      <c r="A19" s="12" t="inlineStr">
        <is>
          <t>7.59% KARNATAKA SDL 15-02-2027</t>
        </is>
      </c>
      <c r="B19" s="30" t="inlineStr">
        <is>
          <t>IN1920160091</t>
        </is>
      </c>
      <c r="C19" s="30" t="inlineStr">
        <is>
          <t>SOVEREIGN</t>
        </is>
      </c>
      <c r="D19" s="13" t="n">
        <v>2500000</v>
      </c>
      <c r="E19" s="14" t="n">
        <v>2496.59</v>
      </c>
      <c r="F19" s="15" t="n">
        <v>0.1614</v>
      </c>
      <c r="G19" s="15" t="n">
        <v>0.07777307112200001</v>
      </c>
    </row>
    <row r="20">
      <c r="A20" s="16" t="inlineStr">
        <is>
          <t>Sub Total</t>
        </is>
      </c>
      <c r="B20" s="31" t="n"/>
      <c r="C20" s="31" t="n"/>
      <c r="D20" s="17" t="n"/>
      <c r="E20" s="18" t="n">
        <v>5492.88</v>
      </c>
      <c r="F20" s="19" t="n">
        <v>0.355</v>
      </c>
      <c r="G20" s="20" t="n"/>
    </row>
    <row r="21">
      <c r="A21" s="12" t="n"/>
      <c r="B21" s="30" t="n"/>
      <c r="C21" s="30" t="n"/>
      <c r="D21" s="13" t="n"/>
      <c r="E21" s="14" t="n"/>
      <c r="F21" s="15" t="n"/>
      <c r="G21" s="15" t="n"/>
    </row>
    <row r="22">
      <c r="A22" s="12" t="n"/>
      <c r="B22" s="30" t="n"/>
      <c r="C22" s="30" t="n"/>
      <c r="D22" s="13" t="n"/>
      <c r="E22" s="14" t="n"/>
      <c r="F22" s="15" t="n"/>
      <c r="G22" s="15" t="n"/>
    </row>
    <row r="23">
      <c r="A23" s="16" t="inlineStr">
        <is>
          <t>(b)Privately Placed/Unlisted</t>
        </is>
      </c>
      <c r="B23" s="30" t="n"/>
      <c r="C23" s="30" t="n"/>
      <c r="D23" s="13" t="n"/>
      <c r="E23" s="14" t="n"/>
      <c r="F23" s="15" t="n"/>
      <c r="G23" s="15" t="n"/>
    </row>
    <row r="24">
      <c r="A24" s="16" t="inlineStr">
        <is>
          <t>Sub Total</t>
        </is>
      </c>
      <c r="B24" s="30" t="n"/>
      <c r="C24" s="30" t="n"/>
      <c r="D24" s="13" t="n"/>
      <c r="E24" s="35" t="inlineStr">
        <is>
          <t>NIL</t>
        </is>
      </c>
      <c r="F24" s="36" t="inlineStr">
        <is>
          <t>NIL</t>
        </is>
      </c>
      <c r="G24" s="15" t="n"/>
    </row>
    <row r="25">
      <c r="A25" s="12" t="n"/>
      <c r="B25" s="30" t="n"/>
      <c r="C25" s="30" t="n"/>
      <c r="D25" s="13" t="n"/>
      <c r="E25" s="14" t="n"/>
      <c r="F25" s="15" t="n"/>
      <c r="G25" s="15" t="n"/>
    </row>
    <row r="26">
      <c r="A26" s="16" t="inlineStr">
        <is>
          <t>(c)Securitised Debt Instruments</t>
        </is>
      </c>
      <c r="B26" s="30" t="n"/>
      <c r="C26" s="30" t="n"/>
      <c r="D26" s="13" t="n"/>
      <c r="E26" s="14" t="n"/>
      <c r="F26" s="15" t="n"/>
      <c r="G26" s="15" t="n"/>
    </row>
    <row r="27">
      <c r="A27" s="16" t="inlineStr">
        <is>
          <t>Sub Total</t>
        </is>
      </c>
      <c r="B27" s="30" t="n"/>
      <c r="C27" s="30" t="n"/>
      <c r="D27" s="13" t="n"/>
      <c r="E27" s="35" t="inlineStr">
        <is>
          <t>NIL</t>
        </is>
      </c>
      <c r="F27" s="36" t="inlineStr">
        <is>
          <t>NIL</t>
        </is>
      </c>
      <c r="G27" s="15" t="n"/>
    </row>
    <row r="28">
      <c r="A28" s="12" t="n"/>
      <c r="B28" s="30" t="n"/>
      <c r="C28" s="30" t="n"/>
      <c r="D28" s="13" t="n"/>
      <c r="E28" s="14" t="n"/>
      <c r="F28" s="15" t="n"/>
      <c r="G28" s="15" t="n"/>
    </row>
    <row r="29">
      <c r="A29" s="21" t="inlineStr">
        <is>
          <t>TOTAL</t>
        </is>
      </c>
      <c r="B29" s="32" t="n"/>
      <c r="C29" s="32" t="n"/>
      <c r="D29" s="22" t="n"/>
      <c r="E29" s="18" t="n">
        <v>14733.93</v>
      </c>
      <c r="F29" s="19" t="n">
        <v>0.9522</v>
      </c>
      <c r="G29" s="20" t="n"/>
    </row>
    <row r="30">
      <c r="A30" s="12" t="n"/>
      <c r="B30" s="30" t="n"/>
      <c r="C30" s="30" t="n"/>
      <c r="D30" s="13" t="n"/>
      <c r="E30" s="14" t="n"/>
      <c r="F30" s="15" t="n"/>
      <c r="G30" s="15" t="n"/>
    </row>
    <row r="31">
      <c r="A31" s="12" t="n"/>
      <c r="B31" s="30" t="n"/>
      <c r="C31" s="30" t="n"/>
      <c r="D31" s="13" t="n"/>
      <c r="E31" s="14" t="n"/>
      <c r="F31" s="15" t="n"/>
      <c r="G31" s="15" t="n"/>
    </row>
    <row r="32">
      <c r="A32" s="16" t="inlineStr">
        <is>
          <t>TREPS / Reverse Repo</t>
        </is>
      </c>
      <c r="B32" s="30" t="n"/>
      <c r="C32" s="30" t="n"/>
      <c r="D32" s="13" t="n"/>
      <c r="E32" s="14" t="n"/>
      <c r="F32" s="15" t="n"/>
      <c r="G32" s="15" t="n"/>
    </row>
    <row r="33">
      <c r="A33" s="12" t="inlineStr">
        <is>
          <t>Clearing Corporation of India Ltd.</t>
        </is>
      </c>
      <c r="B33" s="30" t="n"/>
      <c r="C33" s="30" t="n"/>
      <c r="D33" s="13" t="n"/>
      <c r="E33" s="14" t="n">
        <v>430.92</v>
      </c>
      <c r="F33" s="15" t="n">
        <v>0.0278</v>
      </c>
      <c r="G33" s="15" t="n">
        <v>0.067576</v>
      </c>
    </row>
    <row r="34">
      <c r="A34" s="16" t="inlineStr">
        <is>
          <t>Sub Total</t>
        </is>
      </c>
      <c r="B34" s="31" t="n"/>
      <c r="C34" s="31" t="n"/>
      <c r="D34" s="17" t="n"/>
      <c r="E34" s="18" t="n">
        <v>430.92</v>
      </c>
      <c r="F34" s="19" t="n">
        <v>0.0278</v>
      </c>
      <c r="G34" s="20" t="n"/>
    </row>
    <row r="35">
      <c r="A35" s="12" t="n"/>
      <c r="B35" s="30" t="n"/>
      <c r="C35" s="30" t="n"/>
      <c r="D35" s="13" t="n"/>
      <c r="E35" s="14" t="n"/>
      <c r="F35" s="15" t="n"/>
      <c r="G35" s="15" t="n"/>
    </row>
    <row r="36">
      <c r="A36" s="21" t="inlineStr">
        <is>
          <t>TOTAL</t>
        </is>
      </c>
      <c r="B36" s="32" t="n"/>
      <c r="C36" s="32" t="n"/>
      <c r="D36" s="22" t="n"/>
      <c r="E36" s="18" t="n">
        <v>430.92</v>
      </c>
      <c r="F36" s="19" t="n">
        <v>0.0278</v>
      </c>
      <c r="G36" s="20" t="n"/>
    </row>
    <row r="37">
      <c r="A37" s="12" t="inlineStr">
        <is>
          <t>Accrued Interest</t>
        </is>
      </c>
      <c r="B37" s="30" t="n"/>
      <c r="C37" s="30" t="n"/>
      <c r="D37" s="13" t="n"/>
      <c r="E37" s="14" t="n">
        <v>309.5801971</v>
      </c>
      <c r="F37" s="15" t="n">
        <v>0.020007</v>
      </c>
      <c r="G37" s="15" t="n"/>
    </row>
    <row r="38">
      <c r="A38" s="12" t="inlineStr">
        <is>
          <t>Net Receivables/(Payables)</t>
        </is>
      </c>
      <c r="B38" s="30" t="n"/>
      <c r="C38" s="30" t="n"/>
      <c r="D38" s="13" t="n"/>
      <c r="E38" s="23" t="n">
        <v>-1.4401971</v>
      </c>
      <c r="F38" s="24" t="n">
        <v>-7e-06</v>
      </c>
      <c r="G38" s="15" t="n">
        <v>0.067576</v>
      </c>
    </row>
    <row r="39">
      <c r="A39" s="25" t="inlineStr">
        <is>
          <t>GRAND TOTAL</t>
        </is>
      </c>
      <c r="B39" s="33" t="n"/>
      <c r="C39" s="33" t="n"/>
      <c r="D39" s="26" t="n"/>
      <c r="E39" s="27" t="n">
        <v>15472.99</v>
      </c>
      <c r="F39" s="28" t="n">
        <v>1</v>
      </c>
      <c r="G39" s="28" t="n"/>
    </row>
    <row r="41">
      <c r="A41" s="67" t="inlineStr">
        <is>
          <t>**Non Traded Security</t>
        </is>
      </c>
    </row>
    <row r="44">
      <c r="A44" s="67" t="inlineStr">
        <is>
          <t>Notes:</t>
        </is>
      </c>
    </row>
    <row r="45">
      <c r="A45" s="47" t="inlineStr">
        <is>
          <t>1. Security in default beyond its maturiy date</t>
        </is>
      </c>
      <c r="B45" s="34" t="inlineStr">
        <is>
          <t>NIL</t>
        </is>
      </c>
    </row>
    <row r="46">
      <c r="A46" t="inlineStr">
        <is>
          <t>2. NAV at the beginning of the period (Rs. per unit)</t>
        </is>
      </c>
    </row>
    <row r="47">
      <c r="A47" t="inlineStr">
        <is>
          <t>Plan /option (Face Value 10)</t>
        </is>
      </c>
      <c r="B47" t="inlineStr">
        <is>
          <t>As on</t>
        </is>
      </c>
      <c r="C47" t="inlineStr">
        <is>
          <t>As on</t>
        </is>
      </c>
    </row>
    <row r="48">
      <c r="B48" s="48" t="n">
        <v>45198</v>
      </c>
      <c r="C48" s="48" t="n">
        <v>45230</v>
      </c>
    </row>
    <row r="49">
      <c r="A49" t="inlineStr">
        <is>
          <t>Direct Plan  Growth Option</t>
        </is>
      </c>
      <c r="B49" t="n">
        <v>10.4732</v>
      </c>
      <c r="C49" t="n">
        <v>10.5032</v>
      </c>
      <c r="E49" s="2" t="n"/>
    </row>
    <row r="50">
      <c r="A50" t="inlineStr">
        <is>
          <t>Direct Plan IDCW Option</t>
        </is>
      </c>
      <c r="B50" t="n">
        <v>10.4733</v>
      </c>
      <c r="C50" t="n">
        <v>10.5033</v>
      </c>
      <c r="E50" s="2" t="n"/>
    </row>
    <row r="51">
      <c r="A51" t="inlineStr">
        <is>
          <t>Regular Plan  Growth Option</t>
        </is>
      </c>
      <c r="B51" t="n">
        <v>10.443</v>
      </c>
      <c r="C51" t="n">
        <v>10.4688</v>
      </c>
      <c r="E51" s="2" t="n"/>
    </row>
    <row r="52">
      <c r="A52" t="inlineStr">
        <is>
          <t>Regular Plan IDCW Option</t>
        </is>
      </c>
      <c r="B52" t="n">
        <v>10.4436</v>
      </c>
      <c r="C52" t="n">
        <v>10.4695</v>
      </c>
      <c r="E52" s="2" t="n"/>
    </row>
    <row r="53">
      <c r="E53" s="2" t="n"/>
    </row>
    <row r="54">
      <c r="A54" t="inlineStr">
        <is>
          <t xml:space="preserve">3. Total Dividend (Net) declared during the month </t>
        </is>
      </c>
      <c r="B54" s="34" t="inlineStr">
        <is>
          <t>NIL</t>
        </is>
      </c>
    </row>
    <row r="55">
      <c r="A55" t="inlineStr">
        <is>
          <t>4. Bonus was declared during the month</t>
        </is>
      </c>
      <c r="B55" s="34" t="inlineStr">
        <is>
          <t>NIL</t>
        </is>
      </c>
    </row>
    <row r="56" ht="30" customHeight="1">
      <c r="A56" s="47" t="inlineStr">
        <is>
          <t>5. Investment in Repo of Corporate Debt Securities during the month ended October 31, 2023</t>
        </is>
      </c>
      <c r="B56" s="34" t="inlineStr">
        <is>
          <t>NIL</t>
        </is>
      </c>
    </row>
    <row r="57" ht="30" customHeight="1">
      <c r="A57" s="47" t="inlineStr">
        <is>
          <t>6. Investment in foreign securities/ADRs/GDRs at the end of the month</t>
        </is>
      </c>
      <c r="B57" s="34" t="inlineStr">
        <is>
          <t>NIL</t>
        </is>
      </c>
    </row>
    <row r="58">
      <c r="A58" t="inlineStr">
        <is>
          <t>7. Average Portfolio Maturity</t>
        </is>
      </c>
      <c r="B58" s="49">
        <f>+B72</f>
        <v/>
      </c>
    </row>
    <row r="59" ht="45" customHeight="1">
      <c r="A59" s="47" t="inlineStr">
        <is>
          <t>8. Total gross exposure to derivative instruments (excluding reversed positions) at the end of the month (Rs. in Lakhs)</t>
        </is>
      </c>
      <c r="B59" s="34" t="inlineStr">
        <is>
          <t>NIL</t>
        </is>
      </c>
    </row>
    <row r="60" ht="30" customHeight="1">
      <c r="A60" s="47" t="inlineStr">
        <is>
          <t>9. Margin Deposits includes Margin money placed on derivatives other than margin money placed with bank</t>
        </is>
      </c>
      <c r="B60" s="34" t="inlineStr">
        <is>
          <t>NIL</t>
        </is>
      </c>
    </row>
    <row r="61" ht="30" customHeight="1">
      <c r="A61" s="47" t="inlineStr">
        <is>
          <t>10. Value of investment made by other schemes under same management (Rs. In Lakhs)</t>
        </is>
      </c>
      <c r="B61" s="34" t="inlineStr">
        <is>
          <t>NIL</t>
        </is>
      </c>
    </row>
    <row r="62">
      <c r="A62" t="inlineStr">
        <is>
          <t>11. Number of instance of deviation In valuation of securities</t>
        </is>
      </c>
      <c r="B62" s="34" t="inlineStr">
        <is>
          <t>NIL</t>
        </is>
      </c>
    </row>
    <row r="63">
      <c r="A63" t="inlineStr">
        <is>
          <t>12. Total value and percentage of illiquid equity shares / securities</t>
        </is>
      </c>
      <c r="B63" s="34" t="inlineStr">
        <is>
          <t>NIL</t>
        </is>
      </c>
    </row>
    <row r="65">
      <c r="A65" t="inlineStr">
        <is>
          <t>Portfolio Information</t>
        </is>
      </c>
    </row>
    <row r="66" ht="75" customHeight="1">
      <c r="A66" s="52" t="inlineStr">
        <is>
          <t>Scheme Name :</t>
        </is>
      </c>
      <c r="B66" s="56" t="inlineStr">
        <is>
          <t>EDELWEISS CRISIL IBX 50:50 GILT PLUS SDL SHORT DURATION INDEX FUND</t>
        </is>
      </c>
    </row>
    <row r="67" ht="60" customHeight="1">
      <c r="A67" s="52" t="inlineStr">
        <is>
          <t>Description (if any)</t>
        </is>
      </c>
      <c r="B67" s="56" t="inlineStr">
        <is>
          <t>CRISIL IBX 50:50 GPS SHORT DURATION INDEX FUND</t>
        </is>
      </c>
    </row>
    <row r="68">
      <c r="A68" s="52" t="n"/>
      <c r="B68" s="52" t="n"/>
    </row>
    <row r="69">
      <c r="A69" s="52" t="inlineStr">
        <is>
          <t>Annualised Portfolio YTM* :</t>
        </is>
      </c>
      <c r="B69" s="53" t="n">
        <v>7.521571261760789</v>
      </c>
    </row>
    <row r="70">
      <c r="A70" s="52" t="n"/>
      <c r="B70" s="52" t="n"/>
    </row>
    <row r="71">
      <c r="A71" s="52" t="inlineStr">
        <is>
          <t>Macaulay Duration</t>
        </is>
      </c>
      <c r="B71" s="54" t="n">
        <v>2.4667</v>
      </c>
    </row>
    <row r="72">
      <c r="A72" s="52" t="inlineStr">
        <is>
          <t>Residual Maturity</t>
        </is>
      </c>
      <c r="B72" s="54" t="n">
        <v>2.773895644523924</v>
      </c>
    </row>
    <row r="73">
      <c r="A73" s="52" t="n"/>
      <c r="B73" s="52" t="n"/>
    </row>
    <row r="74">
      <c r="A74" s="52" t="inlineStr">
        <is>
          <t xml:space="preserve">As on (Date) </t>
        </is>
      </c>
      <c r="B74" s="55" t="n">
        <v>45230</v>
      </c>
    </row>
    <row r="76" ht="70" customHeight="1">
      <c r="A76" s="69" t="inlineStr">
        <is>
          <t>Scheme Name</t>
        </is>
      </c>
      <c r="B76" s="69" t="inlineStr">
        <is>
          <t>Risk- O - Meter</t>
        </is>
      </c>
      <c r="C76" s="69" t="inlineStr">
        <is>
          <t>Benchmark of the Scheme</t>
        </is>
      </c>
      <c r="D76" s="69" t="inlineStr">
        <is>
          <t>Benchmark Risk-o-meter</t>
        </is>
      </c>
    </row>
    <row r="77" ht="70" customHeight="1">
      <c r="A77" s="69" t="inlineStr">
        <is>
          <t>Edelweiss CRISIL IBX 50-50 Gilt Plus SDL Short Duration Index Fund</t>
        </is>
      </c>
      <c r="B77" s="69" t="n"/>
      <c r="C77" s="69" t="inlineStr">
        <is>
          <t>CRISIL IBX 50:50 Gilt Plus SDL Short Duration Index</t>
        </is>
      </c>
      <c r="D77" s="69" t="n"/>
      <c r="E77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61"/>
  <sheetViews>
    <sheetView showGridLines="0" workbookViewId="0">
      <pane ySplit="4" topLeftCell="A25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BHARAT BOND FOF – APRIL 2025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open-ended Target Maturity fund of funds scheme investing in units of BHARAT Bond ETF – April 2025)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Equity &amp; Equity related</t>
        </is>
      </c>
      <c r="B7" s="30" t="n"/>
      <c r="C7" s="30" t="n"/>
      <c r="D7" s="13" t="n"/>
      <c r="E7" s="14" t="inlineStr">
        <is>
          <t>NIL</t>
        </is>
      </c>
      <c r="F7" s="15" t="inlineStr">
        <is>
          <t>NIL</t>
        </is>
      </c>
      <c r="G7" s="15" t="n"/>
    </row>
    <row r="8">
      <c r="A8" s="12" t="n"/>
      <c r="B8" s="30" t="n"/>
      <c r="C8" s="30" t="n"/>
      <c r="D8" s="13" t="n"/>
      <c r="E8" s="14" t="n"/>
      <c r="F8" s="15" t="n"/>
      <c r="G8" s="15" t="n"/>
    </row>
    <row r="9">
      <c r="A9" s="12" t="n"/>
      <c r="B9" s="30" t="n"/>
      <c r="C9" s="30" t="n"/>
      <c r="D9" s="13" t="n"/>
      <c r="E9" s="14" t="n"/>
      <c r="F9" s="15" t="n"/>
      <c r="G9" s="15" t="n"/>
    </row>
    <row r="10">
      <c r="A10" s="16" t="inlineStr">
        <is>
          <t>Investment in Mutual fund</t>
        </is>
      </c>
      <c r="B10" s="30" t="n"/>
      <c r="C10" s="30" t="n"/>
      <c r="D10" s="13" t="n"/>
      <c r="E10" s="14" t="n"/>
      <c r="F10" s="15" t="n"/>
      <c r="G10" s="15" t="n"/>
    </row>
    <row r="11">
      <c r="A11" s="12" t="inlineStr">
        <is>
          <t>BHARAT BOND ETF-APRIL 2025-GROWTH</t>
        </is>
      </c>
      <c r="B11" s="30" t="inlineStr">
        <is>
          <t>INF754K01LD3</t>
        </is>
      </c>
      <c r="C11" s="30" t="n"/>
      <c r="D11" s="13" t="n">
        <v>42945138</v>
      </c>
      <c r="E11" s="14" t="n">
        <v>498283.85</v>
      </c>
      <c r="F11" s="15" t="n">
        <v>0.9957</v>
      </c>
      <c r="G11" s="15" t="n"/>
    </row>
    <row r="12">
      <c r="A12" s="16" t="inlineStr">
        <is>
          <t>Sub Total</t>
        </is>
      </c>
      <c r="B12" s="31" t="n"/>
      <c r="C12" s="31" t="n"/>
      <c r="D12" s="17" t="n"/>
      <c r="E12" s="18" t="n">
        <v>498283.85</v>
      </c>
      <c r="F12" s="19" t="n">
        <v>0.9957</v>
      </c>
      <c r="G12" s="20" t="n"/>
    </row>
    <row r="13">
      <c r="A13" s="12" t="n"/>
      <c r="B13" s="30" t="n"/>
      <c r="C13" s="30" t="n"/>
      <c r="D13" s="13" t="n"/>
      <c r="E13" s="14" t="n"/>
      <c r="F13" s="15" t="n"/>
      <c r="G13" s="15" t="n"/>
    </row>
    <row r="14">
      <c r="A14" s="21" t="inlineStr">
        <is>
          <t>TOTAL</t>
        </is>
      </c>
      <c r="B14" s="32" t="n"/>
      <c r="C14" s="32" t="n"/>
      <c r="D14" s="22" t="n"/>
      <c r="E14" s="18" t="n">
        <v>498283.85</v>
      </c>
      <c r="F14" s="19" t="n">
        <v>0.9957</v>
      </c>
      <c r="G14" s="20" t="n"/>
    </row>
    <row r="15">
      <c r="A15" s="12" t="n"/>
      <c r="B15" s="30" t="n"/>
      <c r="C15" s="30" t="n"/>
      <c r="D15" s="13" t="n"/>
      <c r="E15" s="14" t="n"/>
      <c r="F15" s="15" t="n"/>
      <c r="G15" s="15" t="n"/>
    </row>
    <row r="16">
      <c r="A16" s="16" t="inlineStr">
        <is>
          <t>TREPS / Reverse Repo</t>
        </is>
      </c>
      <c r="B16" s="30" t="n"/>
      <c r="C16" s="30" t="n"/>
      <c r="D16" s="13" t="n"/>
      <c r="E16" s="14" t="n"/>
      <c r="F16" s="15" t="n"/>
      <c r="G16" s="15" t="n"/>
    </row>
    <row r="17">
      <c r="A17" s="12" t="inlineStr">
        <is>
          <t>Clearing Corporation of India Ltd.</t>
        </is>
      </c>
      <c r="B17" s="30" t="n"/>
      <c r="C17" s="30" t="n"/>
      <c r="D17" s="13" t="n"/>
      <c r="E17" s="14" t="n">
        <v>2158.6</v>
      </c>
      <c r="F17" s="15" t="n">
        <v>0.0043</v>
      </c>
      <c r="G17" s="15" t="n">
        <v>0.067576</v>
      </c>
    </row>
    <row r="18">
      <c r="A18" s="16" t="inlineStr">
        <is>
          <t>Sub Total</t>
        </is>
      </c>
      <c r="B18" s="31" t="n"/>
      <c r="C18" s="31" t="n"/>
      <c r="D18" s="17" t="n"/>
      <c r="E18" s="18" t="n">
        <v>2158.6</v>
      </c>
      <c r="F18" s="19" t="n">
        <v>0.0043</v>
      </c>
      <c r="G18" s="20" t="n"/>
    </row>
    <row r="19">
      <c r="A19" s="12" t="n"/>
      <c r="B19" s="30" t="n"/>
      <c r="C19" s="30" t="n"/>
      <c r="D19" s="13" t="n"/>
      <c r="E19" s="14" t="n"/>
      <c r="F19" s="15" t="n"/>
      <c r="G19" s="15" t="n"/>
    </row>
    <row r="20">
      <c r="A20" s="21" t="inlineStr">
        <is>
          <t>TOTAL</t>
        </is>
      </c>
      <c r="B20" s="32" t="n"/>
      <c r="C20" s="32" t="n"/>
      <c r="D20" s="22" t="n"/>
      <c r="E20" s="18" t="n">
        <v>2158.6</v>
      </c>
      <c r="F20" s="19" t="n">
        <v>0.0043</v>
      </c>
      <c r="G20" s="20" t="n"/>
    </row>
    <row r="21">
      <c r="A21" s="12" t="inlineStr">
        <is>
          <t>Accrued Interest</t>
        </is>
      </c>
      <c r="B21" s="30" t="n"/>
      <c r="C21" s="30" t="n"/>
      <c r="D21" s="13" t="n"/>
      <c r="E21" s="14" t="n">
        <v>0.3996427</v>
      </c>
      <c r="F21" s="15" t="n">
        <v>0</v>
      </c>
      <c r="G21" s="15" t="n"/>
    </row>
    <row r="22">
      <c r="A22" s="12" t="inlineStr">
        <is>
          <t>Net Receivables/(Payables)</t>
        </is>
      </c>
      <c r="B22" s="30" t="n"/>
      <c r="C22" s="30" t="n"/>
      <c r="D22" s="13" t="n"/>
      <c r="E22" s="23" t="n">
        <v>-5.1596427</v>
      </c>
      <c r="F22" s="15" t="n">
        <v>0</v>
      </c>
      <c r="G22" s="15" t="n">
        <v>0.067576</v>
      </c>
    </row>
    <row r="23">
      <c r="A23" s="25" t="inlineStr">
        <is>
          <t>GRAND TOTAL</t>
        </is>
      </c>
      <c r="B23" s="33" t="n"/>
      <c r="C23" s="33" t="n"/>
      <c r="D23" s="26" t="n"/>
      <c r="E23" s="27" t="n">
        <v>500437.69</v>
      </c>
      <c r="F23" s="28" t="n">
        <v>1</v>
      </c>
      <c r="G23" s="28" t="n"/>
    </row>
    <row r="28">
      <c r="A28" s="67" t="inlineStr">
        <is>
          <t>Notes:</t>
        </is>
      </c>
    </row>
    <row r="29">
      <c r="A29" s="47" t="inlineStr">
        <is>
          <t>1. Security in default beyond its maturiy date</t>
        </is>
      </c>
      <c r="B29" s="34" t="inlineStr">
        <is>
          <t>NIL</t>
        </is>
      </c>
    </row>
    <row r="30">
      <c r="A30" t="inlineStr">
        <is>
          <t>2. NAV at the beginning of the period (Rs. per unit)</t>
        </is>
      </c>
    </row>
    <row r="31">
      <c r="A31" t="inlineStr">
        <is>
          <t>Plan /option (Face Value 10)</t>
        </is>
      </c>
      <c r="B31" t="inlineStr">
        <is>
          <t>As on</t>
        </is>
      </c>
      <c r="C31" t="inlineStr">
        <is>
          <t>As on</t>
        </is>
      </c>
    </row>
    <row r="32">
      <c r="B32" s="48" t="n">
        <v>45198</v>
      </c>
      <c r="C32" s="48" t="n">
        <v>45230</v>
      </c>
    </row>
    <row r="33">
      <c r="A33" t="inlineStr">
        <is>
          <t>Direct Plan Growth Option</t>
        </is>
      </c>
      <c r="B33" t="n">
        <v>11.5318</v>
      </c>
      <c r="C33" t="n">
        <v>11.5756</v>
      </c>
      <c r="E33" s="2" t="n"/>
    </row>
    <row r="34">
      <c r="A34" t="inlineStr">
        <is>
          <t>Direct Plan IDCW Option</t>
        </is>
      </c>
      <c r="B34" t="n">
        <v>11.5318</v>
      </c>
      <c r="C34" t="n">
        <v>11.5756</v>
      </c>
      <c r="E34" s="2" t="n"/>
    </row>
    <row r="35">
      <c r="A35" t="inlineStr">
        <is>
          <t>Regular Plan Growth Option</t>
        </is>
      </c>
      <c r="B35" t="n">
        <v>11.5318</v>
      </c>
      <c r="C35" t="n">
        <v>11.5756</v>
      </c>
      <c r="E35" s="2" t="n"/>
    </row>
    <row r="36">
      <c r="A36" t="inlineStr">
        <is>
          <t>Regular Plan IDCW Option</t>
        </is>
      </c>
      <c r="B36" t="n">
        <v>11.5318</v>
      </c>
      <c r="C36" t="n">
        <v>11.5756</v>
      </c>
      <c r="E36" s="2" t="n"/>
    </row>
    <row r="37">
      <c r="E37" s="2" t="n"/>
    </row>
    <row r="38">
      <c r="A38" t="inlineStr">
        <is>
          <t xml:space="preserve">3. Total Dividend (Net) declared during the month </t>
        </is>
      </c>
      <c r="B38" s="34" t="inlineStr">
        <is>
          <t>NIL</t>
        </is>
      </c>
    </row>
    <row r="39">
      <c r="A39" t="inlineStr">
        <is>
          <t>4. Bonus was declared during the month</t>
        </is>
      </c>
      <c r="B39" s="34" t="inlineStr">
        <is>
          <t>NIL</t>
        </is>
      </c>
    </row>
    <row r="40" ht="30" customHeight="1">
      <c r="A40" s="47" t="inlineStr">
        <is>
          <t>5. Investment in Repo of Corporate Debt Securities during the month ended October 31, 2023</t>
        </is>
      </c>
      <c r="B40" s="34" t="inlineStr">
        <is>
          <t>NIL</t>
        </is>
      </c>
    </row>
    <row r="41" ht="30" customHeight="1">
      <c r="A41" s="47" t="inlineStr">
        <is>
          <t>6. Investment in foreign securities/ADRs/GDRs at the end of the month</t>
        </is>
      </c>
      <c r="B41" s="34" t="inlineStr">
        <is>
          <t>NIL</t>
        </is>
      </c>
    </row>
    <row r="42">
      <c r="A42" t="inlineStr">
        <is>
          <t>7. Average Portfolio Maturity</t>
        </is>
      </c>
      <c r="B42" s="49">
        <f>+B56</f>
        <v/>
      </c>
    </row>
    <row r="43" ht="45" customHeight="1">
      <c r="A43" s="47" t="inlineStr">
        <is>
          <t>8. Total gross exposure to derivative instruments (excluding reversed positions) at the end of the month (Rs. in Lakhs)</t>
        </is>
      </c>
      <c r="B43" s="34" t="inlineStr">
        <is>
          <t>NIL</t>
        </is>
      </c>
    </row>
    <row r="44" ht="30" customHeight="1">
      <c r="A44" s="47" t="inlineStr">
        <is>
          <t>9. Margin Deposits includes Margin money placed on derivatives other than margin money placed with bank</t>
        </is>
      </c>
      <c r="B44" s="34" t="inlineStr">
        <is>
          <t>NIL</t>
        </is>
      </c>
    </row>
    <row r="45" ht="30" customHeight="1">
      <c r="A45" s="47" t="inlineStr">
        <is>
          <t>10. Value of investment made by other schemes under same management (Rs. In Lakhs)</t>
        </is>
      </c>
      <c r="B45" s="34" t="inlineStr">
        <is>
          <t>NIL</t>
        </is>
      </c>
    </row>
    <row r="46">
      <c r="A46" t="inlineStr">
        <is>
          <t>11. Number of instance of deviation In valuation of securities</t>
        </is>
      </c>
      <c r="B46" s="34" t="inlineStr">
        <is>
          <t>NIL</t>
        </is>
      </c>
    </row>
    <row r="47">
      <c r="A47" t="inlineStr">
        <is>
          <t>12. Total value and percentage of illiquid equity shares / securities</t>
        </is>
      </c>
      <c r="B47" s="34" t="inlineStr">
        <is>
          <t>NIL</t>
        </is>
      </c>
    </row>
    <row r="49">
      <c r="A49" t="inlineStr">
        <is>
          <t>Portfolio Information</t>
        </is>
      </c>
    </row>
    <row r="50">
      <c r="A50" s="52" t="inlineStr">
        <is>
          <t>Scheme Name :</t>
        </is>
      </c>
      <c r="B50" s="52" t="inlineStr">
        <is>
          <t>BHARAT Bond FOF - April 2025</t>
        </is>
      </c>
    </row>
    <row r="51">
      <c r="A51" s="52" t="inlineStr">
        <is>
          <t>Description (if any)</t>
        </is>
      </c>
      <c r="B51" s="52" t="inlineStr">
        <is>
          <t>Fund of funds scheme (Domestic)</t>
        </is>
      </c>
    </row>
    <row r="52">
      <c r="A52" s="52" t="n"/>
      <c r="B52" s="52" t="n"/>
    </row>
    <row r="53">
      <c r="A53" s="52" t="inlineStr">
        <is>
          <t>Annualised Portfolio YTM* :</t>
        </is>
      </c>
      <c r="B53" s="53" t="n">
        <v>7.714772981789683</v>
      </c>
    </row>
    <row r="54">
      <c r="A54" s="52" t="n"/>
      <c r="B54" s="52" t="n"/>
    </row>
    <row r="55">
      <c r="A55" s="52" t="inlineStr">
        <is>
          <t>Macaulay Duration</t>
        </is>
      </c>
      <c r="B55" s="54" t="n">
        <v>0</v>
      </c>
    </row>
    <row r="56">
      <c r="A56" s="52" t="inlineStr">
        <is>
          <t>Residual Maturity</t>
        </is>
      </c>
      <c r="B56" s="54" t="n">
        <v>1.338678842614266</v>
      </c>
    </row>
    <row r="57">
      <c r="A57" s="52" t="n"/>
      <c r="B57" s="52" t="n"/>
    </row>
    <row r="58">
      <c r="A58" s="52" t="inlineStr">
        <is>
          <t xml:space="preserve">As on (Date) </t>
        </is>
      </c>
      <c r="B58" s="55" t="n">
        <v>45230</v>
      </c>
    </row>
    <row r="60" ht="70" customHeight="1">
      <c r="A60" s="69" t="inlineStr">
        <is>
          <t>Scheme Name</t>
        </is>
      </c>
      <c r="B60" s="69" t="inlineStr">
        <is>
          <t>Risk- O - Meter</t>
        </is>
      </c>
      <c r="C60" s="69" t="inlineStr">
        <is>
          <t>Benchmark of the Scheme</t>
        </is>
      </c>
      <c r="D60" s="69" t="inlineStr">
        <is>
          <t>Benchmark Risk-o-meter</t>
        </is>
      </c>
    </row>
    <row r="61" ht="70" customHeight="1">
      <c r="A61" s="69" t="inlineStr">
        <is>
          <t>BHARAT Bond FOF - April 2025</t>
        </is>
      </c>
      <c r="B61" s="69" t="n"/>
      <c r="C61" s="69" t="inlineStr">
        <is>
          <t>NIFTY BHARAT Bond Index - April 2025</t>
        </is>
      </c>
      <c r="D61" s="69" t="n"/>
      <c r="E61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61"/>
  <sheetViews>
    <sheetView showGridLines="0" workbookViewId="0">
      <pane ySplit="4" topLeftCell="A19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BHARAT BOND FOF – APRIL 2030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open-ended Target Maturity fund of funds scheme investing in units of BHARAT Bond ETF – April 2030)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Equity &amp; Equity related</t>
        </is>
      </c>
      <c r="B7" s="30" t="n"/>
      <c r="C7" s="30" t="n"/>
      <c r="D7" s="13" t="n"/>
      <c r="E7" s="14" t="inlineStr">
        <is>
          <t>NIL</t>
        </is>
      </c>
      <c r="F7" s="15" t="inlineStr">
        <is>
          <t>NIL</t>
        </is>
      </c>
      <c r="G7" s="15" t="n"/>
    </row>
    <row r="8">
      <c r="A8" s="12" t="n"/>
      <c r="B8" s="30" t="n"/>
      <c r="C8" s="30" t="n"/>
      <c r="D8" s="13" t="n"/>
      <c r="E8" s="14" t="n"/>
      <c r="F8" s="15" t="n"/>
      <c r="G8" s="15" t="n"/>
    </row>
    <row r="9">
      <c r="A9" s="12" t="n"/>
      <c r="B9" s="30" t="n"/>
      <c r="C9" s="30" t="n"/>
      <c r="D9" s="13" t="n"/>
      <c r="E9" s="14" t="n"/>
      <c r="F9" s="15" t="n"/>
      <c r="G9" s="15" t="n"/>
    </row>
    <row r="10">
      <c r="A10" s="16" t="inlineStr">
        <is>
          <t>Investment in Mutual fund</t>
        </is>
      </c>
      <c r="B10" s="30" t="n"/>
      <c r="C10" s="30" t="n"/>
      <c r="D10" s="13" t="n"/>
      <c r="E10" s="14" t="n"/>
      <c r="F10" s="15" t="n"/>
      <c r="G10" s="15" t="n"/>
    </row>
    <row r="11">
      <c r="A11" s="12" t="inlineStr">
        <is>
          <t>BHARAT BOND ETF-APRIL 2030-GROWTH</t>
        </is>
      </c>
      <c r="B11" s="30" t="inlineStr">
        <is>
          <t>INF754K01KO2</t>
        </is>
      </c>
      <c r="C11" s="30" t="n"/>
      <c r="D11" s="13" t="n">
        <v>50758854.0021</v>
      </c>
      <c r="E11" s="14" t="n">
        <v>659509.79</v>
      </c>
      <c r="F11" s="15" t="n">
        <v>0.9994</v>
      </c>
      <c r="G11" s="15" t="n"/>
    </row>
    <row r="12">
      <c r="A12" s="16" t="inlineStr">
        <is>
          <t>Sub Total</t>
        </is>
      </c>
      <c r="B12" s="31" t="n"/>
      <c r="C12" s="31" t="n"/>
      <c r="D12" s="17" t="n"/>
      <c r="E12" s="18" t="n">
        <v>659509.79</v>
      </c>
      <c r="F12" s="19" t="n">
        <v>0.9994</v>
      </c>
      <c r="G12" s="20" t="n"/>
    </row>
    <row r="13">
      <c r="A13" s="12" t="n"/>
      <c r="B13" s="30" t="n"/>
      <c r="C13" s="30" t="n"/>
      <c r="D13" s="13" t="n"/>
      <c r="E13" s="14" t="n"/>
      <c r="F13" s="15" t="n"/>
      <c r="G13" s="15" t="n"/>
    </row>
    <row r="14">
      <c r="A14" s="21" t="inlineStr">
        <is>
          <t>TOTAL</t>
        </is>
      </c>
      <c r="B14" s="32" t="n"/>
      <c r="C14" s="32" t="n"/>
      <c r="D14" s="22" t="n"/>
      <c r="E14" s="18" t="n">
        <v>659509.79</v>
      </c>
      <c r="F14" s="19" t="n">
        <v>0.9994</v>
      </c>
      <c r="G14" s="20" t="n"/>
    </row>
    <row r="15">
      <c r="A15" s="12" t="n"/>
      <c r="B15" s="30" t="n"/>
      <c r="C15" s="30" t="n"/>
      <c r="D15" s="13" t="n"/>
      <c r="E15" s="14" t="n"/>
      <c r="F15" s="15" t="n"/>
      <c r="G15" s="15" t="n"/>
    </row>
    <row r="16">
      <c r="A16" s="16" t="inlineStr">
        <is>
          <t>TREPS / Reverse Repo</t>
        </is>
      </c>
      <c r="B16" s="30" t="n"/>
      <c r="C16" s="30" t="n"/>
      <c r="D16" s="13" t="n"/>
      <c r="E16" s="14" t="n"/>
      <c r="F16" s="15" t="n"/>
      <c r="G16" s="15" t="n"/>
    </row>
    <row r="17">
      <c r="A17" s="12" t="inlineStr">
        <is>
          <t>Clearing Corporation of India Ltd.</t>
        </is>
      </c>
      <c r="B17" s="30" t="n"/>
      <c r="C17" s="30" t="n"/>
      <c r="D17" s="13" t="n"/>
      <c r="E17" s="14" t="n">
        <v>882.84</v>
      </c>
      <c r="F17" s="15" t="n">
        <v>0.0013</v>
      </c>
      <c r="G17" s="15" t="n">
        <v>0.067576</v>
      </c>
    </row>
    <row r="18">
      <c r="A18" s="16" t="inlineStr">
        <is>
          <t>Sub Total</t>
        </is>
      </c>
      <c r="B18" s="31" t="n"/>
      <c r="C18" s="31" t="n"/>
      <c r="D18" s="17" t="n"/>
      <c r="E18" s="18" t="n">
        <v>882.84</v>
      </c>
      <c r="F18" s="19" t="n">
        <v>0.0013</v>
      </c>
      <c r="G18" s="20" t="n"/>
    </row>
    <row r="19">
      <c r="A19" s="12" t="n"/>
      <c r="B19" s="30" t="n"/>
      <c r="C19" s="30" t="n"/>
      <c r="D19" s="13" t="n"/>
      <c r="E19" s="14" t="n"/>
      <c r="F19" s="15" t="n"/>
      <c r="G19" s="15" t="n"/>
    </row>
    <row r="20">
      <c r="A20" s="21" t="inlineStr">
        <is>
          <t>TOTAL</t>
        </is>
      </c>
      <c r="B20" s="32" t="n"/>
      <c r="C20" s="32" t="n"/>
      <c r="D20" s="22" t="n"/>
      <c r="E20" s="18" t="n">
        <v>882.84</v>
      </c>
      <c r="F20" s="19" t="n">
        <v>0.0013</v>
      </c>
      <c r="G20" s="20" t="n"/>
    </row>
    <row r="21">
      <c r="A21" s="12" t="inlineStr">
        <is>
          <t>Accrued Interest</t>
        </is>
      </c>
      <c r="B21" s="30" t="n"/>
      <c r="C21" s="30" t="n"/>
      <c r="D21" s="13" t="n"/>
      <c r="E21" s="14" t="n">
        <v>0.1634481</v>
      </c>
      <c r="F21" s="15" t="n">
        <v>0</v>
      </c>
      <c r="G21" s="15" t="n"/>
    </row>
    <row r="22">
      <c r="A22" s="12" t="inlineStr">
        <is>
          <t>Net Receivables/(Payables)</t>
        </is>
      </c>
      <c r="B22" s="30" t="n"/>
      <c r="C22" s="30" t="n"/>
      <c r="D22" s="13" t="n"/>
      <c r="E22" s="23" t="n">
        <v>-497.6834481</v>
      </c>
      <c r="F22" s="24" t="n">
        <v>-0.0007</v>
      </c>
      <c r="G22" s="15" t="n">
        <v>0.067576</v>
      </c>
    </row>
    <row r="23">
      <c r="A23" s="25" t="inlineStr">
        <is>
          <t>GRAND TOTAL</t>
        </is>
      </c>
      <c r="B23" s="33" t="n"/>
      <c r="C23" s="33" t="n"/>
      <c r="D23" s="26" t="n"/>
      <c r="E23" s="27" t="n">
        <v>659895.11</v>
      </c>
      <c r="F23" s="28" t="n">
        <v>1</v>
      </c>
      <c r="G23" s="28" t="n"/>
    </row>
    <row r="28">
      <c r="A28" s="67" t="inlineStr">
        <is>
          <t>Notes:</t>
        </is>
      </c>
    </row>
    <row r="29">
      <c r="A29" s="47" t="inlineStr">
        <is>
          <t>1. Security in default beyond its maturiy date</t>
        </is>
      </c>
      <c r="B29" s="34" t="inlineStr">
        <is>
          <t>NIL</t>
        </is>
      </c>
    </row>
    <row r="30">
      <c r="A30" t="inlineStr">
        <is>
          <t>2. NAV at the beginning of the period (Rs. per unit)</t>
        </is>
      </c>
    </row>
    <row r="31">
      <c r="A31" t="inlineStr">
        <is>
          <t>Plan /option (Face Value 10)</t>
        </is>
      </c>
      <c r="B31" t="inlineStr">
        <is>
          <t>As on</t>
        </is>
      </c>
      <c r="C31" t="inlineStr">
        <is>
          <t>As on</t>
        </is>
      </c>
    </row>
    <row r="32">
      <c r="B32" s="48" t="n">
        <v>45198</v>
      </c>
      <c r="C32" s="48" t="n">
        <v>45230</v>
      </c>
    </row>
    <row r="33">
      <c r="A33" t="inlineStr">
        <is>
          <t>Direct Plan Growth Option</t>
        </is>
      </c>
      <c r="B33" t="n">
        <v>12.999</v>
      </c>
      <c r="C33" t="n">
        <v>12.9631</v>
      </c>
      <c r="E33" s="2" t="n"/>
    </row>
    <row r="34">
      <c r="A34" t="inlineStr">
        <is>
          <t>Direct Plan IDCW Option</t>
        </is>
      </c>
      <c r="B34" t="n">
        <v>12.999</v>
      </c>
      <c r="C34" t="n">
        <v>12.9631</v>
      </c>
      <c r="E34" s="2" t="n"/>
    </row>
    <row r="35">
      <c r="A35" t="inlineStr">
        <is>
          <t>Regular Plan Growth Option</t>
        </is>
      </c>
      <c r="B35" t="n">
        <v>12.999</v>
      </c>
      <c r="C35" t="n">
        <v>12.9631</v>
      </c>
      <c r="E35" s="2" t="n"/>
    </row>
    <row r="36">
      <c r="A36" t="inlineStr">
        <is>
          <t>Regular Plan IDCW Option</t>
        </is>
      </c>
      <c r="B36" t="n">
        <v>12.999</v>
      </c>
      <c r="C36" t="n">
        <v>12.9631</v>
      </c>
      <c r="E36" s="2" t="n"/>
    </row>
    <row r="37">
      <c r="E37" s="2" t="n"/>
    </row>
    <row r="38">
      <c r="A38" t="inlineStr">
        <is>
          <t xml:space="preserve">3. Total Dividend (Net) declared during the month </t>
        </is>
      </c>
      <c r="B38" s="34" t="inlineStr">
        <is>
          <t>NIL</t>
        </is>
      </c>
    </row>
    <row r="39">
      <c r="A39" t="inlineStr">
        <is>
          <t>4. Bonus was declared during the month</t>
        </is>
      </c>
      <c r="B39" s="34" t="inlineStr">
        <is>
          <t>NIL</t>
        </is>
      </c>
    </row>
    <row r="40" ht="30" customHeight="1">
      <c r="A40" s="47" t="inlineStr">
        <is>
          <t>5. Investment in Repo of Corporate Debt Securities during the month ended October 31, 2023</t>
        </is>
      </c>
      <c r="B40" s="34" t="inlineStr">
        <is>
          <t>NIL</t>
        </is>
      </c>
    </row>
    <row r="41" ht="30" customHeight="1">
      <c r="A41" s="47" t="inlineStr">
        <is>
          <t>6. Investment in foreign securities/ADRs/GDRs at the end of the month</t>
        </is>
      </c>
      <c r="B41" s="34" t="inlineStr">
        <is>
          <t>NIL</t>
        </is>
      </c>
    </row>
    <row r="42">
      <c r="A42" t="inlineStr">
        <is>
          <t>7. Average Portfolio Maturity</t>
        </is>
      </c>
      <c r="B42" s="49">
        <f>+B56</f>
        <v/>
      </c>
    </row>
    <row r="43" ht="45" customHeight="1">
      <c r="A43" s="47" t="inlineStr">
        <is>
          <t>8. Total gross exposure to derivative instruments (excluding reversed positions) at the end of the month (Rs. in Lakhs)</t>
        </is>
      </c>
      <c r="B43" s="34" t="inlineStr">
        <is>
          <t>NIL</t>
        </is>
      </c>
    </row>
    <row r="44" ht="30" customHeight="1">
      <c r="A44" s="47" t="inlineStr">
        <is>
          <t>9. Margin Deposits includes Margin money placed on derivatives other than margin money placed with bank</t>
        </is>
      </c>
      <c r="B44" s="34" t="inlineStr">
        <is>
          <t>NIL</t>
        </is>
      </c>
    </row>
    <row r="45" ht="30" customHeight="1">
      <c r="A45" s="47" t="inlineStr">
        <is>
          <t>10. Value of investment made by other schemes under same management (Rs. In Lakhs)</t>
        </is>
      </c>
      <c r="B45" s="34" t="inlineStr">
        <is>
          <t>NIL</t>
        </is>
      </c>
    </row>
    <row r="46">
      <c r="A46" t="inlineStr">
        <is>
          <t>11. Number of instance of deviation In valuation of securities</t>
        </is>
      </c>
      <c r="B46" s="34" t="inlineStr">
        <is>
          <t>NIL</t>
        </is>
      </c>
    </row>
    <row r="47">
      <c r="A47" t="inlineStr">
        <is>
          <t>12. Total value and percentage of illiquid equity shares / securities</t>
        </is>
      </c>
      <c r="B47" s="34" t="inlineStr">
        <is>
          <t>NIL</t>
        </is>
      </c>
    </row>
    <row r="49">
      <c r="A49" t="inlineStr">
        <is>
          <t>Portfolio Information</t>
        </is>
      </c>
    </row>
    <row r="50">
      <c r="A50" s="52" t="inlineStr">
        <is>
          <t>Scheme Name :</t>
        </is>
      </c>
      <c r="B50" s="52" t="inlineStr">
        <is>
          <t>BHARAT Bond FOF - April 2030</t>
        </is>
      </c>
    </row>
    <row r="51">
      <c r="A51" s="52" t="inlineStr">
        <is>
          <t>Description (if any)</t>
        </is>
      </c>
      <c r="B51" s="52" t="inlineStr">
        <is>
          <t>Fund of funds scheme (Domestic)</t>
        </is>
      </c>
    </row>
    <row r="52">
      <c r="A52" s="52" t="n"/>
      <c r="B52" s="52" t="n"/>
    </row>
    <row r="53">
      <c r="A53" s="52" t="inlineStr">
        <is>
          <t>Annualised Portfolio YTM* :</t>
        </is>
      </c>
      <c r="B53" s="53" t="n">
        <v>7.654777226280098</v>
      </c>
    </row>
    <row r="54">
      <c r="A54" s="52" t="n"/>
      <c r="B54" s="52" t="n"/>
    </row>
    <row r="55">
      <c r="A55" s="52" t="inlineStr">
        <is>
          <t>Macaulay Duration</t>
        </is>
      </c>
      <c r="B55" s="54" t="n">
        <v>0</v>
      </c>
    </row>
    <row r="56">
      <c r="A56" s="52" t="inlineStr">
        <is>
          <t>Residual Maturity</t>
        </is>
      </c>
      <c r="B56" s="54" t="n">
        <v>6.04488801520711</v>
      </c>
    </row>
    <row r="57">
      <c r="A57" s="52" t="n"/>
      <c r="B57" s="52" t="n"/>
    </row>
    <row r="58">
      <c r="A58" s="52" t="inlineStr">
        <is>
          <t xml:space="preserve">As on (Date) </t>
        </is>
      </c>
      <c r="B58" s="55" t="n">
        <v>45230</v>
      </c>
    </row>
    <row r="60" ht="70" customHeight="1">
      <c r="A60" s="69" t="inlineStr">
        <is>
          <t>Scheme Name</t>
        </is>
      </c>
      <c r="B60" s="69" t="inlineStr">
        <is>
          <t>Risk- O - Meter</t>
        </is>
      </c>
      <c r="C60" s="69" t="inlineStr">
        <is>
          <t>Benchmark of the Scheme</t>
        </is>
      </c>
      <c r="D60" s="69" t="inlineStr">
        <is>
          <t>Benchmark Risk-o-meter</t>
        </is>
      </c>
    </row>
    <row r="61" ht="70" customHeight="1">
      <c r="A61" s="69" t="inlineStr">
        <is>
          <t>BHARAT Bond FOF - April 2030</t>
        </is>
      </c>
      <c r="B61" s="69" t="n"/>
      <c r="C61" s="69" t="inlineStr">
        <is>
          <t>NIFTY BHARAT Bond Index - April 2030</t>
        </is>
      </c>
      <c r="D61" s="69" t="n"/>
      <c r="E61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77"/>
  <sheetViews>
    <sheetView showGridLines="0" workbookViewId="0">
      <pane ySplit="4" topLeftCell="A39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BHARAT BOND FOF – APRIL 2031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open-ended Target Maturity fund of funds scheme investing in units of BHARAT Bond ETF – April 2031)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Equity &amp; Equity related</t>
        </is>
      </c>
      <c r="B7" s="30" t="n"/>
      <c r="C7" s="30" t="n"/>
      <c r="D7" s="13" t="n"/>
      <c r="E7" s="14" t="inlineStr">
        <is>
          <t>NIL</t>
        </is>
      </c>
      <c r="F7" s="15" t="inlineStr">
        <is>
          <t>NIL</t>
        </is>
      </c>
      <c r="G7" s="15" t="n"/>
    </row>
    <row r="8">
      <c r="A8" s="16" t="inlineStr">
        <is>
          <t>Debt Instruments</t>
        </is>
      </c>
      <c r="B8" s="30" t="n"/>
      <c r="C8" s="30" t="n"/>
      <c r="D8" s="13" t="n"/>
      <c r="E8" s="14" t="n"/>
      <c r="F8" s="15" t="n"/>
      <c r="G8" s="15" t="n"/>
    </row>
    <row r="9">
      <c r="A9" s="16" t="inlineStr">
        <is>
          <t>(a) Listed / Awaiting listing on Stock Exchanges</t>
        </is>
      </c>
      <c r="B9" s="30" t="n"/>
      <c r="C9" s="30" t="n"/>
      <c r="D9" s="13" t="n"/>
      <c r="E9" s="14" t="n"/>
      <c r="F9" s="15" t="n"/>
      <c r="G9" s="15" t="n"/>
    </row>
    <row r="10">
      <c r="A10" s="16" t="inlineStr">
        <is>
          <t>Sub Total</t>
        </is>
      </c>
      <c r="B10" s="30" t="n"/>
      <c r="C10" s="30" t="n"/>
      <c r="D10" s="13" t="n"/>
      <c r="E10" s="35" t="inlineStr">
        <is>
          <t>NIL</t>
        </is>
      </c>
      <c r="F10" s="36" t="inlineStr">
        <is>
          <t>NIL</t>
        </is>
      </c>
      <c r="G10" s="15" t="n"/>
    </row>
    <row r="11">
      <c r="A11" s="12" t="n"/>
      <c r="B11" s="30" t="n"/>
      <c r="C11" s="30" t="n"/>
      <c r="D11" s="13" t="n"/>
      <c r="E11" s="14" t="n"/>
      <c r="F11" s="15" t="n"/>
      <c r="G11" s="15" t="n"/>
    </row>
    <row r="12">
      <c r="A12" s="16" t="inlineStr">
        <is>
          <t>Government Securities</t>
        </is>
      </c>
      <c r="B12" s="30" t="n"/>
      <c r="C12" s="30" t="n"/>
      <c r="D12" s="13" t="n"/>
      <c r="E12" s="14" t="n"/>
      <c r="F12" s="15" t="n"/>
      <c r="G12" s="15" t="n"/>
    </row>
    <row r="13">
      <c r="A13" s="12" t="inlineStr">
        <is>
          <t>7.17% GOVT OF INDIA RED 17-04-2030</t>
        </is>
      </c>
      <c r="B13" s="30" t="inlineStr">
        <is>
          <t>IN0020230036</t>
        </is>
      </c>
      <c r="C13" s="30" t="inlineStr">
        <is>
          <t>SOVEREIGN</t>
        </is>
      </c>
      <c r="D13" s="13" t="n">
        <v>12500000</v>
      </c>
      <c r="E13" s="14" t="n">
        <v>12360.51</v>
      </c>
      <c r="F13" s="15" t="n">
        <v>0.0278</v>
      </c>
      <c r="G13" s="15" t="n">
        <v>0.075259080809</v>
      </c>
    </row>
    <row r="14">
      <c r="A14" s="16" t="inlineStr">
        <is>
          <t>Sub Total</t>
        </is>
      </c>
      <c r="B14" s="31" t="n"/>
      <c r="C14" s="31" t="n"/>
      <c r="D14" s="17" t="n"/>
      <c r="E14" s="18" t="n">
        <v>12360.51</v>
      </c>
      <c r="F14" s="19" t="n">
        <v>0.0278</v>
      </c>
      <c r="G14" s="20" t="n"/>
    </row>
    <row r="15">
      <c r="A15" s="12" t="n"/>
      <c r="B15" s="30" t="n"/>
      <c r="C15" s="30" t="n"/>
      <c r="D15" s="13" t="n"/>
      <c r="E15" s="14" t="n"/>
      <c r="F15" s="15" t="n"/>
      <c r="G15" s="15" t="n"/>
    </row>
    <row r="16">
      <c r="A16" s="12" t="n"/>
      <c r="B16" s="30" t="n"/>
      <c r="C16" s="30" t="n"/>
      <c r="D16" s="13" t="n"/>
      <c r="E16" s="14" t="n"/>
      <c r="F16" s="15" t="n"/>
      <c r="G16" s="15" t="n"/>
    </row>
    <row r="17">
      <c r="A17" s="16" t="inlineStr">
        <is>
          <t>(b)Privately Placed/Unlisted</t>
        </is>
      </c>
      <c r="B17" s="30" t="n"/>
      <c r="C17" s="30" t="n"/>
      <c r="D17" s="13" t="n"/>
      <c r="E17" s="14" t="n"/>
      <c r="F17" s="15" t="n"/>
      <c r="G17" s="15" t="n"/>
    </row>
    <row r="18">
      <c r="A18" s="16" t="inlineStr">
        <is>
          <t>Sub Total</t>
        </is>
      </c>
      <c r="B18" s="30" t="n"/>
      <c r="C18" s="30" t="n"/>
      <c r="D18" s="13" t="n"/>
      <c r="E18" s="35" t="inlineStr">
        <is>
          <t>NIL</t>
        </is>
      </c>
      <c r="F18" s="36" t="inlineStr">
        <is>
          <t>NIL</t>
        </is>
      </c>
      <c r="G18" s="15" t="n"/>
    </row>
    <row r="19">
      <c r="A19" s="12" t="n"/>
      <c r="B19" s="30" t="n"/>
      <c r="C19" s="30" t="n"/>
      <c r="D19" s="13" t="n"/>
      <c r="E19" s="14" t="n"/>
      <c r="F19" s="15" t="n"/>
      <c r="G19" s="15" t="n"/>
    </row>
    <row r="20">
      <c r="A20" s="16" t="inlineStr">
        <is>
          <t>(c)Securitised Debt Instruments</t>
        </is>
      </c>
      <c r="B20" s="30" t="n"/>
      <c r="C20" s="30" t="n"/>
      <c r="D20" s="13" t="n"/>
      <c r="E20" s="14" t="n"/>
      <c r="F20" s="15" t="n"/>
      <c r="G20" s="15" t="n"/>
    </row>
    <row r="21">
      <c r="A21" s="16" t="inlineStr">
        <is>
          <t>Sub Total</t>
        </is>
      </c>
      <c r="B21" s="30" t="n"/>
      <c r="C21" s="30" t="n"/>
      <c r="D21" s="13" t="n"/>
      <c r="E21" s="35" t="inlineStr">
        <is>
          <t>NIL</t>
        </is>
      </c>
      <c r="F21" s="36" t="inlineStr">
        <is>
          <t>NIL</t>
        </is>
      </c>
      <c r="G21" s="15" t="n"/>
    </row>
    <row r="22">
      <c r="A22" s="12" t="n"/>
      <c r="B22" s="30" t="n"/>
      <c r="C22" s="30" t="n"/>
      <c r="D22" s="13" t="n"/>
      <c r="E22" s="14" t="n"/>
      <c r="F22" s="15" t="n"/>
      <c r="G22" s="15" t="n"/>
    </row>
    <row r="23">
      <c r="A23" s="21" t="inlineStr">
        <is>
          <t>TOTAL</t>
        </is>
      </c>
      <c r="B23" s="32" t="n"/>
      <c r="C23" s="32" t="n"/>
      <c r="D23" s="22" t="n"/>
      <c r="E23" s="18" t="n">
        <v>12360.51</v>
      </c>
      <c r="F23" s="19" t="n">
        <v>0.0278</v>
      </c>
      <c r="G23" s="20" t="n"/>
    </row>
    <row r="24">
      <c r="A24" s="12" t="n"/>
      <c r="B24" s="30" t="n"/>
      <c r="C24" s="30" t="n"/>
      <c r="D24" s="13" t="n"/>
      <c r="E24" s="14" t="n"/>
      <c r="F24" s="15" t="n"/>
      <c r="G24" s="15" t="n"/>
    </row>
    <row r="25">
      <c r="A25" s="12" t="n"/>
      <c r="B25" s="30" t="n"/>
      <c r="C25" s="30" t="n"/>
      <c r="D25" s="13" t="n"/>
      <c r="E25" s="14" t="n"/>
      <c r="F25" s="15" t="n"/>
      <c r="G25" s="15" t="n"/>
    </row>
    <row r="26">
      <c r="A26" s="16" t="inlineStr">
        <is>
          <t>Investment in Mutual fund</t>
        </is>
      </c>
      <c r="B26" s="30" t="n"/>
      <c r="C26" s="30" t="n"/>
      <c r="D26" s="13" t="n"/>
      <c r="E26" s="14" t="n"/>
      <c r="F26" s="15" t="n"/>
      <c r="G26" s="15" t="n"/>
    </row>
    <row r="27">
      <c r="A27" s="12" t="inlineStr">
        <is>
          <t>BHARAT BOND ETF-APRIL 2031-GROWTH</t>
        </is>
      </c>
      <c r="B27" s="30" t="inlineStr">
        <is>
          <t>INF754K01LE1</t>
        </is>
      </c>
      <c r="C27" s="30" t="n"/>
      <c r="D27" s="13" t="n">
        <v>37153244</v>
      </c>
      <c r="E27" s="14" t="n">
        <v>430487.21</v>
      </c>
      <c r="F27" s="15" t="n">
        <v>0.9697</v>
      </c>
      <c r="G27" s="15" t="n"/>
    </row>
    <row r="28">
      <c r="A28" s="16" t="inlineStr">
        <is>
          <t>Sub Total</t>
        </is>
      </c>
      <c r="B28" s="31" t="n"/>
      <c r="C28" s="31" t="n"/>
      <c r="D28" s="17" t="n"/>
      <c r="E28" s="18" t="n">
        <v>430487.21</v>
      </c>
      <c r="F28" s="19" t="n">
        <v>0.9697</v>
      </c>
      <c r="G28" s="20" t="n"/>
    </row>
    <row r="29">
      <c r="A29" s="12" t="n"/>
      <c r="B29" s="30" t="n"/>
      <c r="C29" s="30" t="n"/>
      <c r="D29" s="13" t="n"/>
      <c r="E29" s="14" t="n"/>
      <c r="F29" s="15" t="n"/>
      <c r="G29" s="15" t="n"/>
    </row>
    <row r="30">
      <c r="A30" s="21" t="inlineStr">
        <is>
          <t>TOTAL</t>
        </is>
      </c>
      <c r="B30" s="32" t="n"/>
      <c r="C30" s="32" t="n"/>
      <c r="D30" s="22" t="n"/>
      <c r="E30" s="18" t="n">
        <v>430487.21</v>
      </c>
      <c r="F30" s="19" t="n">
        <v>0.9697</v>
      </c>
      <c r="G30" s="20" t="n"/>
    </row>
    <row r="31">
      <c r="A31" s="12" t="n"/>
      <c r="B31" s="30" t="n"/>
      <c r="C31" s="30" t="n"/>
      <c r="D31" s="13" t="n"/>
      <c r="E31" s="14" t="n"/>
      <c r="F31" s="15" t="n"/>
      <c r="G31" s="15" t="n"/>
    </row>
    <row r="32">
      <c r="A32" s="16" t="inlineStr">
        <is>
          <t>TREPS / Reverse Repo</t>
        </is>
      </c>
      <c r="B32" s="30" t="n"/>
      <c r="C32" s="30" t="n"/>
      <c r="D32" s="13" t="n"/>
      <c r="E32" s="14" t="n"/>
      <c r="F32" s="15" t="n"/>
      <c r="G32" s="15" t="n"/>
    </row>
    <row r="33">
      <c r="A33" s="12" t="inlineStr">
        <is>
          <t>Clearing Corporation of India Ltd.</t>
        </is>
      </c>
      <c r="B33" s="30" t="n"/>
      <c r="C33" s="30" t="n"/>
      <c r="D33" s="13" t="n"/>
      <c r="E33" s="14" t="n">
        <v>585.89</v>
      </c>
      <c r="F33" s="15" t="n">
        <v>0.0013</v>
      </c>
      <c r="G33" s="15" t="n">
        <v>0.067576</v>
      </c>
    </row>
    <row r="34">
      <c r="A34" s="16" t="inlineStr">
        <is>
          <t>Sub Total</t>
        </is>
      </c>
      <c r="B34" s="31" t="n"/>
      <c r="C34" s="31" t="n"/>
      <c r="D34" s="17" t="n"/>
      <c r="E34" s="18" t="n">
        <v>585.89</v>
      </c>
      <c r="F34" s="19" t="n">
        <v>0.0013</v>
      </c>
      <c r="G34" s="20" t="n"/>
    </row>
    <row r="35">
      <c r="A35" s="12" t="n"/>
      <c r="B35" s="30" t="n"/>
      <c r="C35" s="30" t="n"/>
      <c r="D35" s="13" t="n"/>
      <c r="E35" s="14" t="n"/>
      <c r="F35" s="15" t="n"/>
      <c r="G35" s="15" t="n"/>
    </row>
    <row r="36">
      <c r="A36" s="21" t="inlineStr">
        <is>
          <t>TOTAL</t>
        </is>
      </c>
      <c r="B36" s="32" t="n"/>
      <c r="C36" s="32" t="n"/>
      <c r="D36" s="22" t="n"/>
      <c r="E36" s="18" t="n">
        <v>585.89</v>
      </c>
      <c r="F36" s="19" t="n">
        <v>0.0013</v>
      </c>
      <c r="G36" s="20" t="n"/>
    </row>
    <row r="37">
      <c r="A37" s="12" t="inlineStr">
        <is>
          <t>Accrued Interest</t>
        </is>
      </c>
      <c r="B37" s="30" t="n"/>
      <c r="C37" s="30" t="n"/>
      <c r="D37" s="13" t="n"/>
      <c r="E37" s="14" t="n">
        <v>34.9626385</v>
      </c>
      <c r="F37" s="15" t="n">
        <v>7.8e-05</v>
      </c>
      <c r="G37" s="15" t="n"/>
    </row>
    <row r="38">
      <c r="A38" s="12" t="inlineStr">
        <is>
          <t>Net Receivables/(Payables)</t>
        </is>
      </c>
      <c r="B38" s="30" t="n"/>
      <c r="C38" s="30" t="n"/>
      <c r="D38" s="13" t="n"/>
      <c r="E38" s="14" t="n">
        <v>483.1273615</v>
      </c>
      <c r="F38" s="15" t="n">
        <v>0.001122</v>
      </c>
      <c r="G38" s="15" t="n">
        <v>0.067576</v>
      </c>
    </row>
    <row r="39">
      <c r="A39" s="25" t="inlineStr">
        <is>
          <t>GRAND TOTAL</t>
        </is>
      </c>
      <c r="B39" s="33" t="n"/>
      <c r="C39" s="33" t="n"/>
      <c r="D39" s="26" t="n"/>
      <c r="E39" s="27" t="n">
        <v>443951.7</v>
      </c>
      <c r="F39" s="28" t="n">
        <v>1</v>
      </c>
      <c r="G39" s="28" t="n"/>
    </row>
    <row r="41">
      <c r="A41" s="67" t="inlineStr">
        <is>
          <t>**Non Traded Security</t>
        </is>
      </c>
    </row>
    <row r="44">
      <c r="A44" s="67" t="inlineStr">
        <is>
          <t>Notes:</t>
        </is>
      </c>
    </row>
    <row r="45">
      <c r="A45" s="47" t="inlineStr">
        <is>
          <t>1. Security in default beyond its maturiy date</t>
        </is>
      </c>
      <c r="B45" s="34" t="inlineStr">
        <is>
          <t>NIL</t>
        </is>
      </c>
    </row>
    <row r="46">
      <c r="A46" t="inlineStr">
        <is>
          <t>2. NAV at the beginning of the period (Rs. per unit)</t>
        </is>
      </c>
    </row>
    <row r="47">
      <c r="A47" t="inlineStr">
        <is>
          <t>Plan /option (Face Value 10)</t>
        </is>
      </c>
      <c r="B47" t="inlineStr">
        <is>
          <t>As on</t>
        </is>
      </c>
      <c r="C47" t="inlineStr">
        <is>
          <t>As on</t>
        </is>
      </c>
    </row>
    <row r="48">
      <c r="B48" s="48" t="n">
        <v>45198</v>
      </c>
      <c r="C48" s="48" t="n">
        <v>45230</v>
      </c>
    </row>
    <row r="49">
      <c r="A49" t="inlineStr">
        <is>
          <t>Direct Plan Growth Option</t>
        </is>
      </c>
      <c r="B49" t="n">
        <v>11.6005</v>
      </c>
      <c r="C49" t="n">
        <v>11.5635</v>
      </c>
      <c r="E49" s="2" t="n"/>
    </row>
    <row r="50">
      <c r="A50" t="inlineStr">
        <is>
          <t>Direct Plan IDCW Option</t>
        </is>
      </c>
      <c r="B50" t="n">
        <v>11.6005</v>
      </c>
      <c r="C50" t="n">
        <v>11.5635</v>
      </c>
      <c r="E50" s="2" t="n"/>
    </row>
    <row r="51">
      <c r="A51" t="inlineStr">
        <is>
          <t>Regular Plan Growth Option</t>
        </is>
      </c>
      <c r="B51" t="n">
        <v>11.6005</v>
      </c>
      <c r="C51" t="n">
        <v>11.5635</v>
      </c>
      <c r="E51" s="2" t="n"/>
    </row>
    <row r="52">
      <c r="A52" t="inlineStr">
        <is>
          <t>Regular Plan IDCW Option</t>
        </is>
      </c>
      <c r="B52" t="n">
        <v>11.6005</v>
      </c>
      <c r="C52" t="n">
        <v>11.5635</v>
      </c>
      <c r="E52" s="2" t="n"/>
    </row>
    <row r="53">
      <c r="E53" s="2" t="n"/>
    </row>
    <row r="54">
      <c r="A54" t="inlineStr">
        <is>
          <t xml:space="preserve">3. Total Dividend (Net) declared during the month </t>
        </is>
      </c>
      <c r="B54" s="34" t="inlineStr">
        <is>
          <t>NIL</t>
        </is>
      </c>
    </row>
    <row r="55">
      <c r="A55" t="inlineStr">
        <is>
          <t>4. Bonus was declared during the month</t>
        </is>
      </c>
      <c r="B55" s="34" t="inlineStr">
        <is>
          <t>NIL</t>
        </is>
      </c>
    </row>
    <row r="56" ht="30" customHeight="1">
      <c r="A56" s="47" t="inlineStr">
        <is>
          <t>5. Investment in Repo of Corporate Debt Securities during the month ended October 31, 2023</t>
        </is>
      </c>
      <c r="B56" s="34" t="inlineStr">
        <is>
          <t>NIL</t>
        </is>
      </c>
    </row>
    <row r="57" ht="30" customHeight="1">
      <c r="A57" s="47" t="inlineStr">
        <is>
          <t>6. Investment in foreign securities/ADRs/GDRs at the end of the month</t>
        </is>
      </c>
      <c r="B57" s="34" t="inlineStr">
        <is>
          <t>NIL</t>
        </is>
      </c>
    </row>
    <row r="58">
      <c r="A58" t="inlineStr">
        <is>
          <t>7. Average Portfolio Maturity</t>
        </is>
      </c>
      <c r="B58" s="49">
        <f>+B72</f>
        <v/>
      </c>
    </row>
    <row r="59" ht="45" customHeight="1">
      <c r="A59" s="47" t="inlineStr">
        <is>
          <t>8. Total gross exposure to derivative instruments (excluding reversed positions) at the end of the month (Rs. in Lakhs)</t>
        </is>
      </c>
      <c r="B59" s="34" t="inlineStr">
        <is>
          <t>NIL</t>
        </is>
      </c>
    </row>
    <row r="60" ht="30" customHeight="1">
      <c r="A60" s="47" t="inlineStr">
        <is>
          <t>9. Margin Deposits includes Margin money placed on derivatives other than margin money placed with bank</t>
        </is>
      </c>
      <c r="B60" s="34" t="inlineStr">
        <is>
          <t>NIL</t>
        </is>
      </c>
    </row>
    <row r="61" ht="30" customHeight="1">
      <c r="A61" s="47" t="inlineStr">
        <is>
          <t>10. Value of investment made by other schemes under same management (Rs. In Lakhs)</t>
        </is>
      </c>
      <c r="B61" s="34" t="inlineStr">
        <is>
          <t>NIL</t>
        </is>
      </c>
    </row>
    <row r="62">
      <c r="A62" t="inlineStr">
        <is>
          <t>11. Number of instance of deviation In valuation of securities</t>
        </is>
      </c>
      <c r="B62" s="34" t="inlineStr">
        <is>
          <t>NIL</t>
        </is>
      </c>
    </row>
    <row r="63">
      <c r="A63" t="inlineStr">
        <is>
          <t>12. Total value and percentage of illiquid equity shares / securities</t>
        </is>
      </c>
      <c r="B63" s="34" t="inlineStr">
        <is>
          <t>NIL</t>
        </is>
      </c>
    </row>
    <row r="65">
      <c r="A65" t="inlineStr">
        <is>
          <t>Portfolio Information</t>
        </is>
      </c>
    </row>
    <row r="66">
      <c r="A66" s="52" t="inlineStr">
        <is>
          <t>Scheme Name :</t>
        </is>
      </c>
      <c r="B66" s="52" t="inlineStr">
        <is>
          <t>BHARAT Bond FOF - April 2031</t>
        </is>
      </c>
    </row>
    <row r="67">
      <c r="A67" s="52" t="inlineStr">
        <is>
          <t>Description (if any)</t>
        </is>
      </c>
      <c r="B67" s="52" t="inlineStr">
        <is>
          <t>Fund of funds scheme (Domestic)</t>
        </is>
      </c>
    </row>
    <row r="68">
      <c r="A68" s="52" t="n"/>
      <c r="B68" s="52" t="n"/>
    </row>
    <row r="69">
      <c r="A69" s="52" t="inlineStr">
        <is>
          <t>Annualised Portfolio YTM* :</t>
        </is>
      </c>
      <c r="B69" s="53" t="n">
        <v>7.640724516631852</v>
      </c>
    </row>
    <row r="70">
      <c r="A70" s="52" t="n"/>
      <c r="B70" s="52" t="n"/>
    </row>
    <row r="71">
      <c r="A71" s="52" t="inlineStr">
        <is>
          <t>Macaulay Duration</t>
        </is>
      </c>
      <c r="B71" s="54" t="n">
        <v>0.1469</v>
      </c>
    </row>
    <row r="72">
      <c r="A72" s="52" t="inlineStr">
        <is>
          <t>Residual Maturity</t>
        </is>
      </c>
      <c r="B72" s="54" t="n">
        <v>7.087163134996397</v>
      </c>
    </row>
    <row r="73">
      <c r="A73" s="52" t="n"/>
      <c r="B73" s="52" t="n"/>
    </row>
    <row r="74">
      <c r="A74" s="52" t="inlineStr">
        <is>
          <t xml:space="preserve">As on (Date) </t>
        </is>
      </c>
      <c r="B74" s="55" t="n">
        <v>45230</v>
      </c>
    </row>
    <row r="76" ht="70" customHeight="1">
      <c r="A76" s="69" t="inlineStr">
        <is>
          <t>Scheme Name</t>
        </is>
      </c>
      <c r="B76" s="69" t="inlineStr">
        <is>
          <t>Risk- O - Meter</t>
        </is>
      </c>
      <c r="C76" s="69" t="inlineStr">
        <is>
          <t>Benchmark of the Scheme</t>
        </is>
      </c>
      <c r="D76" s="69" t="inlineStr">
        <is>
          <t>Benchmark Risk-o-meter</t>
        </is>
      </c>
    </row>
    <row r="77" ht="70" customHeight="1">
      <c r="A77" s="69" t="inlineStr">
        <is>
          <t>BHARAT Bond FOF - April 2031</t>
        </is>
      </c>
      <c r="B77" s="69" t="n"/>
      <c r="C77" s="69" t="inlineStr">
        <is>
          <t>NIFTY BHARAT Bond Index - April 2031</t>
        </is>
      </c>
      <c r="D77" s="69" t="n"/>
      <c r="E77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61"/>
  <sheetViews>
    <sheetView showGridLines="0" workbookViewId="0">
      <pane ySplit="4" topLeftCell="A22" activePane="bottomLeft" state="frozen"/>
      <selection activeCell="A2" sqref="A2:XFD2"/>
      <selection pane="bottomLeft" activeCell="A3" sqref="A3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BHARAT BOND FOF – APRIL 2032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open-ended Target Maturity fund of funds scheme investing in units of BHARAT Bond ETF – April 2032)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Equity &amp; Equity related</t>
        </is>
      </c>
      <c r="B7" s="30" t="n"/>
      <c r="C7" s="30" t="n"/>
      <c r="D7" s="13" t="n"/>
      <c r="E7" s="14" t="inlineStr">
        <is>
          <t>NIL</t>
        </is>
      </c>
      <c r="F7" s="15" t="inlineStr">
        <is>
          <t>NIL</t>
        </is>
      </c>
      <c r="G7" s="15" t="n"/>
    </row>
    <row r="8">
      <c r="A8" s="12" t="n"/>
      <c r="B8" s="30" t="n"/>
      <c r="C8" s="30" t="n"/>
      <c r="D8" s="13" t="n"/>
      <c r="E8" s="14" t="n"/>
      <c r="F8" s="15" t="n"/>
      <c r="G8" s="15" t="n"/>
    </row>
    <row r="9">
      <c r="A9" s="12" t="n"/>
      <c r="B9" s="30" t="n"/>
      <c r="C9" s="30" t="n"/>
      <c r="D9" s="13" t="n"/>
      <c r="E9" s="14" t="n"/>
      <c r="F9" s="15" t="n"/>
      <c r="G9" s="15" t="n"/>
    </row>
    <row r="10">
      <c r="A10" s="16" t="inlineStr">
        <is>
          <t>Investment in Mutual fund</t>
        </is>
      </c>
      <c r="B10" s="30" t="n"/>
      <c r="C10" s="30" t="n"/>
      <c r="D10" s="13" t="n"/>
      <c r="E10" s="14" t="n"/>
      <c r="F10" s="15" t="n"/>
      <c r="G10" s="15" t="n"/>
    </row>
    <row r="11">
      <c r="A11" s="12" t="inlineStr">
        <is>
          <t>BHARAT BOND ETF–APRIL 2032-GROWTH</t>
        </is>
      </c>
      <c r="B11" s="30" t="inlineStr">
        <is>
          <t>INF754K01OB1</t>
        </is>
      </c>
      <c r="C11" s="30" t="n"/>
      <c r="D11" s="13" t="n">
        <v>38151036</v>
      </c>
      <c r="E11" s="14" t="n">
        <v>415834.85</v>
      </c>
      <c r="F11" s="15" t="n">
        <v>0.997</v>
      </c>
      <c r="G11" s="15" t="n"/>
    </row>
    <row r="12">
      <c r="A12" s="16" t="inlineStr">
        <is>
          <t>Sub Total</t>
        </is>
      </c>
      <c r="B12" s="31" t="n"/>
      <c r="C12" s="31" t="n"/>
      <c r="D12" s="17" t="n"/>
      <c r="E12" s="18" t="n">
        <v>415834.85</v>
      </c>
      <c r="F12" s="19" t="n">
        <v>0.997</v>
      </c>
      <c r="G12" s="20" t="n"/>
    </row>
    <row r="13">
      <c r="A13" s="12" t="n"/>
      <c r="B13" s="30" t="n"/>
      <c r="C13" s="30" t="n"/>
      <c r="D13" s="13" t="n"/>
      <c r="E13" s="14" t="n"/>
      <c r="F13" s="15" t="n"/>
      <c r="G13" s="15" t="n"/>
    </row>
    <row r="14">
      <c r="A14" s="21" t="inlineStr">
        <is>
          <t>TOTAL</t>
        </is>
      </c>
      <c r="B14" s="32" t="n"/>
      <c r="C14" s="32" t="n"/>
      <c r="D14" s="22" t="n"/>
      <c r="E14" s="18" t="n">
        <v>415834.85</v>
      </c>
      <c r="F14" s="19" t="n">
        <v>0.997</v>
      </c>
      <c r="G14" s="20" t="n"/>
    </row>
    <row r="15">
      <c r="A15" s="12" t="n"/>
      <c r="B15" s="30" t="n"/>
      <c r="C15" s="30" t="n"/>
      <c r="D15" s="13" t="n"/>
      <c r="E15" s="14" t="n"/>
      <c r="F15" s="15" t="n"/>
      <c r="G15" s="15" t="n"/>
    </row>
    <row r="16">
      <c r="A16" s="16" t="inlineStr">
        <is>
          <t>TREPS / Reverse Repo</t>
        </is>
      </c>
      <c r="B16" s="30" t="n"/>
      <c r="C16" s="30" t="n"/>
      <c r="D16" s="13" t="n"/>
      <c r="E16" s="14" t="n"/>
      <c r="F16" s="15" t="n"/>
      <c r="G16" s="15" t="n"/>
    </row>
    <row r="17">
      <c r="A17" s="12" t="inlineStr">
        <is>
          <t>Clearing Corporation of India Ltd.</t>
        </is>
      </c>
      <c r="B17" s="30" t="n"/>
      <c r="C17" s="30" t="n"/>
      <c r="D17" s="13" t="n"/>
      <c r="E17" s="14" t="n">
        <v>1303.76</v>
      </c>
      <c r="F17" s="15" t="n">
        <v>0.0031</v>
      </c>
      <c r="G17" s="15" t="n">
        <v>0.067576</v>
      </c>
    </row>
    <row r="18">
      <c r="A18" s="16" t="inlineStr">
        <is>
          <t>Sub Total</t>
        </is>
      </c>
      <c r="B18" s="31" t="n"/>
      <c r="C18" s="31" t="n"/>
      <c r="D18" s="17" t="n"/>
      <c r="E18" s="18" t="n">
        <v>1303.76</v>
      </c>
      <c r="F18" s="19" t="n">
        <v>0.0031</v>
      </c>
      <c r="G18" s="20" t="n"/>
    </row>
    <row r="19">
      <c r="A19" s="12" t="n"/>
      <c r="B19" s="30" t="n"/>
      <c r="C19" s="30" t="n"/>
      <c r="D19" s="13" t="n"/>
      <c r="E19" s="14" t="n"/>
      <c r="F19" s="15" t="n"/>
      <c r="G19" s="15" t="n"/>
    </row>
    <row r="20">
      <c r="A20" s="21" t="inlineStr">
        <is>
          <t>TOTAL</t>
        </is>
      </c>
      <c r="B20" s="32" t="n"/>
      <c r="C20" s="32" t="n"/>
      <c r="D20" s="22" t="n"/>
      <c r="E20" s="18" t="n">
        <v>1303.76</v>
      </c>
      <c r="F20" s="19" t="n">
        <v>0.0031</v>
      </c>
      <c r="G20" s="20" t="n"/>
    </row>
    <row r="21">
      <c r="A21" s="12" t="inlineStr">
        <is>
          <t>Accrued Interest</t>
        </is>
      </c>
      <c r="B21" s="30" t="n"/>
      <c r="C21" s="30" t="n"/>
      <c r="D21" s="13" t="n"/>
      <c r="E21" s="14" t="n">
        <v>0.2413775</v>
      </c>
      <c r="F21" s="15" t="n">
        <v>0</v>
      </c>
      <c r="G21" s="15" t="n"/>
    </row>
    <row r="22">
      <c r="A22" s="12" t="inlineStr">
        <is>
          <t>Net Receivables/(Payables)</t>
        </is>
      </c>
      <c r="B22" s="30" t="n"/>
      <c r="C22" s="30" t="n"/>
      <c r="D22" s="13" t="n"/>
      <c r="E22" s="23" t="n">
        <v>-54.7213775</v>
      </c>
      <c r="F22" s="24" t="n">
        <v>-0.0001</v>
      </c>
      <c r="G22" s="15" t="n">
        <v>0.067576</v>
      </c>
    </row>
    <row r="23">
      <c r="A23" s="25" t="inlineStr">
        <is>
          <t>GRAND TOTAL</t>
        </is>
      </c>
      <c r="B23" s="33" t="n"/>
      <c r="C23" s="33" t="n"/>
      <c r="D23" s="26" t="n"/>
      <c r="E23" s="27" t="n">
        <v>417084.13</v>
      </c>
      <c r="F23" s="28" t="n">
        <v>1</v>
      </c>
      <c r="G23" s="28" t="n"/>
    </row>
    <row r="28">
      <c r="A28" s="67" t="inlineStr">
        <is>
          <t>Notes:</t>
        </is>
      </c>
    </row>
    <row r="29">
      <c r="A29" s="47" t="inlineStr">
        <is>
          <t>1. Security in default beyond its maturiy date</t>
        </is>
      </c>
      <c r="B29" s="34" t="inlineStr">
        <is>
          <t>NIL</t>
        </is>
      </c>
    </row>
    <row r="30">
      <c r="A30" t="inlineStr">
        <is>
          <t>2. NAV at the beginning of the period (Rs. per unit)</t>
        </is>
      </c>
    </row>
    <row r="31">
      <c r="A31" t="inlineStr">
        <is>
          <t>Plan /option (Face Value 10)</t>
        </is>
      </c>
      <c r="B31" t="inlineStr">
        <is>
          <t>As on</t>
        </is>
      </c>
      <c r="C31" t="inlineStr">
        <is>
          <t>As on</t>
        </is>
      </c>
    </row>
    <row r="32">
      <c r="B32" s="48" t="n">
        <v>45198</v>
      </c>
      <c r="C32" s="48" t="n">
        <v>45230</v>
      </c>
    </row>
    <row r="33">
      <c r="A33" t="inlineStr">
        <is>
          <t>Direct Plan Growth Option</t>
        </is>
      </c>
      <c r="B33" t="n">
        <v>10.9006</v>
      </c>
      <c r="C33" t="n">
        <v>10.8834</v>
      </c>
      <c r="E33" s="2" t="n"/>
    </row>
    <row r="34">
      <c r="A34" t="inlineStr">
        <is>
          <t>Direct Plan IDCW Option</t>
        </is>
      </c>
      <c r="B34" t="n">
        <v>10.9006</v>
      </c>
      <c r="C34" t="n">
        <v>10.8834</v>
      </c>
      <c r="E34" s="2" t="n"/>
    </row>
    <row r="35">
      <c r="A35" t="inlineStr">
        <is>
          <t>Regular Plan Growth Option</t>
        </is>
      </c>
      <c r="B35" t="n">
        <v>10.9006</v>
      </c>
      <c r="C35" t="n">
        <v>10.8834</v>
      </c>
      <c r="E35" s="2" t="n"/>
    </row>
    <row r="36">
      <c r="A36" t="inlineStr">
        <is>
          <t>Regular Plan IDCW Option</t>
        </is>
      </c>
      <c r="B36" t="n">
        <v>10.9006</v>
      </c>
      <c r="C36" t="n">
        <v>10.8834</v>
      </c>
      <c r="E36" s="2" t="n"/>
    </row>
    <row r="37">
      <c r="E37" s="2" t="n"/>
    </row>
    <row r="38">
      <c r="A38" t="inlineStr">
        <is>
          <t xml:space="preserve">3. Total Dividend (Net) declared during the month </t>
        </is>
      </c>
      <c r="B38" s="34" t="inlineStr">
        <is>
          <t>NIL</t>
        </is>
      </c>
    </row>
    <row r="39">
      <c r="A39" t="inlineStr">
        <is>
          <t>4. Bonus was declared during the month</t>
        </is>
      </c>
      <c r="B39" s="34" t="inlineStr">
        <is>
          <t>NIL</t>
        </is>
      </c>
    </row>
    <row r="40" ht="30" customHeight="1">
      <c r="A40" s="47" t="inlineStr">
        <is>
          <t>5. Investment in Repo of Corporate Debt Securities during the month ended October 31, 2023</t>
        </is>
      </c>
      <c r="B40" s="34" t="inlineStr">
        <is>
          <t>NIL</t>
        </is>
      </c>
    </row>
    <row r="41" ht="30" customHeight="1">
      <c r="A41" s="47" t="inlineStr">
        <is>
          <t>6. Investment in foreign securities/ADRs/GDRs at the end of the month</t>
        </is>
      </c>
      <c r="B41" s="34" t="inlineStr">
        <is>
          <t>NIL</t>
        </is>
      </c>
    </row>
    <row r="42">
      <c r="A42" t="inlineStr">
        <is>
          <t>7. Average Portfolio Maturity</t>
        </is>
      </c>
      <c r="B42" s="49">
        <f>+B56</f>
        <v/>
      </c>
    </row>
    <row r="43" ht="45" customHeight="1">
      <c r="A43" s="47" t="inlineStr">
        <is>
          <t>8. Total gross exposure to derivative instruments (excluding reversed positions) at the end of the month (Rs. in Lakhs)</t>
        </is>
      </c>
      <c r="B43" s="34" t="inlineStr">
        <is>
          <t>NIL</t>
        </is>
      </c>
    </row>
    <row r="44" ht="30" customHeight="1">
      <c r="A44" s="47" t="inlineStr">
        <is>
          <t>9. Margin Deposits includes Margin money placed on derivatives other than margin money placed with bank</t>
        </is>
      </c>
      <c r="B44" s="34" t="inlineStr">
        <is>
          <t>NIL</t>
        </is>
      </c>
    </row>
    <row r="45" ht="30" customHeight="1">
      <c r="A45" s="47" t="inlineStr">
        <is>
          <t>10. Value of investment made by other schemes under same management (Rs. In Lakhs)</t>
        </is>
      </c>
      <c r="B45" s="34" t="inlineStr">
        <is>
          <t>NIL</t>
        </is>
      </c>
    </row>
    <row r="46">
      <c r="A46" t="inlineStr">
        <is>
          <t>11. Number of instance of deviation In valuation of securities</t>
        </is>
      </c>
      <c r="B46" s="34" t="inlineStr">
        <is>
          <t>NIL</t>
        </is>
      </c>
    </row>
    <row r="47">
      <c r="A47" t="inlineStr">
        <is>
          <t>12. Total value and percentage of illiquid equity shares / securities</t>
        </is>
      </c>
      <c r="B47" s="34" t="inlineStr">
        <is>
          <t>NIL</t>
        </is>
      </c>
    </row>
    <row r="49">
      <c r="A49" t="inlineStr">
        <is>
          <t>Portfolio Information</t>
        </is>
      </c>
    </row>
    <row r="50">
      <c r="A50" s="52" t="inlineStr">
        <is>
          <t>Scheme Name :</t>
        </is>
      </c>
      <c r="B50" s="52" t="inlineStr">
        <is>
          <t>BHARAT Bond FOF - April 2032</t>
        </is>
      </c>
    </row>
    <row r="51">
      <c r="A51" s="52" t="inlineStr">
        <is>
          <t>Description (if any)</t>
        </is>
      </c>
      <c r="B51" s="52" t="inlineStr">
        <is>
          <t>Fund of funds scheme (Domestic)</t>
        </is>
      </c>
    </row>
    <row r="52">
      <c r="A52" s="52" t="n"/>
      <c r="B52" s="52" t="n"/>
    </row>
    <row r="53">
      <c r="A53" s="52" t="inlineStr">
        <is>
          <t>Annualised Portfolio YTM* :</t>
        </is>
      </c>
      <c r="B53" s="53" t="n">
        <v>7.647134794693866</v>
      </c>
    </row>
    <row r="54">
      <c r="A54" s="52" t="n"/>
      <c r="B54" s="52" t="n"/>
    </row>
    <row r="55">
      <c r="A55" s="52" t="inlineStr">
        <is>
          <t>Macaulay Duration</t>
        </is>
      </c>
      <c r="B55" s="54" t="n">
        <v>0</v>
      </c>
    </row>
    <row r="56">
      <c r="A56" s="52" t="inlineStr">
        <is>
          <t>Residual Maturity</t>
        </is>
      </c>
      <c r="B56" s="54" t="n">
        <v>8.338862050289508</v>
      </c>
    </row>
    <row r="57">
      <c r="A57" s="52" t="n"/>
      <c r="B57" s="52" t="n"/>
    </row>
    <row r="58">
      <c r="A58" s="52" t="inlineStr">
        <is>
          <t xml:space="preserve">As on (Date) </t>
        </is>
      </c>
      <c r="B58" s="55" t="n">
        <v>45230</v>
      </c>
    </row>
    <row r="60" ht="70" customHeight="1">
      <c r="A60" s="69" t="inlineStr">
        <is>
          <t>Scheme Name</t>
        </is>
      </c>
      <c r="B60" s="69" t="inlineStr">
        <is>
          <t>Risk- O - Meter</t>
        </is>
      </c>
      <c r="C60" s="69" t="inlineStr">
        <is>
          <t>Benchmark of the Scheme</t>
        </is>
      </c>
      <c r="D60" s="69" t="inlineStr">
        <is>
          <t>Benchmark Risk-o-meter</t>
        </is>
      </c>
    </row>
    <row r="61" ht="70" customHeight="1">
      <c r="A61" s="69" t="inlineStr">
        <is>
          <t>Bharat Bond ETF FOF – April 2032</t>
        </is>
      </c>
      <c r="B61" s="69" t="n"/>
      <c r="C61" s="69" t="inlineStr">
        <is>
          <t>Nifty BHARAT Bond Index - April 2032</t>
        </is>
      </c>
      <c r="D61" s="69" t="n"/>
      <c r="E61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77"/>
  <sheetViews>
    <sheetView showGridLines="0" workbookViewId="0">
      <pane ySplit="4" topLeftCell="A36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BHARAT BOND FOF – APRIL 2033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open-ended Target Maturity fund of funds scheme investing in units of BHARAT Bond ETF – April 2033)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Equity &amp; Equity related</t>
        </is>
      </c>
      <c r="B7" s="30" t="n"/>
      <c r="C7" s="30" t="n"/>
      <c r="D7" s="13" t="n"/>
      <c r="E7" s="14" t="inlineStr">
        <is>
          <t>NIL</t>
        </is>
      </c>
      <c r="F7" s="15" t="inlineStr">
        <is>
          <t>NIL</t>
        </is>
      </c>
      <c r="G7" s="15" t="n"/>
    </row>
    <row r="8">
      <c r="A8" s="16" t="inlineStr">
        <is>
          <t>Debt Instruments</t>
        </is>
      </c>
      <c r="B8" s="30" t="n"/>
      <c r="C8" s="30" t="n"/>
      <c r="D8" s="13" t="n"/>
      <c r="E8" s="14" t="n"/>
      <c r="F8" s="15" t="n"/>
      <c r="G8" s="15" t="n"/>
    </row>
    <row r="9">
      <c r="A9" s="16" t="inlineStr">
        <is>
          <t>(a) Listed / Awaiting listing on Stock Exchanges</t>
        </is>
      </c>
      <c r="B9" s="30" t="n"/>
      <c r="C9" s="30" t="n"/>
      <c r="D9" s="13" t="n"/>
      <c r="E9" s="14" t="n"/>
      <c r="F9" s="15" t="n"/>
      <c r="G9" s="15" t="n"/>
    </row>
    <row r="10">
      <c r="A10" s="16" t="inlineStr">
        <is>
          <t>Sub Total</t>
        </is>
      </c>
      <c r="B10" s="30" t="n"/>
      <c r="C10" s="30" t="n"/>
      <c r="D10" s="13" t="n"/>
      <c r="E10" s="35" t="inlineStr">
        <is>
          <t>NIL</t>
        </is>
      </c>
      <c r="F10" s="36" t="inlineStr">
        <is>
          <t>NIL</t>
        </is>
      </c>
      <c r="G10" s="15" t="n"/>
    </row>
    <row r="11">
      <c r="A11" s="12" t="n"/>
      <c r="B11" s="30" t="n"/>
      <c r="C11" s="30" t="n"/>
      <c r="D11" s="13" t="n"/>
      <c r="E11" s="14" t="n"/>
      <c r="F11" s="15" t="n"/>
      <c r="G11" s="15" t="n"/>
    </row>
    <row r="12">
      <c r="A12" s="16" t="inlineStr">
        <is>
          <t>Government Securities</t>
        </is>
      </c>
      <c r="B12" s="30" t="n"/>
      <c r="C12" s="30" t="n"/>
      <c r="D12" s="13" t="n"/>
      <c r="E12" s="14" t="n"/>
      <c r="F12" s="15" t="n"/>
      <c r="G12" s="15" t="n"/>
    </row>
    <row r="13">
      <c r="A13" s="12" t="inlineStr">
        <is>
          <t>7.26% GOVT OF INDIA RED 06-02-2033</t>
        </is>
      </c>
      <c r="B13" s="30" t="inlineStr">
        <is>
          <t>IN0020220151</t>
        </is>
      </c>
      <c r="C13" s="30" t="inlineStr">
        <is>
          <t>SOVEREIGN</t>
        </is>
      </c>
      <c r="D13" s="13" t="n">
        <v>1000000</v>
      </c>
      <c r="E13" s="14" t="n">
        <v>990.98</v>
      </c>
      <c r="F13" s="15" t="n">
        <v>0.0051</v>
      </c>
      <c r="G13" s="15" t="n">
        <v>0.075304706961</v>
      </c>
    </row>
    <row r="14">
      <c r="A14" s="16" t="inlineStr">
        <is>
          <t>Sub Total</t>
        </is>
      </c>
      <c r="B14" s="31" t="n"/>
      <c r="C14" s="31" t="n"/>
      <c r="D14" s="17" t="n"/>
      <c r="E14" s="18" t="n">
        <v>990.98</v>
      </c>
      <c r="F14" s="19" t="n">
        <v>0.0051</v>
      </c>
      <c r="G14" s="20" t="n"/>
    </row>
    <row r="15">
      <c r="A15" s="12" t="n"/>
      <c r="B15" s="30" t="n"/>
      <c r="C15" s="30" t="n"/>
      <c r="D15" s="13" t="n"/>
      <c r="E15" s="14" t="n"/>
      <c r="F15" s="15" t="n"/>
      <c r="G15" s="15" t="n"/>
    </row>
    <row r="16">
      <c r="A16" s="12" t="n"/>
      <c r="B16" s="30" t="n"/>
      <c r="C16" s="30" t="n"/>
      <c r="D16" s="13" t="n"/>
      <c r="E16" s="14" t="n"/>
      <c r="F16" s="15" t="n"/>
      <c r="G16" s="15" t="n"/>
    </row>
    <row r="17">
      <c r="A17" s="16" t="inlineStr">
        <is>
          <t>(b)Privately Placed/Unlisted</t>
        </is>
      </c>
      <c r="B17" s="30" t="n"/>
      <c r="C17" s="30" t="n"/>
      <c r="D17" s="13" t="n"/>
      <c r="E17" s="14" t="n"/>
      <c r="F17" s="15" t="n"/>
      <c r="G17" s="15" t="n"/>
    </row>
    <row r="18">
      <c r="A18" s="16" t="inlineStr">
        <is>
          <t>Sub Total</t>
        </is>
      </c>
      <c r="B18" s="30" t="n"/>
      <c r="C18" s="30" t="n"/>
      <c r="D18" s="13" t="n"/>
      <c r="E18" s="35" t="inlineStr">
        <is>
          <t>NIL</t>
        </is>
      </c>
      <c r="F18" s="36" t="inlineStr">
        <is>
          <t>NIL</t>
        </is>
      </c>
      <c r="G18" s="15" t="n"/>
    </row>
    <row r="19">
      <c r="A19" s="12" t="n"/>
      <c r="B19" s="30" t="n"/>
      <c r="C19" s="30" t="n"/>
      <c r="D19" s="13" t="n"/>
      <c r="E19" s="14" t="n"/>
      <c r="F19" s="15" t="n"/>
      <c r="G19" s="15" t="n"/>
    </row>
    <row r="20">
      <c r="A20" s="16" t="inlineStr">
        <is>
          <t>(c)Securitised Debt Instruments</t>
        </is>
      </c>
      <c r="B20" s="30" t="n"/>
      <c r="C20" s="30" t="n"/>
      <c r="D20" s="13" t="n"/>
      <c r="E20" s="14" t="n"/>
      <c r="F20" s="15" t="n"/>
      <c r="G20" s="15" t="n"/>
    </row>
    <row r="21">
      <c r="A21" s="16" t="inlineStr">
        <is>
          <t>Sub Total</t>
        </is>
      </c>
      <c r="B21" s="30" t="n"/>
      <c r="C21" s="30" t="n"/>
      <c r="D21" s="13" t="n"/>
      <c r="E21" s="35" t="inlineStr">
        <is>
          <t>NIL</t>
        </is>
      </c>
      <c r="F21" s="36" t="inlineStr">
        <is>
          <t>NIL</t>
        </is>
      </c>
      <c r="G21" s="15" t="n"/>
    </row>
    <row r="22">
      <c r="A22" s="12" t="n"/>
      <c r="B22" s="30" t="n"/>
      <c r="C22" s="30" t="n"/>
      <c r="D22" s="13" t="n"/>
      <c r="E22" s="14" t="n"/>
      <c r="F22" s="15" t="n"/>
      <c r="G22" s="15" t="n"/>
    </row>
    <row r="23">
      <c r="A23" s="21" t="inlineStr">
        <is>
          <t>TOTAL</t>
        </is>
      </c>
      <c r="B23" s="32" t="n"/>
      <c r="C23" s="32" t="n"/>
      <c r="D23" s="22" t="n"/>
      <c r="E23" s="18" t="n">
        <v>990.98</v>
      </c>
      <c r="F23" s="19" t="n">
        <v>0.0051</v>
      </c>
      <c r="G23" s="20" t="n"/>
    </row>
    <row r="24">
      <c r="A24" s="12" t="n"/>
      <c r="B24" s="30" t="n"/>
      <c r="C24" s="30" t="n"/>
      <c r="D24" s="13" t="n"/>
      <c r="E24" s="14" t="n"/>
      <c r="F24" s="15" t="n"/>
      <c r="G24" s="15" t="n"/>
    </row>
    <row r="25">
      <c r="A25" s="12" t="n"/>
      <c r="B25" s="30" t="n"/>
      <c r="C25" s="30" t="n"/>
      <c r="D25" s="13" t="n"/>
      <c r="E25" s="14" t="n"/>
      <c r="F25" s="15" t="n"/>
      <c r="G25" s="15" t="n"/>
    </row>
    <row r="26">
      <c r="A26" s="16" t="inlineStr">
        <is>
          <t>Investment in Mutual fund</t>
        </is>
      </c>
      <c r="B26" s="30" t="n"/>
      <c r="C26" s="30" t="n"/>
      <c r="D26" s="13" t="n"/>
      <c r="E26" s="14" t="n"/>
      <c r="F26" s="15" t="n"/>
      <c r="G26" s="15" t="n"/>
    </row>
    <row r="27">
      <c r="A27" s="12" t="inlineStr">
        <is>
          <t>BHARAT BOND ETF - APRIL 2033</t>
        </is>
      </c>
      <c r="B27" s="30" t="inlineStr">
        <is>
          <t>INF754K01QX0</t>
        </is>
      </c>
      <c r="C27" s="30" t="n"/>
      <c r="D27" s="13" t="n">
        <v>18215791</v>
      </c>
      <c r="E27" s="14" t="n">
        <v>192054.55</v>
      </c>
      <c r="F27" s="15" t="n">
        <v>0.9967</v>
      </c>
      <c r="G27" s="15" t="n"/>
    </row>
    <row r="28">
      <c r="A28" s="16" t="inlineStr">
        <is>
          <t>Sub Total</t>
        </is>
      </c>
      <c r="B28" s="31" t="n"/>
      <c r="C28" s="31" t="n"/>
      <c r="D28" s="17" t="n"/>
      <c r="E28" s="18" t="n">
        <v>192054.55</v>
      </c>
      <c r="F28" s="19" t="n">
        <v>0.9967</v>
      </c>
      <c r="G28" s="20" t="n"/>
    </row>
    <row r="29">
      <c r="A29" s="12" t="n"/>
      <c r="B29" s="30" t="n"/>
      <c r="C29" s="30" t="n"/>
      <c r="D29" s="13" t="n"/>
      <c r="E29" s="14" t="n"/>
      <c r="F29" s="15" t="n"/>
      <c r="G29" s="15" t="n"/>
    </row>
    <row r="30">
      <c r="A30" s="21" t="inlineStr">
        <is>
          <t>TOTAL</t>
        </is>
      </c>
      <c r="B30" s="32" t="n"/>
      <c r="C30" s="32" t="n"/>
      <c r="D30" s="22" t="n"/>
      <c r="E30" s="18" t="n">
        <v>192054.55</v>
      </c>
      <c r="F30" s="19" t="n">
        <v>0.9967</v>
      </c>
      <c r="G30" s="20" t="n"/>
    </row>
    <row r="31">
      <c r="A31" s="12" t="n"/>
      <c r="B31" s="30" t="n"/>
      <c r="C31" s="30" t="n"/>
      <c r="D31" s="13" t="n"/>
      <c r="E31" s="14" t="n"/>
      <c r="F31" s="15" t="n"/>
      <c r="G31" s="15" t="n"/>
    </row>
    <row r="32">
      <c r="A32" s="16" t="inlineStr">
        <is>
          <t>TREPS / Reverse Repo</t>
        </is>
      </c>
      <c r="B32" s="30" t="n"/>
      <c r="C32" s="30" t="n"/>
      <c r="D32" s="13" t="n"/>
      <c r="E32" s="14" t="n"/>
      <c r="F32" s="15" t="n"/>
      <c r="G32" s="15" t="n"/>
    </row>
    <row r="33">
      <c r="A33" s="12" t="inlineStr">
        <is>
          <t>Clearing Corporation of India Ltd.</t>
        </is>
      </c>
      <c r="B33" s="30" t="n"/>
      <c r="C33" s="30" t="n"/>
      <c r="D33" s="13" t="n"/>
      <c r="E33" s="14" t="n">
        <v>401.93</v>
      </c>
      <c r="F33" s="15" t="n">
        <v>0.0021</v>
      </c>
      <c r="G33" s="15" t="n">
        <v>0.067576</v>
      </c>
    </row>
    <row r="34">
      <c r="A34" s="16" t="inlineStr">
        <is>
          <t>Sub Total</t>
        </is>
      </c>
      <c r="B34" s="31" t="n"/>
      <c r="C34" s="31" t="n"/>
      <c r="D34" s="17" t="n"/>
      <c r="E34" s="18" t="n">
        <v>401.93</v>
      </c>
      <c r="F34" s="19" t="n">
        <v>0.0021</v>
      </c>
      <c r="G34" s="20" t="n"/>
    </row>
    <row r="35">
      <c r="A35" s="12" t="n"/>
      <c r="B35" s="30" t="n"/>
      <c r="C35" s="30" t="n"/>
      <c r="D35" s="13" t="n"/>
      <c r="E35" s="14" t="n"/>
      <c r="F35" s="15" t="n"/>
      <c r="G35" s="15" t="n"/>
    </row>
    <row r="36">
      <c r="A36" s="21" t="inlineStr">
        <is>
          <t>TOTAL</t>
        </is>
      </c>
      <c r="B36" s="32" t="n"/>
      <c r="C36" s="32" t="n"/>
      <c r="D36" s="22" t="n"/>
      <c r="E36" s="18" t="n">
        <v>401.93</v>
      </c>
      <c r="F36" s="19" t="n">
        <v>0.0021</v>
      </c>
      <c r="G36" s="20" t="n"/>
    </row>
    <row r="37">
      <c r="A37" s="12" t="inlineStr">
        <is>
          <t>Accrued Interest</t>
        </is>
      </c>
      <c r="B37" s="30" t="n"/>
      <c r="C37" s="30" t="n"/>
      <c r="D37" s="13" t="n"/>
      <c r="E37" s="14" t="n">
        <v>17.2160791</v>
      </c>
      <c r="F37" s="15" t="n">
        <v>8.899999999999999e-05</v>
      </c>
      <c r="G37" s="15" t="n"/>
    </row>
    <row r="38">
      <c r="A38" s="12" t="inlineStr">
        <is>
          <t>Net Receivables/(Payables)</t>
        </is>
      </c>
      <c r="B38" s="30" t="n"/>
      <c r="C38" s="30" t="n"/>
      <c r="D38" s="13" t="n"/>
      <c r="E38" s="23" t="n">
        <v>-779.7260791</v>
      </c>
      <c r="F38" s="24" t="n">
        <v>-0.003989</v>
      </c>
      <c r="G38" s="15" t="n">
        <v>0.067576</v>
      </c>
    </row>
    <row r="39">
      <c r="A39" s="25" t="inlineStr">
        <is>
          <t>GRAND TOTAL</t>
        </is>
      </c>
      <c r="B39" s="33" t="n"/>
      <c r="C39" s="33" t="n"/>
      <c r="D39" s="26" t="n"/>
      <c r="E39" s="27" t="n">
        <v>192684.95</v>
      </c>
      <c r="F39" s="28" t="n">
        <v>1</v>
      </c>
      <c r="G39" s="28" t="n"/>
    </row>
    <row r="41">
      <c r="A41" s="67" t="inlineStr">
        <is>
          <t>**Non Traded Security</t>
        </is>
      </c>
    </row>
    <row r="44">
      <c r="A44" s="67" t="inlineStr">
        <is>
          <t>Notes:</t>
        </is>
      </c>
    </row>
    <row r="45">
      <c r="A45" s="47" t="inlineStr">
        <is>
          <t>1. Security in default beyond its maturiy date</t>
        </is>
      </c>
      <c r="B45" s="34" t="inlineStr">
        <is>
          <t>NIL</t>
        </is>
      </c>
    </row>
    <row r="46">
      <c r="A46" t="inlineStr">
        <is>
          <t>2. NAV at the beginning of the period (Rs. per unit)</t>
        </is>
      </c>
    </row>
    <row r="47">
      <c r="A47" t="inlineStr">
        <is>
          <t>Plan /option (Face Value 10)</t>
        </is>
      </c>
      <c r="B47" t="inlineStr">
        <is>
          <t>As on</t>
        </is>
      </c>
      <c r="C47" t="inlineStr">
        <is>
          <t>As on</t>
        </is>
      </c>
    </row>
    <row r="48">
      <c r="B48" s="48" t="n">
        <v>45198</v>
      </c>
      <c r="C48" s="48" t="n">
        <v>45230</v>
      </c>
    </row>
    <row r="49">
      <c r="A49" t="inlineStr">
        <is>
          <t>Direct Plan  Growth Option</t>
        </is>
      </c>
      <c r="B49" t="n">
        <v>10.6127</v>
      </c>
      <c r="C49" t="n">
        <v>10.5741</v>
      </c>
      <c r="E49" s="2" t="n"/>
    </row>
    <row r="50">
      <c r="A50" t="inlineStr">
        <is>
          <t>Direct Plan IDCW Option</t>
        </is>
      </c>
      <c r="B50" t="n">
        <v>10.6127</v>
      </c>
      <c r="C50" t="n">
        <v>10.5741</v>
      </c>
      <c r="E50" s="2" t="n"/>
    </row>
    <row r="51">
      <c r="A51" t="inlineStr">
        <is>
          <t>Regular Plan  Growth Option</t>
        </is>
      </c>
      <c r="B51" t="n">
        <v>10.6127</v>
      </c>
      <c r="C51" t="n">
        <v>10.5741</v>
      </c>
      <c r="E51" s="2" t="n"/>
    </row>
    <row r="52">
      <c r="A52" t="inlineStr">
        <is>
          <t>Regular Plan IDCW Option</t>
        </is>
      </c>
      <c r="B52" t="n">
        <v>10.6127</v>
      </c>
      <c r="C52" t="n">
        <v>10.5741</v>
      </c>
      <c r="E52" s="2" t="n"/>
    </row>
    <row r="53">
      <c r="E53" s="2" t="n"/>
    </row>
    <row r="54">
      <c r="A54" t="inlineStr">
        <is>
          <t xml:space="preserve">3. Total Dividend (Net) declared during the month </t>
        </is>
      </c>
      <c r="B54" s="34" t="inlineStr">
        <is>
          <t>NIL</t>
        </is>
      </c>
    </row>
    <row r="55">
      <c r="A55" t="inlineStr">
        <is>
          <t>4. Bonus was declared during the month</t>
        </is>
      </c>
      <c r="B55" s="34" t="inlineStr">
        <is>
          <t>NIL</t>
        </is>
      </c>
    </row>
    <row r="56" ht="30" customHeight="1">
      <c r="A56" s="47" t="inlineStr">
        <is>
          <t>5. Investment in Repo of Corporate Debt Securities during the month ended October 31, 2023</t>
        </is>
      </c>
      <c r="B56" s="34" t="inlineStr">
        <is>
          <t>NIL</t>
        </is>
      </c>
    </row>
    <row r="57" ht="30" customHeight="1">
      <c r="A57" s="47" t="inlineStr">
        <is>
          <t>6. Investment in foreign securities/ADRs/GDRs at the end of the month</t>
        </is>
      </c>
      <c r="B57" s="34" t="inlineStr">
        <is>
          <t>NIL</t>
        </is>
      </c>
    </row>
    <row r="58">
      <c r="A58" t="inlineStr">
        <is>
          <t>7. Average Portfolio Maturity</t>
        </is>
      </c>
      <c r="B58" s="49">
        <f>+B72</f>
        <v/>
      </c>
    </row>
    <row r="59" ht="45" customHeight="1">
      <c r="A59" s="47" t="inlineStr">
        <is>
          <t>8. Total gross exposure to derivative instruments (excluding reversed positions) at the end of the month (Rs. in Lakhs)</t>
        </is>
      </c>
      <c r="B59" s="34" t="inlineStr">
        <is>
          <t>NIL</t>
        </is>
      </c>
    </row>
    <row r="60" ht="30" customHeight="1">
      <c r="A60" s="47" t="inlineStr">
        <is>
          <t>9. Margin Deposits includes Margin money placed on derivatives other than margin money placed with bank</t>
        </is>
      </c>
      <c r="B60" s="34" t="inlineStr">
        <is>
          <t>NIL</t>
        </is>
      </c>
    </row>
    <row r="61" ht="30" customHeight="1">
      <c r="A61" s="47" t="inlineStr">
        <is>
          <t>10. Value of investment made by other schemes under same management (Rs. In Lakhs)</t>
        </is>
      </c>
      <c r="B61" s="34" t="inlineStr">
        <is>
          <t>NIL</t>
        </is>
      </c>
    </row>
    <row r="62">
      <c r="A62" t="inlineStr">
        <is>
          <t>11. Number of instance of deviation In valuation of securities</t>
        </is>
      </c>
      <c r="B62" s="34" t="inlineStr">
        <is>
          <t>NIL</t>
        </is>
      </c>
    </row>
    <row r="63">
      <c r="A63" t="inlineStr">
        <is>
          <t>12. Total value and percentage of illiquid equity shares / securities</t>
        </is>
      </c>
      <c r="B63" s="34" t="inlineStr">
        <is>
          <t>NIL</t>
        </is>
      </c>
    </row>
    <row r="65">
      <c r="A65" t="inlineStr">
        <is>
          <t>Portfolio Information</t>
        </is>
      </c>
    </row>
    <row r="66">
      <c r="A66" s="52" t="inlineStr">
        <is>
          <t>Scheme Name :</t>
        </is>
      </c>
      <c r="B66" s="52" t="inlineStr">
        <is>
          <t>BHARAT Bond FOF - April 2033</t>
        </is>
      </c>
    </row>
    <row r="67">
      <c r="A67" s="52" t="inlineStr">
        <is>
          <t>Description (if any)</t>
        </is>
      </c>
      <c r="B67" s="52" t="inlineStr">
        <is>
          <t>Fund of funds scheme (Domestic)</t>
        </is>
      </c>
    </row>
    <row r="68">
      <c r="A68" s="52" t="n"/>
      <c r="B68" s="52" t="n"/>
    </row>
    <row r="69">
      <c r="A69" s="52" t="inlineStr">
        <is>
          <t>Annualised Portfolio YTM* :</t>
        </is>
      </c>
      <c r="B69" s="53" t="n">
        <v>7.624902861520101</v>
      </c>
    </row>
    <row r="70">
      <c r="A70" s="52" t="n"/>
      <c r="B70" s="52" t="n"/>
    </row>
    <row r="71">
      <c r="A71" s="52" t="inlineStr">
        <is>
          <t>Macaulay Duration</t>
        </is>
      </c>
      <c r="B71" s="54" t="n">
        <v>0.0354</v>
      </c>
    </row>
    <row r="72">
      <c r="A72" s="52" t="inlineStr">
        <is>
          <t>Residual Maturity</t>
        </is>
      </c>
      <c r="B72" s="54" t="n">
        <v>9.252069091539655</v>
      </c>
    </row>
    <row r="73">
      <c r="A73" s="52" t="n"/>
      <c r="B73" s="52" t="n"/>
    </row>
    <row r="74">
      <c r="A74" s="52" t="inlineStr">
        <is>
          <t xml:space="preserve">As on (Date) </t>
        </is>
      </c>
      <c r="B74" s="55" t="n">
        <v>45230</v>
      </c>
    </row>
    <row r="76" ht="70" customHeight="1">
      <c r="A76" s="69" t="inlineStr">
        <is>
          <t>Scheme Name</t>
        </is>
      </c>
      <c r="B76" s="69" t="inlineStr">
        <is>
          <t>Risk- O - Meter</t>
        </is>
      </c>
      <c r="C76" s="69" t="inlineStr">
        <is>
          <t>Benchmark of the Scheme</t>
        </is>
      </c>
      <c r="D76" s="69" t="inlineStr">
        <is>
          <t>Benchmark Risk-o-meter</t>
        </is>
      </c>
    </row>
    <row r="77" ht="70" customHeight="1">
      <c r="A77" s="69" t="inlineStr">
        <is>
          <t>BHARAT Bond ETF FOF – April 2033</t>
        </is>
      </c>
      <c r="B77" s="69" t="n"/>
      <c r="C77" s="69" t="inlineStr">
        <is>
          <t>Nifty BHARAT Bond Index - April 2033</t>
        </is>
      </c>
      <c r="D77" s="69" t="n"/>
      <c r="E77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101"/>
  <sheetViews>
    <sheetView showGridLines="0" workbookViewId="0">
      <pane ySplit="4" topLeftCell="A47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 GOVERNMENT SECURITIES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 ended debt scheme investing in government securities across maturity)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Equity &amp; Equity related</t>
        </is>
      </c>
      <c r="B7" s="30" t="n"/>
      <c r="C7" s="30" t="n"/>
      <c r="D7" s="13" t="n"/>
      <c r="E7" s="14" t="inlineStr">
        <is>
          <t>NIL</t>
        </is>
      </c>
      <c r="F7" s="15" t="inlineStr">
        <is>
          <t>NIL</t>
        </is>
      </c>
      <c r="G7" s="15" t="n"/>
    </row>
    <row r="8">
      <c r="A8" s="16" t="inlineStr">
        <is>
          <t>Debt Instruments</t>
        </is>
      </c>
      <c r="B8" s="30" t="n"/>
      <c r="C8" s="30" t="n"/>
      <c r="D8" s="13" t="n"/>
      <c r="E8" s="14" t="n"/>
      <c r="F8" s="15" t="n"/>
      <c r="G8" s="15" t="n"/>
    </row>
    <row r="9">
      <c r="A9" s="16" t="inlineStr">
        <is>
          <t>(a) Listed / Awaiting listing on Stock Exchanges</t>
        </is>
      </c>
      <c r="B9" s="30" t="n"/>
      <c r="C9" s="30" t="n"/>
      <c r="D9" s="13" t="n"/>
      <c r="E9" s="14" t="n"/>
      <c r="F9" s="15" t="n"/>
      <c r="G9" s="15" t="n"/>
    </row>
    <row r="10">
      <c r="A10" s="16" t="inlineStr">
        <is>
          <t>Sub Total</t>
        </is>
      </c>
      <c r="B10" s="30" t="n"/>
      <c r="C10" s="30" t="n"/>
      <c r="D10" s="13" t="n"/>
      <c r="E10" s="35" t="inlineStr">
        <is>
          <t>NIL</t>
        </is>
      </c>
      <c r="F10" s="36" t="inlineStr">
        <is>
          <t>NIL</t>
        </is>
      </c>
      <c r="G10" s="15" t="n"/>
    </row>
    <row r="11">
      <c r="A11" s="12" t="n"/>
      <c r="B11" s="30" t="n"/>
      <c r="C11" s="30" t="n"/>
      <c r="D11" s="13" t="n"/>
      <c r="E11" s="14" t="n"/>
      <c r="F11" s="15" t="n"/>
      <c r="G11" s="15" t="n"/>
    </row>
    <row r="12">
      <c r="A12" s="16" t="inlineStr">
        <is>
          <t>Government Securities</t>
        </is>
      </c>
      <c r="B12" s="30" t="n"/>
      <c r="C12" s="30" t="n"/>
      <c r="D12" s="13" t="n"/>
      <c r="E12" s="14" t="n"/>
      <c r="F12" s="15" t="n"/>
      <c r="G12" s="15" t="n"/>
    </row>
    <row r="13">
      <c r="A13" s="12" t="inlineStr">
        <is>
          <t>7.18% GOVT OF INDIA RED 24-07-2037</t>
        </is>
      </c>
      <c r="B13" s="30" t="inlineStr">
        <is>
          <t>IN0020230077</t>
        </is>
      </c>
      <c r="C13" s="30" t="inlineStr">
        <is>
          <t>SOVEREIGN</t>
        </is>
      </c>
      <c r="D13" s="13" t="n">
        <v>5500000</v>
      </c>
      <c r="E13" s="14" t="n">
        <v>5369.61</v>
      </c>
      <c r="F13" s="15" t="n">
        <v>0.4003</v>
      </c>
      <c r="G13" s="15" t="n">
        <v>0.07595913394000001</v>
      </c>
    </row>
    <row r="14">
      <c r="A14" s="12" t="inlineStr">
        <is>
          <t>7.18% GOVT OF INDIA RED 14-08-2033</t>
        </is>
      </c>
      <c r="B14" s="30" t="inlineStr">
        <is>
          <t>IN0020230085</t>
        </is>
      </c>
      <c r="C14" s="30" t="inlineStr">
        <is>
          <t>SOVEREIGN</t>
        </is>
      </c>
      <c r="D14" s="13" t="n">
        <v>4500000</v>
      </c>
      <c r="E14" s="14" t="n">
        <v>4446.38</v>
      </c>
      <c r="F14" s="15" t="n">
        <v>0.3315</v>
      </c>
      <c r="G14" s="15" t="n">
        <v>0.07485678300900001</v>
      </c>
    </row>
    <row r="15">
      <c r="A15" s="12" t="inlineStr">
        <is>
          <t>7.06% GOVT OF INDIA RED 10-04-2028</t>
        </is>
      </c>
      <c r="B15" s="30" t="inlineStr">
        <is>
          <t>IN0020230010</t>
        </is>
      </c>
      <c r="C15" s="30" t="inlineStr">
        <is>
          <t>SOVEREIGN</t>
        </is>
      </c>
      <c r="D15" s="13" t="n">
        <v>500000</v>
      </c>
      <c r="E15" s="14" t="n">
        <v>494.6</v>
      </c>
      <c r="F15" s="15" t="n">
        <v>0.0369</v>
      </c>
      <c r="G15" s="15" t="n">
        <v>0.074825680644</v>
      </c>
    </row>
    <row r="16">
      <c r="A16" s="16" t="inlineStr">
        <is>
          <t>Sub Total</t>
        </is>
      </c>
      <c r="B16" s="31" t="n"/>
      <c r="C16" s="31" t="n"/>
      <c r="D16" s="17" t="n"/>
      <c r="E16" s="18" t="n">
        <v>10310.59</v>
      </c>
      <c r="F16" s="19" t="n">
        <v>0.7687</v>
      </c>
      <c r="G16" s="20" t="n"/>
    </row>
    <row r="17">
      <c r="A17" s="12" t="n"/>
      <c r="B17" s="30" t="n"/>
      <c r="C17" s="30" t="n"/>
      <c r="D17" s="13" t="n"/>
      <c r="E17" s="14" t="n"/>
      <c r="F17" s="15" t="n"/>
      <c r="G17" s="15" t="n"/>
    </row>
    <row r="18">
      <c r="A18" s="16" t="inlineStr">
        <is>
          <t>State Development Loan</t>
        </is>
      </c>
      <c r="B18" s="30" t="n"/>
      <c r="C18" s="30" t="n"/>
      <c r="D18" s="13" t="n"/>
      <c r="E18" s="14" t="n"/>
      <c r="F18" s="15" t="n"/>
      <c r="G18" s="15" t="n"/>
    </row>
    <row r="19">
      <c r="A19" s="12" t="inlineStr">
        <is>
          <t>8.38% GUJARAT SDL RED 27-02-2029</t>
        </is>
      </c>
      <c r="B19" s="30" t="inlineStr">
        <is>
          <t>IN1520180309</t>
        </is>
      </c>
      <c r="C19" s="30" t="inlineStr">
        <is>
          <t>SOVEREIGN</t>
        </is>
      </c>
      <c r="D19" s="13" t="n">
        <v>9100</v>
      </c>
      <c r="E19" s="14" t="n">
        <v>9.380000000000001</v>
      </c>
      <c r="F19" s="15" t="n">
        <v>0.0007</v>
      </c>
      <c r="G19" s="15" t="n">
        <v>0.078168645801</v>
      </c>
    </row>
    <row r="20">
      <c r="A20" s="16" t="inlineStr">
        <is>
          <t>Sub Total</t>
        </is>
      </c>
      <c r="B20" s="31" t="n"/>
      <c r="C20" s="31" t="n"/>
      <c r="D20" s="17" t="n"/>
      <c r="E20" s="18" t="n">
        <v>9.380000000000001</v>
      </c>
      <c r="F20" s="19" t="n">
        <v>0.0007</v>
      </c>
      <c r="G20" s="20" t="n"/>
    </row>
    <row r="21">
      <c r="A21" s="12" t="n"/>
      <c r="B21" s="30" t="n"/>
      <c r="C21" s="30" t="n"/>
      <c r="D21" s="13" t="n"/>
      <c r="E21" s="14" t="n"/>
      <c r="F21" s="15" t="n"/>
      <c r="G21" s="15" t="n"/>
    </row>
    <row r="22">
      <c r="A22" s="12" t="n"/>
      <c r="B22" s="30" t="n"/>
      <c r="C22" s="30" t="n"/>
      <c r="D22" s="13" t="n"/>
      <c r="E22" s="14" t="n"/>
      <c r="F22" s="15" t="n"/>
      <c r="G22" s="15" t="n"/>
    </row>
    <row r="23">
      <c r="A23" s="16" t="inlineStr">
        <is>
          <t>(b)Privately Placed/Unlisted</t>
        </is>
      </c>
      <c r="B23" s="30" t="n"/>
      <c r="C23" s="30" t="n"/>
      <c r="D23" s="13" t="n"/>
      <c r="E23" s="14" t="n"/>
      <c r="F23" s="15" t="n"/>
      <c r="G23" s="15" t="n"/>
    </row>
    <row r="24">
      <c r="A24" s="16" t="inlineStr">
        <is>
          <t>Sub Total</t>
        </is>
      </c>
      <c r="B24" s="30" t="n"/>
      <c r="C24" s="30" t="n"/>
      <c r="D24" s="13" t="n"/>
      <c r="E24" s="35" t="inlineStr">
        <is>
          <t>NIL</t>
        </is>
      </c>
      <c r="F24" s="36" t="inlineStr">
        <is>
          <t>NIL</t>
        </is>
      </c>
      <c r="G24" s="15" t="n"/>
    </row>
    <row r="25">
      <c r="A25" s="12" t="n"/>
      <c r="B25" s="30" t="n"/>
      <c r="C25" s="30" t="n"/>
      <c r="D25" s="13" t="n"/>
      <c r="E25" s="14" t="n"/>
      <c r="F25" s="15" t="n"/>
      <c r="G25" s="15" t="n"/>
    </row>
    <row r="26">
      <c r="A26" s="16" t="inlineStr">
        <is>
          <t>(c)Securitised Debt Instruments</t>
        </is>
      </c>
      <c r="B26" s="30" t="n"/>
      <c r="C26" s="30" t="n"/>
      <c r="D26" s="13" t="n"/>
      <c r="E26" s="14" t="n"/>
      <c r="F26" s="15" t="n"/>
      <c r="G26" s="15" t="n"/>
    </row>
    <row r="27">
      <c r="A27" s="16" t="inlineStr">
        <is>
          <t>Sub Total</t>
        </is>
      </c>
      <c r="B27" s="30" t="n"/>
      <c r="C27" s="30" t="n"/>
      <c r="D27" s="13" t="n"/>
      <c r="E27" s="35" t="inlineStr">
        <is>
          <t>NIL</t>
        </is>
      </c>
      <c r="F27" s="36" t="inlineStr">
        <is>
          <t>NIL</t>
        </is>
      </c>
      <c r="G27" s="15" t="n"/>
    </row>
    <row r="28">
      <c r="A28" s="12" t="n"/>
      <c r="B28" s="30" t="n"/>
      <c r="C28" s="30" t="n"/>
      <c r="D28" s="13" t="n"/>
      <c r="E28" s="14" t="n"/>
      <c r="F28" s="15" t="n"/>
      <c r="G28" s="15" t="n"/>
    </row>
    <row r="29">
      <c r="A29" s="21" t="inlineStr">
        <is>
          <t>TOTAL</t>
        </is>
      </c>
      <c r="B29" s="32" t="n"/>
      <c r="C29" s="32" t="n"/>
      <c r="D29" s="22" t="n"/>
      <c r="E29" s="18" t="n">
        <v>10319.97</v>
      </c>
      <c r="F29" s="19" t="n">
        <v>0.7694</v>
      </c>
      <c r="G29" s="20" t="n"/>
    </row>
    <row r="30">
      <c r="A30" s="12" t="n"/>
      <c r="B30" s="30" t="n"/>
      <c r="C30" s="30" t="n"/>
      <c r="D30" s="13" t="n"/>
      <c r="E30" s="14" t="n"/>
      <c r="F30" s="15" t="n"/>
      <c r="G30" s="15" t="n"/>
    </row>
    <row r="31">
      <c r="A31" s="16" t="inlineStr">
        <is>
          <t>Money Market Instruments</t>
        </is>
      </c>
      <c r="B31" s="30" t="n"/>
      <c r="C31" s="30" t="n"/>
      <c r="D31" s="13" t="n"/>
      <c r="E31" s="14" t="n"/>
      <c r="F31" s="15" t="n"/>
      <c r="G31" s="15" t="n"/>
    </row>
    <row r="32">
      <c r="A32" s="12" t="n"/>
      <c r="B32" s="30" t="n"/>
      <c r="C32" s="30" t="n"/>
      <c r="D32" s="13" t="n"/>
      <c r="E32" s="14" t="n"/>
      <c r="F32" s="15" t="n"/>
      <c r="G32" s="15" t="n"/>
    </row>
    <row r="33">
      <c r="A33" s="16" t="inlineStr">
        <is>
          <t>Treasury bills</t>
        </is>
      </c>
      <c r="B33" s="30" t="n"/>
      <c r="C33" s="30" t="n"/>
      <c r="D33" s="13" t="n"/>
      <c r="E33" s="14" t="n"/>
      <c r="F33" s="15" t="n"/>
      <c r="G33" s="15" t="n"/>
    </row>
    <row r="34">
      <c r="A34" s="12" t="inlineStr">
        <is>
          <t>91 DAYS TBILL RED 02-11-2023</t>
        </is>
      </c>
      <c r="B34" s="30" t="inlineStr">
        <is>
          <t>IN002023X187</t>
        </is>
      </c>
      <c r="C34" s="30" t="inlineStr">
        <is>
          <t>SOVEREIGN</t>
        </is>
      </c>
      <c r="D34" s="13" t="n">
        <v>500000</v>
      </c>
      <c r="E34" s="14" t="n">
        <v>499.91</v>
      </c>
      <c r="F34" s="15" t="n">
        <v>0.0373</v>
      </c>
      <c r="G34" s="15" t="n">
        <v>0.06790300000000001</v>
      </c>
    </row>
    <row r="35">
      <c r="A35" s="16" t="inlineStr">
        <is>
          <t>Sub Total</t>
        </is>
      </c>
      <c r="B35" s="31" t="n"/>
      <c r="C35" s="31" t="n"/>
      <c r="D35" s="17" t="n"/>
      <c r="E35" s="18" t="n">
        <v>499.91</v>
      </c>
      <c r="F35" s="19" t="n">
        <v>0.0373</v>
      </c>
      <c r="G35" s="20" t="n"/>
    </row>
    <row r="36">
      <c r="A36" s="12" t="n"/>
      <c r="B36" s="30" t="n"/>
      <c r="C36" s="30" t="n"/>
      <c r="D36" s="13" t="n"/>
      <c r="E36" s="14" t="n"/>
      <c r="F36" s="15" t="n"/>
      <c r="G36" s="15" t="n"/>
    </row>
    <row r="37">
      <c r="A37" s="21" t="inlineStr">
        <is>
          <t>TOTAL</t>
        </is>
      </c>
      <c r="B37" s="32" t="n"/>
      <c r="C37" s="32" t="n"/>
      <c r="D37" s="22" t="n"/>
      <c r="E37" s="18" t="n">
        <v>499.91</v>
      </c>
      <c r="F37" s="19" t="n">
        <v>0.0373</v>
      </c>
      <c r="G37" s="20" t="n"/>
    </row>
    <row r="38">
      <c r="A38" s="12" t="n"/>
      <c r="B38" s="30" t="n"/>
      <c r="C38" s="30" t="n"/>
      <c r="D38" s="13" t="n"/>
      <c r="E38" s="14" t="n"/>
      <c r="F38" s="15" t="n"/>
      <c r="G38" s="15" t="n"/>
    </row>
    <row r="39">
      <c r="A39" s="12" t="n"/>
      <c r="B39" s="30" t="n"/>
      <c r="C39" s="30" t="n"/>
      <c r="D39" s="13" t="n"/>
      <c r="E39" s="14" t="n"/>
      <c r="F39" s="15" t="n"/>
      <c r="G39" s="15" t="n"/>
    </row>
    <row r="40">
      <c r="A40" s="16" t="inlineStr">
        <is>
          <t>TREPS / Reverse Repo</t>
        </is>
      </c>
      <c r="B40" s="30" t="n"/>
      <c r="C40" s="30" t="n"/>
      <c r="D40" s="13" t="n"/>
      <c r="E40" s="14" t="n"/>
      <c r="F40" s="15" t="n"/>
      <c r="G40" s="15" t="n"/>
    </row>
    <row r="41">
      <c r="A41" s="12" t="inlineStr">
        <is>
          <t>Clearing Corporation of India Ltd.</t>
        </is>
      </c>
      <c r="B41" s="30" t="n"/>
      <c r="C41" s="30" t="n"/>
      <c r="D41" s="13" t="n"/>
      <c r="E41" s="14" t="n">
        <v>2405.55</v>
      </c>
      <c r="F41" s="15" t="n">
        <v>0.1793</v>
      </c>
      <c r="G41" s="15" t="n">
        <v>0.067576</v>
      </c>
    </row>
    <row r="42">
      <c r="A42" s="16" t="inlineStr">
        <is>
          <t>Sub Total</t>
        </is>
      </c>
      <c r="B42" s="31" t="n"/>
      <c r="C42" s="31" t="n"/>
      <c r="D42" s="17" t="n"/>
      <c r="E42" s="18" t="n">
        <v>2405.55</v>
      </c>
      <c r="F42" s="19" t="n">
        <v>0.1793</v>
      </c>
      <c r="G42" s="20" t="n"/>
    </row>
    <row r="43">
      <c r="A43" s="12" t="n"/>
      <c r="B43" s="30" t="n"/>
      <c r="C43" s="30" t="n"/>
      <c r="D43" s="13" t="n"/>
      <c r="E43" s="14" t="n"/>
      <c r="F43" s="15" t="n"/>
      <c r="G43" s="15" t="n"/>
    </row>
    <row r="44">
      <c r="A44" s="21" t="inlineStr">
        <is>
          <t>TOTAL</t>
        </is>
      </c>
      <c r="B44" s="32" t="n"/>
      <c r="C44" s="32" t="n"/>
      <c r="D44" s="22" t="n"/>
      <c r="E44" s="18" t="n">
        <v>2405.55</v>
      </c>
      <c r="F44" s="19" t="n">
        <v>0.1793</v>
      </c>
      <c r="G44" s="20" t="n"/>
    </row>
    <row r="45">
      <c r="A45" s="12" t="inlineStr">
        <is>
          <t>Accrued Interest</t>
        </is>
      </c>
      <c r="B45" s="30" t="n"/>
      <c r="C45" s="30" t="n"/>
      <c r="D45" s="13" t="n"/>
      <c r="E45" s="14" t="n">
        <v>178.1512113</v>
      </c>
      <c r="F45" s="15" t="n">
        <v>0.01328</v>
      </c>
      <c r="G45" s="15" t="n"/>
    </row>
    <row r="46">
      <c r="A46" s="12" t="inlineStr">
        <is>
          <t>Net Receivables/(Payables)</t>
        </is>
      </c>
      <c r="B46" s="30" t="n"/>
      <c r="C46" s="30" t="n"/>
      <c r="D46" s="13" t="n"/>
      <c r="E46" s="14" t="n">
        <v>11.1687887</v>
      </c>
      <c r="F46" s="15" t="n">
        <v>0.00072</v>
      </c>
      <c r="G46" s="15" t="n">
        <v>0.067576</v>
      </c>
    </row>
    <row r="47">
      <c r="A47" s="25" t="inlineStr">
        <is>
          <t>GRAND TOTAL</t>
        </is>
      </c>
      <c r="B47" s="33" t="n"/>
      <c r="C47" s="33" t="n"/>
      <c r="D47" s="26" t="n"/>
      <c r="E47" s="27" t="n">
        <v>13414.75</v>
      </c>
      <c r="F47" s="28" t="n">
        <v>1</v>
      </c>
      <c r="G47" s="28" t="n"/>
    </row>
    <row r="49">
      <c r="A49" s="67" t="inlineStr">
        <is>
          <t>**Non Traded Security</t>
        </is>
      </c>
    </row>
    <row r="52">
      <c r="A52" s="67" t="inlineStr">
        <is>
          <t>Notes:</t>
        </is>
      </c>
    </row>
    <row r="53">
      <c r="A53" s="47" t="inlineStr">
        <is>
          <t>1. Security in default beyond its maturiy date</t>
        </is>
      </c>
      <c r="B53" s="34" t="inlineStr">
        <is>
          <t>NIL</t>
        </is>
      </c>
    </row>
    <row r="54">
      <c r="A54" t="inlineStr">
        <is>
          <t>2. NAV at the beginning of the period (Rs. per unit)</t>
        </is>
      </c>
    </row>
    <row r="55">
      <c r="A55" t="inlineStr">
        <is>
          <t>Plan /option (Face Value 10)</t>
        </is>
      </c>
      <c r="B55" t="inlineStr">
        <is>
          <t>As on</t>
        </is>
      </c>
      <c r="C55" t="inlineStr">
        <is>
          <t>As on</t>
        </is>
      </c>
    </row>
    <row r="56">
      <c r="B56" s="48" t="n">
        <v>45198</v>
      </c>
      <c r="C56" s="48" t="n">
        <v>45230</v>
      </c>
    </row>
    <row r="57">
      <c r="A57" t="inlineStr">
        <is>
          <t>Direct Plan Annual IDCW Option</t>
        </is>
      </c>
      <c r="B57" t="inlineStr">
        <is>
          <t>^</t>
        </is>
      </c>
      <c r="C57" t="inlineStr">
        <is>
          <t>^</t>
        </is>
      </c>
      <c r="E57" s="2" t="n"/>
    </row>
    <row r="58">
      <c r="A58" t="inlineStr">
        <is>
          <t>Direct Plan Bonus Option</t>
        </is>
      </c>
      <c r="B58" t="inlineStr">
        <is>
          <t>^</t>
        </is>
      </c>
      <c r="C58" t="inlineStr">
        <is>
          <t>^</t>
        </is>
      </c>
      <c r="E58" s="2" t="n"/>
    </row>
    <row r="59">
      <c r="A59" t="inlineStr">
        <is>
          <t>Direct Plan Fortnightly IDCW Option</t>
        </is>
      </c>
      <c r="B59" t="inlineStr">
        <is>
          <t>^</t>
        </is>
      </c>
      <c r="C59" t="inlineStr">
        <is>
          <t>^</t>
        </is>
      </c>
      <c r="E59" s="2" t="n"/>
    </row>
    <row r="60">
      <c r="A60" t="inlineStr">
        <is>
          <t>Direct Plan Growth Option</t>
        </is>
      </c>
      <c r="B60" t="n">
        <v>22.2917</v>
      </c>
      <c r="C60" t="n">
        <v>22.2179</v>
      </c>
      <c r="E60" s="2" t="n"/>
    </row>
    <row r="61">
      <c r="A61" t="inlineStr">
        <is>
          <t>Direct Plan IDCW Option</t>
        </is>
      </c>
      <c r="B61" t="n">
        <v>22.203</v>
      </c>
      <c r="C61" t="n">
        <v>22.1294</v>
      </c>
      <c r="E61" s="2" t="n"/>
    </row>
    <row r="62">
      <c r="A62" t="inlineStr">
        <is>
          <t>Direct Plan Monthly IDCW Option</t>
        </is>
      </c>
      <c r="B62" t="n">
        <v>16.5937</v>
      </c>
      <c r="C62" t="n">
        <v>16.5388</v>
      </c>
      <c r="E62" s="2" t="n"/>
    </row>
    <row r="63">
      <c r="A63" t="inlineStr">
        <is>
          <t>Direct Plan Weekly IDCW Option</t>
        </is>
      </c>
      <c r="B63" t="n">
        <v>15.8002</v>
      </c>
      <c r="C63" t="n">
        <v>15.7366</v>
      </c>
      <c r="E63" s="2" t="n"/>
    </row>
    <row r="64">
      <c r="A64" t="inlineStr">
        <is>
          <t>Regular Plan - Annual IDCW Option</t>
        </is>
      </c>
      <c r="B64" t="n">
        <v>21.2057</v>
      </c>
      <c r="C64" t="n">
        <v>21.1232</v>
      </c>
      <c r="E64" s="2" t="n"/>
    </row>
    <row r="65">
      <c r="A65" t="inlineStr">
        <is>
          <t>Regular Plan Bonus Option</t>
        </is>
      </c>
      <c r="B65" t="inlineStr">
        <is>
          <t>^</t>
        </is>
      </c>
      <c r="C65" t="inlineStr">
        <is>
          <t>^</t>
        </is>
      </c>
      <c r="E65" s="2" t="n"/>
    </row>
    <row r="66">
      <c r="A66" t="inlineStr">
        <is>
          <t>Regular Plan Fortnightly IDCW Option</t>
        </is>
      </c>
      <c r="B66" t="inlineStr">
        <is>
          <t>^</t>
        </is>
      </c>
      <c r="C66" t="n">
        <v>21.032</v>
      </c>
      <c r="E66" s="2" t="n"/>
    </row>
    <row r="67">
      <c r="A67" t="inlineStr">
        <is>
          <t>Regular Plan Growth Option</t>
        </is>
      </c>
      <c r="B67" t="n">
        <v>21.1964</v>
      </c>
      <c r="C67" t="n">
        <v>21.1139</v>
      </c>
      <c r="E67" s="2" t="n"/>
    </row>
    <row r="68">
      <c r="A68" t="inlineStr">
        <is>
          <t>Regular Plan IDCW Option</t>
        </is>
      </c>
      <c r="B68" t="n">
        <v>21.2103</v>
      </c>
      <c r="C68" t="n">
        <v>21.1278</v>
      </c>
      <c r="E68" s="2" t="n"/>
    </row>
    <row r="69">
      <c r="A69" t="inlineStr">
        <is>
          <t>Regular Plan Monthly IDCW Option</t>
        </is>
      </c>
      <c r="B69" t="n">
        <v>10.346</v>
      </c>
      <c r="C69" t="n">
        <v>10.3057</v>
      </c>
      <c r="E69" s="2" t="n"/>
    </row>
    <row r="70">
      <c r="A70" t="inlineStr">
        <is>
          <t>Regular Plan Weekly IDCW Option</t>
        </is>
      </c>
      <c r="B70" t="n">
        <v>10.2667</v>
      </c>
      <c r="C70" t="n">
        <v>10.2268</v>
      </c>
      <c r="E70" s="2" t="n"/>
    </row>
    <row r="71">
      <c r="A71" t="inlineStr">
        <is>
          <t>^ There were no investors in this option.</t>
        </is>
      </c>
      <c r="E71" s="2" t="n"/>
    </row>
    <row r="73">
      <c r="A73" t="inlineStr">
        <is>
          <t>3. Total Dividend (Net) declared during the month</t>
        </is>
      </c>
    </row>
    <row r="75">
      <c r="A75" s="50" t="inlineStr">
        <is>
          <t>Plan/Option Name</t>
        </is>
      </c>
      <c r="B75" s="50" t="inlineStr">
        <is>
          <t xml:space="preserve"> </t>
        </is>
      </c>
      <c r="C75" s="50" t="inlineStr">
        <is>
          <t>individual &amp; HUF</t>
        </is>
      </c>
      <c r="D75" s="50" t="inlineStr">
        <is>
          <t>others</t>
        </is>
      </c>
    </row>
    <row r="76">
      <c r="A76" s="50" t="inlineStr">
        <is>
          <t>Direct Plan weekly IDCW</t>
        </is>
      </c>
      <c r="B76" s="50" t="n"/>
      <c r="C76" s="50" t="n">
        <v>0.0112206</v>
      </c>
      <c r="D76" s="50" t="n">
        <v>0.0112206</v>
      </c>
    </row>
    <row r="77">
      <c r="A77" s="50" t="inlineStr">
        <is>
          <t>Regular Plan Fortnightly IDCW</t>
        </is>
      </c>
      <c r="B77" s="50" t="n"/>
      <c r="C77" s="50" t="n">
        <v>0.0818849</v>
      </c>
      <c r="D77" s="50" t="n">
        <v>0.0818849</v>
      </c>
    </row>
    <row r="79">
      <c r="A79" t="inlineStr">
        <is>
          <t>4. Bonus was declared during the month</t>
        </is>
      </c>
      <c r="B79" s="34" t="inlineStr">
        <is>
          <t>NIL</t>
        </is>
      </c>
    </row>
    <row r="80" ht="30" customHeight="1">
      <c r="A80" s="47" t="inlineStr">
        <is>
          <t>5. Investment in Repo of Corporate Debt Securities during the month ended October 31, 2023</t>
        </is>
      </c>
      <c r="B80" s="34" t="inlineStr">
        <is>
          <t>NIL</t>
        </is>
      </c>
    </row>
    <row r="81" ht="30" customHeight="1">
      <c r="A81" s="47" t="inlineStr">
        <is>
          <t>6. Investment in foreign securities/ADRs/GDRs at the end of the month</t>
        </is>
      </c>
      <c r="B81" s="34" t="inlineStr">
        <is>
          <t>NIL</t>
        </is>
      </c>
    </row>
    <row r="82">
      <c r="A82" t="inlineStr">
        <is>
          <t>7. Average Portfolio Maturity</t>
        </is>
      </c>
      <c r="B82" s="49">
        <f>+B96</f>
        <v/>
      </c>
    </row>
    <row r="83" ht="45" customHeight="1">
      <c r="A83" s="47" t="inlineStr">
        <is>
          <t>8. Total gross exposure to derivative instruments (excluding reversed positions) at the end of the month (Rs. in Lakhs)</t>
        </is>
      </c>
      <c r="B83" s="34" t="inlineStr">
        <is>
          <t>NIL</t>
        </is>
      </c>
    </row>
    <row r="84" ht="30" customHeight="1">
      <c r="A84" s="47" t="inlineStr">
        <is>
          <t>9. Margin Deposits includes Margin money placed on derivatives other than margin money placed with bank</t>
        </is>
      </c>
      <c r="B84" s="34" t="inlineStr">
        <is>
          <t>NIL</t>
        </is>
      </c>
    </row>
    <row r="85" ht="30" customHeight="1">
      <c r="A85" s="47" t="inlineStr">
        <is>
          <t>10. Value of investment made by other schemes under same management (Rs. In Lakhs)</t>
        </is>
      </c>
      <c r="B85" s="34" t="inlineStr">
        <is>
          <t>NIL</t>
        </is>
      </c>
    </row>
    <row r="86">
      <c r="A86" t="inlineStr">
        <is>
          <t>11. Number of instance of deviation In valuation of securities</t>
        </is>
      </c>
      <c r="B86" s="34" t="inlineStr">
        <is>
          <t>NIL</t>
        </is>
      </c>
    </row>
    <row r="87">
      <c r="A87" t="inlineStr">
        <is>
          <t>12. Total value and percentage of illiquid equity shares / securities</t>
        </is>
      </c>
      <c r="B87" s="34" t="inlineStr">
        <is>
          <t>NIL</t>
        </is>
      </c>
    </row>
    <row r="89">
      <c r="A89" t="inlineStr">
        <is>
          <t>Portfolio Information</t>
        </is>
      </c>
    </row>
    <row r="90">
      <c r="A90" s="52" t="inlineStr">
        <is>
          <t>Scheme Name :</t>
        </is>
      </c>
      <c r="B90" s="52" t="inlineStr">
        <is>
          <t>Edelweiss Government Securities Fund</t>
        </is>
      </c>
    </row>
    <row r="91">
      <c r="A91" s="52" t="inlineStr">
        <is>
          <t>Description (if any)</t>
        </is>
      </c>
      <c r="B91" s="52" t="inlineStr">
        <is>
          <t>Gilt Fund</t>
        </is>
      </c>
    </row>
    <row r="92">
      <c r="A92" s="52" t="n"/>
      <c r="B92" s="52" t="n"/>
    </row>
    <row r="93">
      <c r="A93" s="52" t="inlineStr">
        <is>
          <t>Annualised Portfolio YTM* :</t>
        </is>
      </c>
      <c r="B93" s="53" t="n">
        <v>7.377154818828139</v>
      </c>
    </row>
    <row r="94">
      <c r="A94" s="52" t="n"/>
      <c r="B94" s="52" t="n"/>
    </row>
    <row r="95">
      <c r="A95" s="52" t="inlineStr">
        <is>
          <t>Macaulay Duration</t>
        </is>
      </c>
      <c r="B95" s="54" t="n">
        <v>6.0859</v>
      </c>
    </row>
    <row r="96">
      <c r="A96" s="52" t="inlineStr">
        <is>
          <t>Residual Maturity</t>
        </is>
      </c>
      <c r="B96" s="39" t="n">
        <v>9.071930381609343</v>
      </c>
    </row>
    <row r="97">
      <c r="A97" s="52" t="n"/>
      <c r="B97" s="52" t="n"/>
    </row>
    <row r="98">
      <c r="A98" s="52" t="inlineStr">
        <is>
          <t xml:space="preserve">As on (Date) </t>
        </is>
      </c>
      <c r="B98" s="55" t="n">
        <v>45230</v>
      </c>
    </row>
    <row r="100" ht="70" customHeight="1">
      <c r="A100" s="69" t="inlineStr">
        <is>
          <t>Scheme Name</t>
        </is>
      </c>
      <c r="B100" s="69" t="inlineStr">
        <is>
          <t>Risk- O - Meter</t>
        </is>
      </c>
      <c r="C100" s="69" t="inlineStr">
        <is>
          <t>Benchmark of the Scheme</t>
        </is>
      </c>
      <c r="D100" s="69" t="inlineStr">
        <is>
          <t>Benchmark Risk-o-meter</t>
        </is>
      </c>
      <c r="E100" s="69" t="inlineStr">
        <is>
          <t>Benchmark of the Scheme</t>
        </is>
      </c>
      <c r="F100" s="69" t="inlineStr">
        <is>
          <t>Benchmark Risk-o-meter</t>
        </is>
      </c>
    </row>
    <row r="101" ht="70" customHeight="1">
      <c r="A101" s="69" t="inlineStr">
        <is>
          <t>Edelweiss Government Securities Fund</t>
        </is>
      </c>
      <c r="B101" s="69" t="n"/>
      <c r="C101" s="69" t="inlineStr">
        <is>
          <t>NIFTY All Duration G-Sec Index (Tier I Benchmark)</t>
        </is>
      </c>
      <c r="D101" s="69" t="n"/>
      <c r="E101" s="69" t="inlineStr">
        <is>
          <t>NIFTY G-Sec Index - A-III (Tier II Scheme Benchmark)</t>
        </is>
      </c>
      <c r="F101" s="69" t="n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95"/>
  <sheetViews>
    <sheetView showGridLines="0" workbookViewId="0">
      <pane ySplit="4" topLeftCell="A33" activePane="bottomLeft" state="frozen"/>
      <selection activeCell="A2" sqref="A2:XFD2"/>
      <selection pane="bottomLeft" activeCell="A36" sqref="A36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MONEY MARKET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open-ended debt scheme investing in money market instruments)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Equity &amp; Equity related</t>
        </is>
      </c>
      <c r="B7" s="30" t="n"/>
      <c r="C7" s="30" t="n"/>
      <c r="D7" s="13" t="n"/>
      <c r="E7" s="14" t="inlineStr">
        <is>
          <t>NIL</t>
        </is>
      </c>
      <c r="F7" s="15" t="inlineStr">
        <is>
          <t>NIL</t>
        </is>
      </c>
      <c r="G7" s="15" t="n"/>
    </row>
    <row r="8">
      <c r="A8" s="12" t="n"/>
      <c r="B8" s="30" t="n"/>
      <c r="C8" s="30" t="n"/>
      <c r="D8" s="13" t="n"/>
      <c r="E8" s="14" t="n"/>
      <c r="F8" s="15" t="n"/>
      <c r="G8" s="15" t="n"/>
    </row>
    <row r="9">
      <c r="A9" s="16" t="inlineStr">
        <is>
          <t>Money Market Instruments</t>
        </is>
      </c>
      <c r="B9" s="30" t="n"/>
      <c r="C9" s="30" t="n"/>
      <c r="D9" s="13" t="n"/>
      <c r="E9" s="14" t="n"/>
      <c r="F9" s="15" t="n"/>
      <c r="G9" s="15" t="n"/>
    </row>
    <row r="10">
      <c r="A10" s="12" t="n"/>
      <c r="B10" s="30" t="n"/>
      <c r="C10" s="30" t="n"/>
      <c r="D10" s="13" t="n"/>
      <c r="E10" s="14" t="n"/>
      <c r="F10" s="15" t="n"/>
      <c r="G10" s="15" t="n"/>
    </row>
    <row r="11">
      <c r="A11" s="16" t="inlineStr">
        <is>
          <t>Treasury bills</t>
        </is>
      </c>
      <c r="B11" s="30" t="n"/>
      <c r="C11" s="30" t="n"/>
      <c r="D11" s="13" t="n"/>
      <c r="E11" s="14" t="n"/>
      <c r="F11" s="15" t="n"/>
      <c r="G11" s="15" t="n"/>
    </row>
    <row r="12">
      <c r="A12" s="12" t="inlineStr">
        <is>
          <t>182 DAYS TBILL RED 14-03-2024</t>
        </is>
      </c>
      <c r="B12" s="30" t="inlineStr">
        <is>
          <t>IN002023Y250</t>
        </is>
      </c>
      <c r="C12" s="30" t="inlineStr">
        <is>
          <t>SOVEREIGN</t>
        </is>
      </c>
      <c r="D12" s="13" t="n">
        <v>2500000</v>
      </c>
      <c r="E12" s="14" t="n">
        <v>2437.07</v>
      </c>
      <c r="F12" s="15" t="n">
        <v>0.065</v>
      </c>
      <c r="G12" s="15" t="n">
        <v>0.07033499999999999</v>
      </c>
    </row>
    <row r="13">
      <c r="A13" s="12" t="inlineStr">
        <is>
          <t>182 DAYS TBILL RED 29-03-2024</t>
        </is>
      </c>
      <c r="B13" s="30" t="inlineStr">
        <is>
          <t>IN002023Y276</t>
        </is>
      </c>
      <c r="C13" s="30" t="inlineStr">
        <is>
          <t>SOVEREIGN</t>
        </is>
      </c>
      <c r="D13" s="13" t="n">
        <v>1500000</v>
      </c>
      <c r="E13" s="14" t="n">
        <v>1458.13</v>
      </c>
      <c r="F13" s="15" t="n">
        <v>0.0389</v>
      </c>
      <c r="G13" s="15" t="n">
        <v>0.070336</v>
      </c>
    </row>
    <row r="14">
      <c r="A14" s="16" t="inlineStr">
        <is>
          <t>Sub Total</t>
        </is>
      </c>
      <c r="B14" s="31" t="n"/>
      <c r="C14" s="31" t="n"/>
      <c r="D14" s="17" t="n"/>
      <c r="E14" s="18" t="n">
        <v>3895.2</v>
      </c>
      <c r="F14" s="19" t="n">
        <v>0.1039</v>
      </c>
      <c r="G14" s="20" t="n"/>
    </row>
    <row r="15">
      <c r="A15" s="16" t="inlineStr">
        <is>
          <t>Certificate of Deposit</t>
        </is>
      </c>
      <c r="B15" s="30" t="n"/>
      <c r="C15" s="30" t="n"/>
      <c r="D15" s="13" t="n"/>
      <c r="E15" s="14" t="n"/>
      <c r="F15" s="15" t="n"/>
      <c r="G15" s="15" t="n"/>
    </row>
    <row r="16">
      <c r="A16" s="12" t="inlineStr">
        <is>
          <t>NABARD CD RED 08-03-2024#**</t>
        </is>
      </c>
      <c r="B16" s="30" t="inlineStr">
        <is>
          <t>INE261F16702</t>
        </is>
      </c>
      <c r="C16" s="30" t="inlineStr">
        <is>
          <t>CRISIL A1+</t>
        </is>
      </c>
      <c r="D16" s="13" t="n">
        <v>2500000</v>
      </c>
      <c r="E16" s="14" t="n">
        <v>2437.27</v>
      </c>
      <c r="F16" s="15" t="n">
        <v>0.065</v>
      </c>
      <c r="G16" s="15" t="n">
        <v>0.07340000000000001</v>
      </c>
    </row>
    <row r="17">
      <c r="A17" s="12" t="inlineStr">
        <is>
          <t>EXIM BANK CD RED 14-03-2024#**</t>
        </is>
      </c>
      <c r="B17" s="30" t="inlineStr">
        <is>
          <t>INE514E16CE0</t>
        </is>
      </c>
      <c r="C17" s="30" t="inlineStr">
        <is>
          <t>CRISIL A1+</t>
        </is>
      </c>
      <c r="D17" s="13" t="n">
        <v>2500000</v>
      </c>
      <c r="E17" s="14" t="n">
        <v>2434.95</v>
      </c>
      <c r="F17" s="15" t="n">
        <v>0.065</v>
      </c>
      <c r="G17" s="15" t="n">
        <v>0.072767</v>
      </c>
    </row>
    <row r="18">
      <c r="A18" s="12" t="inlineStr">
        <is>
          <t>FEDERAL BANK LTD CD RED 15-03-2024#**</t>
        </is>
      </c>
      <c r="B18" s="30" t="inlineStr">
        <is>
          <t>INE171A16LE8</t>
        </is>
      </c>
      <c r="C18" s="30" t="inlineStr">
        <is>
          <t>CRISIL A1+</t>
        </is>
      </c>
      <c r="D18" s="13" t="n">
        <v>2500000</v>
      </c>
      <c r="E18" s="14" t="n">
        <v>2433.18</v>
      </c>
      <c r="F18" s="15" t="n">
        <v>0.0649</v>
      </c>
      <c r="G18" s="15" t="n">
        <v>0.074251</v>
      </c>
    </row>
    <row r="19">
      <c r="A19" s="12" t="inlineStr">
        <is>
          <t>AXIS BANK LTD CD RED 17-05-2024#**</t>
        </is>
      </c>
      <c r="B19" s="30" t="inlineStr">
        <is>
          <t>INE238AD6413</t>
        </is>
      </c>
      <c r="C19" s="30" t="inlineStr">
        <is>
          <t>CRISIL A1+</t>
        </is>
      </c>
      <c r="D19" s="13" t="n">
        <v>2500000</v>
      </c>
      <c r="E19" s="14" t="n">
        <v>2401.39</v>
      </c>
      <c r="F19" s="15" t="n">
        <v>0.0641</v>
      </c>
      <c r="G19" s="15" t="n">
        <v>0.0757</v>
      </c>
    </row>
    <row r="20">
      <c r="A20" s="12" t="inlineStr">
        <is>
          <t>SIDBI CD RED 29-05-2024#**</t>
        </is>
      </c>
      <c r="B20" s="30" t="inlineStr">
        <is>
          <t>INE556F16AJ1</t>
        </is>
      </c>
      <c r="C20" s="30" t="inlineStr">
        <is>
          <t>CRISIL A1+</t>
        </is>
      </c>
      <c r="D20" s="13" t="n">
        <v>2500000</v>
      </c>
      <c r="E20" s="14" t="n">
        <v>2395.27</v>
      </c>
      <c r="F20" s="15" t="n">
        <v>0.0639</v>
      </c>
      <c r="G20" s="15" t="n">
        <v>0.076</v>
      </c>
    </row>
    <row r="21">
      <c r="A21" s="12" t="inlineStr">
        <is>
          <t>ICICI BANK CD RED 13-06-2024#**</t>
        </is>
      </c>
      <c r="B21" s="30" t="inlineStr">
        <is>
          <t>INE090A169Z3</t>
        </is>
      </c>
      <c r="C21" s="30" t="inlineStr">
        <is>
          <t>ICRA A1+</t>
        </is>
      </c>
      <c r="D21" s="13" t="n">
        <v>2500000</v>
      </c>
      <c r="E21" s="14" t="n">
        <v>2389.32</v>
      </c>
      <c r="F21" s="15" t="n">
        <v>0.0638</v>
      </c>
      <c r="G21" s="15" t="n">
        <v>0.07514899999999999</v>
      </c>
    </row>
    <row r="22">
      <c r="A22" s="12" t="inlineStr">
        <is>
          <t>HDFC BANK CD RED 14-06-2024#</t>
        </is>
      </c>
      <c r="B22" s="30" t="inlineStr">
        <is>
          <t>INE040A16DZ7</t>
        </is>
      </c>
      <c r="C22" s="30" t="inlineStr">
        <is>
          <t>CARE A1+</t>
        </is>
      </c>
      <c r="D22" s="13" t="n">
        <v>2500000</v>
      </c>
      <c r="E22" s="14" t="n">
        <v>2387.93</v>
      </c>
      <c r="F22" s="15" t="n">
        <v>0.06370000000000001</v>
      </c>
      <c r="G22" s="15" t="n">
        <v>0.07580099999999999</v>
      </c>
    </row>
    <row r="23">
      <c r="A23" s="12" t="inlineStr">
        <is>
          <t>KOTAK MAHINDRA BANK CD RED 06-09-2024#**</t>
        </is>
      </c>
      <c r="B23" s="30" t="inlineStr">
        <is>
          <t>INE237A166U4</t>
        </is>
      </c>
      <c r="C23" s="30" t="inlineStr">
        <is>
          <t>CRISIL A1+</t>
        </is>
      </c>
      <c r="D23" s="13" t="n">
        <v>2500000</v>
      </c>
      <c r="E23" s="14" t="n">
        <v>2347.76</v>
      </c>
      <c r="F23" s="15" t="n">
        <v>0.0626</v>
      </c>
      <c r="G23" s="15" t="n">
        <v>0.07635</v>
      </c>
    </row>
    <row r="24">
      <c r="A24" s="16" t="inlineStr">
        <is>
          <t>Sub Total</t>
        </is>
      </c>
      <c r="B24" s="31" t="n"/>
      <c r="C24" s="31" t="n"/>
      <c r="D24" s="17" t="n"/>
      <c r="E24" s="18" t="n">
        <v>19227.07</v>
      </c>
      <c r="F24" s="19" t="n">
        <v>0.513</v>
      </c>
      <c r="G24" s="20" t="n"/>
    </row>
    <row r="25">
      <c r="A25" s="12" t="n"/>
      <c r="B25" s="30" t="n"/>
      <c r="C25" s="30" t="n"/>
      <c r="D25" s="13" t="n"/>
      <c r="E25" s="14" t="n"/>
      <c r="F25" s="15" t="n"/>
      <c r="G25" s="15" t="n"/>
    </row>
    <row r="26">
      <c r="A26" s="16" t="inlineStr">
        <is>
          <t>Commercial Paper</t>
        </is>
      </c>
      <c r="B26" s="30" t="n"/>
      <c r="C26" s="30" t="n"/>
      <c r="D26" s="13" t="n"/>
      <c r="E26" s="14" t="n"/>
      <c r="F26" s="15" t="n"/>
      <c r="G26" s="15" t="n"/>
    </row>
    <row r="27">
      <c r="A27" s="12" t="inlineStr">
        <is>
          <t>HERO HOUSING FIN CP RED 19-01-2024**</t>
        </is>
      </c>
      <c r="B27" s="30" t="inlineStr">
        <is>
          <t>INE800X14176</t>
        </is>
      </c>
      <c r="C27" s="30" t="inlineStr">
        <is>
          <t>CRISIL A1+</t>
        </is>
      </c>
      <c r="D27" s="13" t="n">
        <v>2500000</v>
      </c>
      <c r="E27" s="14" t="n">
        <v>2459.66</v>
      </c>
      <c r="F27" s="15" t="n">
        <v>0.06560000000000001</v>
      </c>
      <c r="G27" s="15" t="n">
        <v>0.07578699999999999</v>
      </c>
    </row>
    <row r="28">
      <c r="A28" s="12" t="inlineStr">
        <is>
          <t>ADITYA BIRLA FIN LTD CP RED 20-02-2024**</t>
        </is>
      </c>
      <c r="B28" s="30" t="inlineStr">
        <is>
          <t>INE860H141F5</t>
        </is>
      </c>
      <c r="C28" s="30" t="inlineStr">
        <is>
          <t>ICRA A1+</t>
        </is>
      </c>
      <c r="D28" s="13" t="n">
        <v>2500000</v>
      </c>
      <c r="E28" s="14" t="n">
        <v>2442.4</v>
      </c>
      <c r="F28" s="15" t="n">
        <v>0.06519999999999999</v>
      </c>
      <c r="G28" s="15" t="n">
        <v>0.07755099999999999</v>
      </c>
    </row>
    <row r="29">
      <c r="A29" s="12" t="inlineStr">
        <is>
          <t>RURAL ELEC CORP CP RED 01-03-24**</t>
        </is>
      </c>
      <c r="B29" s="30" t="inlineStr">
        <is>
          <t>INE020B14672</t>
        </is>
      </c>
      <c r="C29" s="30" t="inlineStr">
        <is>
          <t>CRISIL A1+</t>
        </is>
      </c>
      <c r="D29" s="13" t="n">
        <v>2500000</v>
      </c>
      <c r="E29" s="14" t="n">
        <v>2440.65</v>
      </c>
      <c r="F29" s="15" t="n">
        <v>0.06510000000000001</v>
      </c>
      <c r="G29" s="15" t="n">
        <v>0.073351</v>
      </c>
    </row>
    <row r="30">
      <c r="A30" s="12" t="inlineStr">
        <is>
          <t>KOTAK MAH PRIME CP RED 07-05-2024**</t>
        </is>
      </c>
      <c r="B30" s="30" t="inlineStr">
        <is>
          <t>INE916D142L9</t>
        </is>
      </c>
      <c r="C30" s="30" t="inlineStr">
        <is>
          <t>CRISIL A1+</t>
        </is>
      </c>
      <c r="D30" s="13" t="n">
        <v>2500000</v>
      </c>
      <c r="E30" s="14" t="n">
        <v>2402.73</v>
      </c>
      <c r="F30" s="15" t="n">
        <v>0.0641</v>
      </c>
      <c r="G30" s="15" t="n">
        <v>0.078601</v>
      </c>
    </row>
    <row r="31">
      <c r="A31" s="16" t="inlineStr">
        <is>
          <t>Sub Total</t>
        </is>
      </c>
      <c r="B31" s="31" t="n"/>
      <c r="C31" s="31" t="n"/>
      <c r="D31" s="17" t="n"/>
      <c r="E31" s="18" t="n">
        <v>9745.440000000001</v>
      </c>
      <c r="F31" s="19" t="n">
        <v>0.26</v>
      </c>
      <c r="G31" s="20" t="n"/>
    </row>
    <row r="32">
      <c r="A32" s="12" t="n"/>
      <c r="B32" s="30" t="n"/>
      <c r="C32" s="30" t="n"/>
      <c r="D32" s="13" t="n"/>
      <c r="E32" s="14" t="n"/>
      <c r="F32" s="15" t="n"/>
      <c r="G32" s="15" t="n"/>
    </row>
    <row r="33">
      <c r="A33" s="21" t="inlineStr">
        <is>
          <t>TOTAL</t>
        </is>
      </c>
      <c r="B33" s="32" t="n"/>
      <c r="C33" s="32" t="n"/>
      <c r="D33" s="22" t="n"/>
      <c r="E33" s="18" t="n">
        <v>32867.71</v>
      </c>
      <c r="F33" s="19" t="n">
        <v>0.8769</v>
      </c>
      <c r="G33" s="20" t="n"/>
    </row>
    <row r="34">
      <c r="A34" s="12" t="n"/>
      <c r="B34" s="30" t="n"/>
      <c r="C34" s="30" t="n"/>
      <c r="D34" s="13" t="n"/>
      <c r="E34" s="14" t="n"/>
      <c r="F34" s="15" t="n"/>
      <c r="G34" s="15" t="n"/>
    </row>
    <row r="35">
      <c r="A35" s="12" t="n"/>
      <c r="B35" s="30" t="n"/>
      <c r="C35" s="30" t="n"/>
      <c r="D35" s="13" t="n"/>
      <c r="E35" s="14" t="n"/>
      <c r="F35" s="15" t="n"/>
      <c r="G35" s="15" t="n"/>
    </row>
    <row r="36">
      <c r="A36" s="16" t="inlineStr">
        <is>
          <t>Investment in AIF</t>
        </is>
      </c>
      <c r="B36" s="30" t="n"/>
      <c r="C36" s="30" t="n"/>
      <c r="D36" s="13" t="n"/>
      <c r="E36" s="14" t="n"/>
      <c r="F36" s="15" t="n"/>
      <c r="G36" s="15" t="n"/>
    </row>
    <row r="37">
      <c r="A37" s="12" t="inlineStr">
        <is>
          <t>SBI CDMDF--A2</t>
        </is>
      </c>
      <c r="B37" s="30" t="inlineStr">
        <is>
          <t>INF0RQ622028</t>
        </is>
      </c>
      <c r="C37" s="30" t="n"/>
      <c r="D37" s="13" t="n">
        <v>920.354</v>
      </c>
      <c r="E37" s="14" t="n">
        <v>92.08</v>
      </c>
      <c r="F37" s="15" t="n">
        <v>0.0025</v>
      </c>
      <c r="G37" s="15" t="n"/>
    </row>
    <row r="38">
      <c r="A38" s="12" t="n"/>
      <c r="B38" s="30" t="n"/>
      <c r="C38" s="30" t="n"/>
      <c r="D38" s="13" t="n"/>
      <c r="E38" s="14" t="n"/>
      <c r="F38" s="15" t="n"/>
      <c r="G38" s="15" t="n"/>
    </row>
    <row r="39">
      <c r="A39" s="21" t="inlineStr">
        <is>
          <t>TOTAL</t>
        </is>
      </c>
      <c r="B39" s="32" t="n"/>
      <c r="C39" s="32" t="n"/>
      <c r="D39" s="22" t="n"/>
      <c r="E39" s="18" t="n">
        <v>92.08</v>
      </c>
      <c r="F39" s="19" t="n">
        <v>0.0025</v>
      </c>
      <c r="G39" s="20" t="n"/>
    </row>
    <row r="40">
      <c r="A40" s="12" t="n"/>
      <c r="B40" s="30" t="n"/>
      <c r="C40" s="30" t="n"/>
      <c r="D40" s="13" t="n"/>
      <c r="E40" s="14" t="n"/>
      <c r="F40" s="15" t="n"/>
      <c r="G40" s="15" t="n"/>
    </row>
    <row r="41">
      <c r="A41" s="16" t="inlineStr">
        <is>
          <t>TREPS / Reverse Repo</t>
        </is>
      </c>
      <c r="B41" s="30" t="n"/>
      <c r="C41" s="30" t="n"/>
      <c r="D41" s="13" t="n"/>
      <c r="E41" s="14" t="n"/>
      <c r="F41" s="15" t="n"/>
      <c r="G41" s="15" t="n"/>
    </row>
    <row r="42">
      <c r="A42" s="12" t="inlineStr">
        <is>
          <t>Clearing Corporation of India Ltd.</t>
        </is>
      </c>
      <c r="B42" s="30" t="n"/>
      <c r="C42" s="30" t="n"/>
      <c r="D42" s="13" t="n"/>
      <c r="E42" s="14" t="n">
        <v>4844.1</v>
      </c>
      <c r="F42" s="15" t="n">
        <v>0.1293</v>
      </c>
      <c r="G42" s="15" t="n">
        <v>0.067576</v>
      </c>
    </row>
    <row r="43">
      <c r="A43" s="16" t="inlineStr">
        <is>
          <t>Sub Total</t>
        </is>
      </c>
      <c r="B43" s="31" t="n"/>
      <c r="C43" s="31" t="n"/>
      <c r="D43" s="17" t="n"/>
      <c r="E43" s="18" t="n">
        <v>4844.1</v>
      </c>
      <c r="F43" s="19" t="n">
        <v>0.1293</v>
      </c>
      <c r="G43" s="20" t="n"/>
    </row>
    <row r="44">
      <c r="A44" s="12" t="n"/>
      <c r="B44" s="30" t="n"/>
      <c r="C44" s="30" t="n"/>
      <c r="D44" s="13" t="n"/>
      <c r="E44" s="14" t="n"/>
      <c r="F44" s="15" t="n"/>
      <c r="G44" s="15" t="n"/>
    </row>
    <row r="45">
      <c r="A45" s="21" t="inlineStr">
        <is>
          <t>TOTAL</t>
        </is>
      </c>
      <c r="B45" s="32" t="n"/>
      <c r="C45" s="32" t="n"/>
      <c r="D45" s="22" t="n"/>
      <c r="E45" s="18" t="n">
        <v>4844.1</v>
      </c>
      <c r="F45" s="19" t="n">
        <v>0.1293</v>
      </c>
      <c r="G45" s="20" t="n"/>
    </row>
    <row r="46">
      <c r="A46" s="12" t="inlineStr">
        <is>
          <t>Accrued Interest</t>
        </is>
      </c>
      <c r="B46" s="30" t="n"/>
      <c r="C46" s="30" t="n"/>
      <c r="D46" s="13" t="n"/>
      <c r="E46" s="14" t="n">
        <v>0.8968359</v>
      </c>
      <c r="F46" s="15" t="n">
        <v>2.3e-05</v>
      </c>
      <c r="G46" s="15" t="n"/>
    </row>
    <row r="47">
      <c r="A47" s="12" t="inlineStr">
        <is>
          <t>Net Receivables/(Payables)</t>
        </is>
      </c>
      <c r="B47" s="30" t="n"/>
      <c r="C47" s="30" t="n"/>
      <c r="D47" s="13" t="n"/>
      <c r="E47" s="23" t="n">
        <v>-327.7668359</v>
      </c>
      <c r="F47" s="24" t="n">
        <v>-0.008723</v>
      </c>
      <c r="G47" s="15" t="n">
        <v>0.067576</v>
      </c>
    </row>
    <row r="48">
      <c r="A48" s="25" t="inlineStr">
        <is>
          <t>GRAND TOTAL</t>
        </is>
      </c>
      <c r="B48" s="33" t="n"/>
      <c r="C48" s="33" t="n"/>
      <c r="D48" s="26" t="n"/>
      <c r="E48" s="27" t="n">
        <v>37477.02</v>
      </c>
      <c r="F48" s="28" t="n">
        <v>1</v>
      </c>
      <c r="G48" s="28" t="n"/>
    </row>
    <row r="50">
      <c r="A50" s="67" t="inlineStr">
        <is>
          <t>#  Unlisted Security</t>
        </is>
      </c>
    </row>
    <row r="51">
      <c r="A51" s="67" t="inlineStr">
        <is>
          <t>**Non Traded Security</t>
        </is>
      </c>
    </row>
    <row r="53">
      <c r="A53" s="67" t="inlineStr">
        <is>
          <t>Notes:</t>
        </is>
      </c>
    </row>
    <row r="54">
      <c r="A54" s="47" t="inlineStr">
        <is>
          <t>1. Security in default beyond its maturiy date</t>
        </is>
      </c>
      <c r="B54" s="34" t="inlineStr">
        <is>
          <t>NIL</t>
        </is>
      </c>
    </row>
    <row r="55">
      <c r="A55" t="inlineStr">
        <is>
          <t>2. NAV at the beginning of the period (Rs. per unit)</t>
        </is>
      </c>
    </row>
    <row r="56">
      <c r="A56" t="inlineStr">
        <is>
          <t>Plan /option (Face Value 10)</t>
        </is>
      </c>
      <c r="B56" t="inlineStr">
        <is>
          <t>As on</t>
        </is>
      </c>
      <c r="C56" t="inlineStr">
        <is>
          <t>As on</t>
        </is>
      </c>
    </row>
    <row r="57">
      <c r="B57" s="48" t="n">
        <v>45198</v>
      </c>
      <c r="C57" s="48" t="n">
        <v>45230</v>
      </c>
    </row>
    <row r="58">
      <c r="A58" t="inlineStr">
        <is>
          <t>Direct Plan Annual IDCW Option</t>
        </is>
      </c>
      <c r="B58" t="n">
        <v>27.4934</v>
      </c>
      <c r="C58" t="n">
        <v>27.6479</v>
      </c>
      <c r="E58" s="2" t="n"/>
    </row>
    <row r="59">
      <c r="A59" t="inlineStr">
        <is>
          <t>Direct Plan Bonus Option</t>
        </is>
      </c>
      <c r="B59" t="inlineStr">
        <is>
          <t>^</t>
        </is>
      </c>
      <c r="C59" t="inlineStr">
        <is>
          <t>^</t>
        </is>
      </c>
      <c r="E59" s="2" t="n"/>
    </row>
    <row r="60">
      <c r="A60" t="inlineStr">
        <is>
          <t>Direct Plan Growth Option</t>
        </is>
      </c>
      <c r="B60" t="n">
        <v>27.497</v>
      </c>
      <c r="C60" t="n">
        <v>27.6516</v>
      </c>
      <c r="E60" s="2" t="n"/>
    </row>
    <row r="61">
      <c r="A61" t="inlineStr">
        <is>
          <t>Direct Plan IDCW Option</t>
        </is>
      </c>
      <c r="B61" t="n">
        <v>25.6417</v>
      </c>
      <c r="C61" t="n">
        <v>25.7859</v>
      </c>
      <c r="E61" s="2" t="n"/>
    </row>
    <row r="62">
      <c r="A62" t="inlineStr">
        <is>
          <t>Institutional Annual IDCW Option</t>
        </is>
      </c>
      <c r="B62" t="inlineStr">
        <is>
          <t>^</t>
        </is>
      </c>
      <c r="C62" t="inlineStr">
        <is>
          <t>^</t>
        </is>
      </c>
      <c r="E62" s="2" t="n"/>
    </row>
    <row r="63">
      <c r="A63" t="inlineStr">
        <is>
          <t>Institutional Growth Option</t>
        </is>
      </c>
      <c r="B63" t="n">
        <v>21.5987</v>
      </c>
      <c r="C63" t="n">
        <v>21.7066</v>
      </c>
      <c r="E63" s="2" t="n"/>
    </row>
    <row r="64">
      <c r="A64" t="inlineStr">
        <is>
          <t>Institutional IDCW Option</t>
        </is>
      </c>
      <c r="B64" t="inlineStr">
        <is>
          <t>^</t>
        </is>
      </c>
      <c r="C64" t="inlineStr">
        <is>
          <t>^</t>
        </is>
      </c>
      <c r="E64" s="2" t="n"/>
    </row>
    <row r="65">
      <c r="A65" t="inlineStr">
        <is>
          <t>Regular Plan - Annual IDCW Option</t>
        </is>
      </c>
      <c r="B65" t="n">
        <v>25.0295</v>
      </c>
      <c r="C65" t="n">
        <v>25.1548</v>
      </c>
      <c r="E65" s="2" t="n"/>
    </row>
    <row r="66">
      <c r="A66" t="inlineStr">
        <is>
          <t>Regular Plan - Bonus Option</t>
        </is>
      </c>
      <c r="B66" t="inlineStr">
        <is>
          <t>^</t>
        </is>
      </c>
      <c r="C66" t="inlineStr">
        <is>
          <t>^</t>
        </is>
      </c>
      <c r="E66" s="2" t="n"/>
    </row>
    <row r="67">
      <c r="A67" t="inlineStr">
        <is>
          <t>Regular Plan - Growth</t>
        </is>
      </c>
      <c r="B67" t="n">
        <v>25.2391</v>
      </c>
      <c r="C67" t="n">
        <v>25.3654</v>
      </c>
      <c r="E67" s="2" t="n"/>
    </row>
    <row r="68">
      <c r="A68" t="inlineStr">
        <is>
          <t>Regular Plan - IDCW Option</t>
        </is>
      </c>
      <c r="B68" t="n">
        <v>23.741</v>
      </c>
      <c r="C68" t="n">
        <v>23.8599</v>
      </c>
      <c r="E68" s="2" t="n"/>
    </row>
    <row r="69">
      <c r="A69" t="inlineStr">
        <is>
          <t>Regular Plan Bonus Option</t>
        </is>
      </c>
      <c r="B69" t="inlineStr">
        <is>
          <t>^</t>
        </is>
      </c>
      <c r="C69" t="inlineStr">
        <is>
          <t>^</t>
        </is>
      </c>
      <c r="E69" s="2" t="n"/>
    </row>
    <row r="70">
      <c r="A70" t="inlineStr">
        <is>
          <t>^ There were no investors in this option.</t>
        </is>
      </c>
      <c r="E70" s="2" t="n"/>
    </row>
    <row r="72">
      <c r="A72" t="inlineStr">
        <is>
          <t xml:space="preserve">3. Total Dividend (Net) declared during the month </t>
        </is>
      </c>
      <c r="B72" s="34" t="inlineStr">
        <is>
          <t>NIL</t>
        </is>
      </c>
    </row>
    <row r="73">
      <c r="A73" t="inlineStr">
        <is>
          <t>4. Bonus was declared during the month</t>
        </is>
      </c>
      <c r="B73" s="34" t="inlineStr">
        <is>
          <t>NIL</t>
        </is>
      </c>
    </row>
    <row r="74" ht="30" customHeight="1">
      <c r="A74" s="47" t="inlineStr">
        <is>
          <t>5. Investment in Repo of Corporate Debt Securities during the month ended October 31, 2023</t>
        </is>
      </c>
      <c r="B74" s="34" t="inlineStr">
        <is>
          <t>NIL</t>
        </is>
      </c>
    </row>
    <row r="75" ht="30" customHeight="1">
      <c r="A75" s="47" t="inlineStr">
        <is>
          <t>6. Investment in foreign securities/ADRs/GDRs at the end of the month</t>
        </is>
      </c>
      <c r="B75" s="34" t="inlineStr">
        <is>
          <t>NIL</t>
        </is>
      </c>
    </row>
    <row r="76">
      <c r="A76" t="inlineStr">
        <is>
          <t>7. Average Portfolio Maturity</t>
        </is>
      </c>
      <c r="B76" s="49">
        <f>+B90</f>
        <v/>
      </c>
    </row>
    <row r="77" ht="45" customHeight="1">
      <c r="A77" s="47" t="inlineStr">
        <is>
          <t>8. Total gross exposure to derivative instruments (excluding reversed positions) at the end of the month (Rs. in Lakhs)</t>
        </is>
      </c>
      <c r="B77" s="34" t="inlineStr">
        <is>
          <t>NIL</t>
        </is>
      </c>
    </row>
    <row r="78" ht="30" customHeight="1">
      <c r="A78" s="47" t="inlineStr">
        <is>
          <t>9. Margin Deposits includes Margin money placed on derivatives other than margin money placed with bank</t>
        </is>
      </c>
      <c r="B78" s="34" t="inlineStr">
        <is>
          <t>NIL</t>
        </is>
      </c>
    </row>
    <row r="79" ht="30" customHeight="1">
      <c r="A79" s="47" t="inlineStr">
        <is>
          <t>10. Value of investment made by other schemes under same management (Rs. In Lakhs)</t>
        </is>
      </c>
      <c r="B79" s="34" t="inlineStr">
        <is>
          <t>NIL</t>
        </is>
      </c>
    </row>
    <row r="80">
      <c r="A80" t="inlineStr">
        <is>
          <t>11. Number of instance of deviation In valuation of securities</t>
        </is>
      </c>
      <c r="B80" s="34" t="inlineStr">
        <is>
          <t>NIL</t>
        </is>
      </c>
    </row>
    <row r="81">
      <c r="A81" t="inlineStr">
        <is>
          <t>12. Total value and percentage of illiquid equity shares / securities</t>
        </is>
      </c>
      <c r="B81" s="34" t="inlineStr">
        <is>
          <t>NIL</t>
        </is>
      </c>
    </row>
    <row r="83">
      <c r="A83" t="inlineStr">
        <is>
          <t>Portfolio Information</t>
        </is>
      </c>
    </row>
    <row r="84">
      <c r="A84" s="52" t="inlineStr">
        <is>
          <t>Scheme Name :</t>
        </is>
      </c>
      <c r="B84" s="52" t="inlineStr">
        <is>
          <t>Edelweiss Money Market Fund</t>
        </is>
      </c>
    </row>
    <row r="85">
      <c r="A85" s="52" t="inlineStr">
        <is>
          <t>Description (if any)</t>
        </is>
      </c>
      <c r="B85" s="52" t="inlineStr">
        <is>
          <t>Money Market Fund</t>
        </is>
      </c>
    </row>
    <row r="86">
      <c r="A86" s="52" t="n"/>
      <c r="B86" s="52" t="n"/>
    </row>
    <row r="87">
      <c r="A87" s="52" t="inlineStr">
        <is>
          <t>Annualised Portfolio YTM* :</t>
        </is>
      </c>
      <c r="B87" s="53" t="n">
        <v>7.373643944410086</v>
      </c>
    </row>
    <row r="88">
      <c r="A88" s="52" t="n"/>
      <c r="B88" s="52" t="n"/>
    </row>
    <row r="89">
      <c r="A89" s="52" t="inlineStr">
        <is>
          <t>Macaulay Duration</t>
        </is>
      </c>
      <c r="B89" s="54" t="n">
        <v>0.4053</v>
      </c>
    </row>
    <row r="90">
      <c r="A90" s="52" t="inlineStr">
        <is>
          <t>Residual Maturity</t>
        </is>
      </c>
      <c r="B90" s="54" t="n">
        <v>0.4025289639656215</v>
      </c>
    </row>
    <row r="91">
      <c r="A91" s="52" t="n"/>
      <c r="B91" s="52" t="n"/>
    </row>
    <row r="92">
      <c r="A92" s="52" t="inlineStr">
        <is>
          <t xml:space="preserve">As on (Date) </t>
        </is>
      </c>
      <c r="B92" s="55" t="n">
        <v>45230</v>
      </c>
    </row>
    <row r="94" ht="70" customHeight="1">
      <c r="A94" s="69" t="inlineStr">
        <is>
          <t>Scheme Name</t>
        </is>
      </c>
      <c r="B94" s="69" t="inlineStr">
        <is>
          <t>Risk- O - Meter</t>
        </is>
      </c>
      <c r="C94" s="69" t="inlineStr">
        <is>
          <t>Benchmark of the Scheme</t>
        </is>
      </c>
      <c r="D94" s="69" t="inlineStr">
        <is>
          <t>Benchmark Risk-o-meter</t>
        </is>
      </c>
      <c r="E94" s="69" t="inlineStr">
        <is>
          <t>Benchmark of the Scheme</t>
        </is>
      </c>
      <c r="F94" s="69" t="inlineStr">
        <is>
          <t>Benchmark Risk-o-meter</t>
        </is>
      </c>
    </row>
    <row r="95" ht="70" customHeight="1">
      <c r="A95" s="69" t="inlineStr">
        <is>
          <t>Edelweiss Money Market Fund</t>
        </is>
      </c>
      <c r="B95" s="69" t="n"/>
      <c r="C95" s="69" t="inlineStr">
        <is>
          <t>NIFTY Money Market Index  B-I (Tier I Benchmark)</t>
        </is>
      </c>
      <c r="D95" s="69" t="n"/>
      <c r="E95" s="69" t="inlineStr">
        <is>
          <t>NIFTY Money Market Index A-I (Tier II Scheme Benchmark)</t>
        </is>
      </c>
      <c r="F95" s="69" t="n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122"/>
  <sheetViews>
    <sheetView showGridLines="0" workbookViewId="0">
      <pane ySplit="4" topLeftCell="A88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NIFTY PSU BOND PLUS SDL APR 2027 50 50 INDEX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open-ended target Maturuty index fund predominantly investing in the constituents of Nifty PSU Bond Plus SDL April 2027 50:50 Index)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Equity &amp; Equity related</t>
        </is>
      </c>
      <c r="B7" s="30" t="n"/>
      <c r="C7" s="30" t="n"/>
      <c r="D7" s="13" t="n"/>
      <c r="E7" s="14" t="inlineStr">
        <is>
          <t>NIL</t>
        </is>
      </c>
      <c r="F7" s="15" t="inlineStr">
        <is>
          <t>NIL</t>
        </is>
      </c>
      <c r="G7" s="15" t="n"/>
    </row>
    <row r="8">
      <c r="A8" s="12" t="n"/>
      <c r="B8" s="30" t="n"/>
      <c r="C8" s="30" t="n"/>
      <c r="D8" s="13" t="n"/>
      <c r="E8" s="14" t="n"/>
      <c r="F8" s="15" t="n"/>
      <c r="G8" s="15" t="n"/>
    </row>
    <row r="9">
      <c r="A9" s="16" t="inlineStr">
        <is>
          <t>Debt Instruments</t>
        </is>
      </c>
      <c r="B9" s="30" t="n"/>
      <c r="C9" s="30" t="n"/>
      <c r="D9" s="13" t="n"/>
      <c r="E9" s="14" t="n"/>
      <c r="F9" s="15" t="n"/>
      <c r="G9" s="15" t="n"/>
    </row>
    <row r="10">
      <c r="A10" s="16" t="inlineStr">
        <is>
          <t>(a)Listed / Awaiting listing on stock Exchanges</t>
        </is>
      </c>
      <c r="B10" s="30" t="n"/>
      <c r="C10" s="30" t="n"/>
      <c r="D10" s="13" t="n"/>
      <c r="E10" s="14" t="n"/>
      <c r="F10" s="15" t="n"/>
      <c r="G10" s="15" t="n"/>
    </row>
    <row r="11">
      <c r="A11" s="12" t="inlineStr">
        <is>
          <t>6.14% IND OIL COR NCD 18-02-27**</t>
        </is>
      </c>
      <c r="B11" s="30" t="inlineStr">
        <is>
          <t>INE242A08502</t>
        </is>
      </c>
      <c r="C11" s="30" t="inlineStr">
        <is>
          <t>CRISIL AAA</t>
        </is>
      </c>
      <c r="D11" s="13" t="n">
        <v>21000000</v>
      </c>
      <c r="E11" s="14" t="n">
        <v>20057.86</v>
      </c>
      <c r="F11" s="15" t="n">
        <v>0.061</v>
      </c>
      <c r="G11" s="15" t="n">
        <v>0.07715</v>
      </c>
    </row>
    <row r="12">
      <c r="A12" s="12" t="inlineStr">
        <is>
          <t>7.32% EXIM NCD RED 08-06-2026**</t>
        </is>
      </c>
      <c r="B12" s="30" t="inlineStr">
        <is>
          <t>INE514E08FZ5</t>
        </is>
      </c>
      <c r="C12" s="30" t="inlineStr">
        <is>
          <t>CRISIL AAA</t>
        </is>
      </c>
      <c r="D12" s="13" t="n">
        <v>20000000</v>
      </c>
      <c r="E12" s="14" t="n">
        <v>19854.48</v>
      </c>
      <c r="F12" s="15" t="n">
        <v>0.0604</v>
      </c>
      <c r="G12" s="15" t="n">
        <v>0.0761</v>
      </c>
    </row>
    <row r="13">
      <c r="A13" s="12" t="inlineStr">
        <is>
          <t>7.83% IRFC LTD NCD RED 19-03-2027**</t>
        </is>
      </c>
      <c r="B13" s="30" t="inlineStr">
        <is>
          <t>INE053F07983</t>
        </is>
      </c>
      <c r="C13" s="30" t="inlineStr">
        <is>
          <t>CRISIL AAA</t>
        </is>
      </c>
      <c r="D13" s="13" t="n">
        <v>19500000</v>
      </c>
      <c r="E13" s="14" t="n">
        <v>19603.74</v>
      </c>
      <c r="F13" s="15" t="n">
        <v>0.0596</v>
      </c>
      <c r="G13" s="15" t="n">
        <v>0.0766</v>
      </c>
    </row>
    <row r="14">
      <c r="A14" s="12" t="inlineStr">
        <is>
          <t>7.18% POWER FIN GOI SERVICD NCD 20-01-27**</t>
        </is>
      </c>
      <c r="B14" s="30" t="inlineStr">
        <is>
          <t>INE134E08IR3</t>
        </is>
      </c>
      <c r="C14" s="30" t="inlineStr">
        <is>
          <t>CRISIL AAA</t>
        </is>
      </c>
      <c r="D14" s="13" t="n">
        <v>16000000</v>
      </c>
      <c r="E14" s="14" t="n">
        <v>15795.39</v>
      </c>
      <c r="F14" s="15" t="n">
        <v>0.048</v>
      </c>
      <c r="G14" s="15" t="n">
        <v>0.07775</v>
      </c>
    </row>
    <row r="15">
      <c r="A15" s="12" t="inlineStr">
        <is>
          <t>7.75% POWER FIN COR GOI SER NCD 22-03-27**</t>
        </is>
      </c>
      <c r="B15" s="30" t="inlineStr">
        <is>
          <t>INE134E08IX1</t>
        </is>
      </c>
      <c r="C15" s="30" t="inlineStr">
        <is>
          <t>CRISIL AAA</t>
        </is>
      </c>
      <c r="D15" s="13" t="n">
        <v>15000000</v>
      </c>
      <c r="E15" s="14" t="n">
        <v>15052.8</v>
      </c>
      <c r="F15" s="15" t="n">
        <v>0.0458</v>
      </c>
      <c r="G15" s="15" t="n">
        <v>0.077776</v>
      </c>
    </row>
    <row r="16">
      <c r="A16" s="12" t="inlineStr">
        <is>
          <t>7.89% POWER GRID CORP NCD RED 09-03-2027**</t>
        </is>
      </c>
      <c r="B16" s="30" t="inlineStr">
        <is>
          <t>INE752E07OE0</t>
        </is>
      </c>
      <c r="C16" s="30" t="inlineStr">
        <is>
          <t>CRISIL AAA</t>
        </is>
      </c>
      <c r="D16" s="13" t="n">
        <v>11000000</v>
      </c>
      <c r="E16" s="14" t="n">
        <v>11053.19</v>
      </c>
      <c r="F16" s="15" t="n">
        <v>0.0336</v>
      </c>
      <c r="G16" s="15" t="n">
        <v>0.076975</v>
      </c>
    </row>
    <row r="17">
      <c r="A17" s="12" t="inlineStr">
        <is>
          <t>7.95% RECL SR 147 NCD RED 12-03-2027**</t>
        </is>
      </c>
      <c r="B17" s="30" t="inlineStr">
        <is>
          <t>INE020B08AH8</t>
        </is>
      </c>
      <c r="C17" s="30" t="inlineStr">
        <is>
          <t>CRISIL AAA</t>
        </is>
      </c>
      <c r="D17" s="13" t="n">
        <v>9200000</v>
      </c>
      <c r="E17" s="14" t="n">
        <v>9236.469999999999</v>
      </c>
      <c r="F17" s="15" t="n">
        <v>0.0281</v>
      </c>
      <c r="G17" s="15" t="n">
        <v>0.0779</v>
      </c>
    </row>
    <row r="18">
      <c r="A18" s="12" t="inlineStr">
        <is>
          <t>7.79% SIDBI NCD SR IV NCD RED 19-04-2027</t>
        </is>
      </c>
      <c r="B18" s="30" t="inlineStr">
        <is>
          <t>INE556F08KK5</t>
        </is>
      </c>
      <c r="C18" s="30" t="inlineStr">
        <is>
          <t>CRISIL AAA</t>
        </is>
      </c>
      <c r="D18" s="13" t="n">
        <v>5500000</v>
      </c>
      <c r="E18" s="14" t="n">
        <v>5494.84</v>
      </c>
      <c r="F18" s="15" t="n">
        <v>0.0167</v>
      </c>
      <c r="G18" s="15" t="n">
        <v>0.078379</v>
      </c>
    </row>
    <row r="19">
      <c r="A19" s="12" t="inlineStr">
        <is>
          <t>7.54% REC LTD NCD RED 30-12-2026**</t>
        </is>
      </c>
      <c r="B19" s="30" t="inlineStr">
        <is>
          <t>INE020B08AC9</t>
        </is>
      </c>
      <c r="C19" s="30" t="inlineStr">
        <is>
          <t>CRISIL AAA</t>
        </is>
      </c>
      <c r="D19" s="13" t="n">
        <v>4000000</v>
      </c>
      <c r="E19" s="14" t="n">
        <v>3971.35</v>
      </c>
      <c r="F19" s="15" t="n">
        <v>0.0121</v>
      </c>
      <c r="G19" s="15" t="n">
        <v>0.0779</v>
      </c>
    </row>
    <row r="20">
      <c r="A20" s="12" t="inlineStr">
        <is>
          <t>7.25% EXIM BANK NCD RED 01-02-2027**</t>
        </is>
      </c>
      <c r="B20" s="30" t="inlineStr">
        <is>
          <t>INE514E08FJ9</t>
        </is>
      </c>
      <c r="C20" s="30" t="inlineStr">
        <is>
          <t>CRISIL AAA</t>
        </is>
      </c>
      <c r="D20" s="13" t="n">
        <v>3000000</v>
      </c>
      <c r="E20" s="14" t="n">
        <v>2963.39</v>
      </c>
      <c r="F20" s="15" t="n">
        <v>0.008999999999999999</v>
      </c>
      <c r="G20" s="15" t="n">
        <v>0.0767</v>
      </c>
    </row>
    <row r="21">
      <c r="A21" s="12" t="inlineStr">
        <is>
          <t>7.13% NHPC STRPP B NCD 11-02-2027**</t>
        </is>
      </c>
      <c r="B21" s="30" t="inlineStr">
        <is>
          <t>INE848E07AZ0</t>
        </is>
      </c>
      <c r="C21" s="30" t="inlineStr">
        <is>
          <t>CARE AAA</t>
        </is>
      </c>
      <c r="D21" s="13" t="n">
        <v>3000000</v>
      </c>
      <c r="E21" s="14" t="n">
        <v>2952.32</v>
      </c>
      <c r="F21" s="15" t="n">
        <v>0.008999999999999999</v>
      </c>
      <c r="G21" s="15" t="n">
        <v>0.076775</v>
      </c>
    </row>
    <row r="22">
      <c r="A22" s="12" t="inlineStr">
        <is>
          <t>8.14% NUCLEAR POWER CORP NCD 25-03-2027**</t>
        </is>
      </c>
      <c r="B22" s="30" t="inlineStr">
        <is>
          <t>INE206D08279</t>
        </is>
      </c>
      <c r="C22" s="30" t="inlineStr">
        <is>
          <t>CRISIL AAA</t>
        </is>
      </c>
      <c r="D22" s="13" t="n">
        <v>2700000</v>
      </c>
      <c r="E22" s="14" t="n">
        <v>2750.45</v>
      </c>
      <c r="F22" s="15" t="n">
        <v>0.008399999999999999</v>
      </c>
      <c r="G22" s="15" t="n">
        <v>0.076433</v>
      </c>
    </row>
    <row r="23">
      <c r="A23" s="12" t="inlineStr">
        <is>
          <t>8.85% POWER GRID CORP NCD KRED 19-10-26**</t>
        </is>
      </c>
      <c r="B23" s="30" t="inlineStr">
        <is>
          <t>INE752E07KL3</t>
        </is>
      </c>
      <c r="C23" s="30" t="inlineStr">
        <is>
          <t>CRISIL AAA</t>
        </is>
      </c>
      <c r="D23" s="13" t="n">
        <v>2500000</v>
      </c>
      <c r="E23" s="14" t="n">
        <v>2573.59</v>
      </c>
      <c r="F23" s="15" t="n">
        <v>0.0078</v>
      </c>
      <c r="G23" s="15" t="n">
        <v>0.076975</v>
      </c>
    </row>
    <row r="24">
      <c r="A24" s="12" t="inlineStr">
        <is>
          <t>7.52% REC LTD NCD RED 07-11-26**</t>
        </is>
      </c>
      <c r="B24" s="30" t="inlineStr">
        <is>
          <t>INE020B08AA3</t>
        </is>
      </c>
      <c r="C24" s="30" t="inlineStr">
        <is>
          <t>CRISIL AAA</t>
        </is>
      </c>
      <c r="D24" s="13" t="n">
        <v>2500000</v>
      </c>
      <c r="E24" s="14" t="n">
        <v>2482.27</v>
      </c>
      <c r="F24" s="15" t="n">
        <v>0.0075</v>
      </c>
      <c r="G24" s="15" t="n">
        <v>0.0779</v>
      </c>
    </row>
    <row r="25">
      <c r="A25" s="12" t="inlineStr">
        <is>
          <t>9.25% POWER GRID CORP NCD  RED 09-03-27**</t>
        </is>
      </c>
      <c r="B25" s="30" t="inlineStr">
        <is>
          <t>INE752E07JN1</t>
        </is>
      </c>
      <c r="C25" s="30" t="inlineStr">
        <is>
          <t>ICRA AAA</t>
        </is>
      </c>
      <c r="D25" s="13" t="n">
        <v>2060000</v>
      </c>
      <c r="E25" s="14" t="n">
        <v>2149.83</v>
      </c>
      <c r="F25" s="15" t="n">
        <v>0.0065</v>
      </c>
      <c r="G25" s="15" t="n">
        <v>0.076975</v>
      </c>
    </row>
    <row r="26">
      <c r="A26" s="12" t="inlineStr">
        <is>
          <t>7.5% NHPC NCD RED 07-10-2026**</t>
        </is>
      </c>
      <c r="B26" s="30" t="inlineStr">
        <is>
          <t>INE848E07AP1</t>
        </is>
      </c>
      <c r="C26" s="30" t="inlineStr">
        <is>
          <t>ICRA AAA</t>
        </is>
      </c>
      <c r="D26" s="13" t="n">
        <v>2000000</v>
      </c>
      <c r="E26" s="14" t="n">
        <v>1992.86</v>
      </c>
      <c r="F26" s="15" t="n">
        <v>0.0061</v>
      </c>
      <c r="G26" s="15" t="n">
        <v>0.076337</v>
      </c>
    </row>
    <row r="27">
      <c r="A27" s="12" t="inlineStr">
        <is>
          <t>9% NTPC SRS XLII NCD RED 25-01-2027**</t>
        </is>
      </c>
      <c r="B27" s="30" t="inlineStr">
        <is>
          <t>INE733E07HC8</t>
        </is>
      </c>
      <c r="C27" s="30" t="inlineStr">
        <is>
          <t>CRISIL AAA</t>
        </is>
      </c>
      <c r="D27" s="13" t="n">
        <v>500000</v>
      </c>
      <c r="E27" s="14" t="n">
        <v>518.27</v>
      </c>
      <c r="F27" s="15" t="n">
        <v>0.0016</v>
      </c>
      <c r="G27" s="15" t="n">
        <v>0.0766</v>
      </c>
    </row>
    <row r="28">
      <c r="A28" s="12" t="inlineStr">
        <is>
          <t>6.09% HPCL NCD RED 26-02-2027**</t>
        </is>
      </c>
      <c r="B28" s="30" t="inlineStr">
        <is>
          <t>INE094A08101</t>
        </is>
      </c>
      <c r="C28" s="30" t="inlineStr">
        <is>
          <t>CRISIL AAA</t>
        </is>
      </c>
      <c r="D28" s="13" t="n">
        <v>500000</v>
      </c>
      <c r="E28" s="14" t="n">
        <v>477.56</v>
      </c>
      <c r="F28" s="15" t="n">
        <v>0.0015</v>
      </c>
      <c r="G28" s="15" t="n">
        <v>0.076544</v>
      </c>
    </row>
    <row r="29">
      <c r="A29" s="16" t="inlineStr">
        <is>
          <t>Sub Total</t>
        </is>
      </c>
      <c r="B29" s="31" t="n"/>
      <c r="C29" s="31" t="n"/>
      <c r="D29" s="17" t="n"/>
      <c r="E29" s="18" t="n">
        <v>138980.66</v>
      </c>
      <c r="F29" s="19" t="n">
        <v>0.4227</v>
      </c>
      <c r="G29" s="20" t="n"/>
    </row>
    <row r="30">
      <c r="A30" s="12" t="n"/>
      <c r="B30" s="30" t="n"/>
      <c r="C30" s="30" t="n"/>
      <c r="D30" s="13" t="n"/>
      <c r="E30" s="14" t="n"/>
      <c r="F30" s="15" t="n"/>
      <c r="G30" s="15" t="n"/>
    </row>
    <row r="31">
      <c r="A31" s="16" t="inlineStr">
        <is>
          <t>Government Securities</t>
        </is>
      </c>
      <c r="B31" s="30" t="n"/>
      <c r="C31" s="30" t="n"/>
      <c r="D31" s="13" t="n"/>
      <c r="E31" s="14" t="n"/>
      <c r="F31" s="15" t="n"/>
      <c r="G31" s="15" t="n"/>
    </row>
    <row r="32">
      <c r="A32" s="12" t="inlineStr">
        <is>
          <t>5.74% GOVT OF INDIA RED 15-11-2026</t>
        </is>
      </c>
      <c r="B32" s="30" t="inlineStr">
        <is>
          <t>IN0020210186</t>
        </is>
      </c>
      <c r="C32" s="30" t="inlineStr">
        <is>
          <t>SOVEREIGN</t>
        </is>
      </c>
      <c r="D32" s="13" t="n">
        <v>16500000</v>
      </c>
      <c r="E32" s="14" t="n">
        <v>15791.77</v>
      </c>
      <c r="F32" s="15" t="n">
        <v>0.048</v>
      </c>
      <c r="G32" s="15" t="n">
        <v>0.07474792669999999</v>
      </c>
    </row>
    <row r="33">
      <c r="A33" s="16" t="inlineStr">
        <is>
          <t>Sub Total</t>
        </is>
      </c>
      <c r="B33" s="31" t="n"/>
      <c r="C33" s="31" t="n"/>
      <c r="D33" s="17" t="n"/>
      <c r="E33" s="18" t="n">
        <v>15791.77</v>
      </c>
      <c r="F33" s="19" t="n">
        <v>0.048</v>
      </c>
      <c r="G33" s="20" t="n"/>
    </row>
    <row r="34">
      <c r="A34" s="16" t="inlineStr">
        <is>
          <t>State Development Loan</t>
        </is>
      </c>
      <c r="B34" s="30" t="n"/>
      <c r="C34" s="30" t="n"/>
      <c r="D34" s="13" t="n"/>
      <c r="E34" s="14" t="n"/>
      <c r="F34" s="15" t="n"/>
      <c r="G34" s="15" t="n"/>
    </row>
    <row r="35">
      <c r="A35" s="12" t="inlineStr">
        <is>
          <t>6.58% GUJARAT SDL RED 31-03-2027</t>
        </is>
      </c>
      <c r="B35" s="30" t="inlineStr">
        <is>
          <t>IN1520200347</t>
        </is>
      </c>
      <c r="C35" s="30" t="inlineStr">
        <is>
          <t>SOVEREIGN</t>
        </is>
      </c>
      <c r="D35" s="13" t="n">
        <v>23000000</v>
      </c>
      <c r="E35" s="14" t="n">
        <v>22299.24</v>
      </c>
      <c r="F35" s="15" t="n">
        <v>0.0678</v>
      </c>
      <c r="G35" s="15" t="n">
        <v>0.07751873729600001</v>
      </c>
    </row>
    <row r="36">
      <c r="A36" s="12" t="inlineStr">
        <is>
          <t>7.78% BIHAR SDL RED 01-03-2027</t>
        </is>
      </c>
      <c r="B36" s="30" t="inlineStr">
        <is>
          <t>IN1320160170</t>
        </is>
      </c>
      <c r="C36" s="30" t="inlineStr">
        <is>
          <t>SOVEREIGN</t>
        </is>
      </c>
      <c r="D36" s="13" t="n">
        <v>10500000</v>
      </c>
      <c r="E36" s="14" t="n">
        <v>10530.02</v>
      </c>
      <c r="F36" s="15" t="n">
        <v>0.032</v>
      </c>
      <c r="G36" s="15" t="n">
        <v>0.078227832506</v>
      </c>
    </row>
    <row r="37">
      <c r="A37" s="12" t="inlineStr">
        <is>
          <t>7.20% UTTAR PRADESH SDL 25-01-2027</t>
        </is>
      </c>
      <c r="B37" s="30" t="inlineStr">
        <is>
          <t>IN3320160309</t>
        </is>
      </c>
      <c r="C37" s="30" t="inlineStr">
        <is>
          <t>SOVEREIGN</t>
        </is>
      </c>
      <c r="D37" s="13" t="n">
        <v>10000000</v>
      </c>
      <c r="E37" s="14" t="n">
        <v>9873.99</v>
      </c>
      <c r="F37" s="15" t="n">
        <v>0.03</v>
      </c>
      <c r="G37" s="15" t="n">
        <v>0.077871698436</v>
      </c>
    </row>
    <row r="38">
      <c r="A38" s="12" t="inlineStr">
        <is>
          <t>7.80% KERALA SDL RED 15-03-2027</t>
        </is>
      </c>
      <c r="B38" s="30" t="inlineStr">
        <is>
          <t>IN2020160155</t>
        </is>
      </c>
      <c r="C38" s="30" t="inlineStr">
        <is>
          <t>SOVEREIGN</t>
        </is>
      </c>
      <c r="D38" s="13" t="n">
        <v>9500000</v>
      </c>
      <c r="E38" s="14" t="n">
        <v>9539.57</v>
      </c>
      <c r="F38" s="15" t="n">
        <v>0.029</v>
      </c>
      <c r="G38" s="15" t="n">
        <v>0.077992133696</v>
      </c>
    </row>
    <row r="39">
      <c r="A39" s="12" t="inlineStr">
        <is>
          <t>7.86% KARNATAKA SDL RED 15-03-2027</t>
        </is>
      </c>
      <c r="B39" s="30" t="inlineStr">
        <is>
          <t>IN1920160117</t>
        </is>
      </c>
      <c r="C39" s="30" t="inlineStr">
        <is>
          <t>SOVEREIGN</t>
        </is>
      </c>
      <c r="D39" s="13" t="n">
        <v>9000000</v>
      </c>
      <c r="E39" s="14" t="n">
        <v>9054</v>
      </c>
      <c r="F39" s="15" t="n">
        <v>0.0275</v>
      </c>
      <c r="G39" s="15" t="n">
        <v>0.0779630625</v>
      </c>
    </row>
    <row r="40">
      <c r="A40" s="12" t="inlineStr">
        <is>
          <t>8.31% RAJASTHAN SDL RED 08-04-2027</t>
        </is>
      </c>
      <c r="B40" s="30" t="inlineStr">
        <is>
          <t>IN2920200036</t>
        </is>
      </c>
      <c r="C40" s="30" t="inlineStr">
        <is>
          <t>SOVEREIGN</t>
        </is>
      </c>
      <c r="D40" s="13" t="n">
        <v>7500000</v>
      </c>
      <c r="E40" s="14" t="n">
        <v>7645.33</v>
      </c>
      <c r="F40" s="15" t="n">
        <v>0.0232</v>
      </c>
      <c r="G40" s="15" t="n">
        <v>0.0780160139</v>
      </c>
    </row>
    <row r="41">
      <c r="A41" s="12" t="inlineStr">
        <is>
          <t>7.75% KARNATAKA SDL RED 01-03-2027</t>
        </is>
      </c>
      <c r="B41" s="30" t="inlineStr">
        <is>
          <t>IN1920160109</t>
        </is>
      </c>
      <c r="C41" s="30" t="inlineStr">
        <is>
          <t>SOVEREIGN</t>
        </is>
      </c>
      <c r="D41" s="13" t="n">
        <v>7500000</v>
      </c>
      <c r="E41" s="14" t="n">
        <v>7524.49</v>
      </c>
      <c r="F41" s="15" t="n">
        <v>0.0229</v>
      </c>
      <c r="G41" s="15" t="n">
        <v>0.07777307112200001</v>
      </c>
    </row>
    <row r="42">
      <c r="A42" s="12" t="inlineStr">
        <is>
          <t>7.92% WEST BENGAL SDL 15-03-2027</t>
        </is>
      </c>
      <c r="B42" s="30" t="inlineStr">
        <is>
          <t>IN3420160175</t>
        </is>
      </c>
      <c r="C42" s="30" t="inlineStr">
        <is>
          <t>SOVEREIGN</t>
        </is>
      </c>
      <c r="D42" s="13" t="n">
        <v>6500000</v>
      </c>
      <c r="E42" s="14" t="n">
        <v>6546.47</v>
      </c>
      <c r="F42" s="15" t="n">
        <v>0.0199</v>
      </c>
      <c r="G42" s="15" t="n">
        <v>0.078176952609</v>
      </c>
    </row>
    <row r="43">
      <c r="A43" s="12" t="inlineStr">
        <is>
          <t>7.78% WEST BENGAL SDL 01-03-2027</t>
        </is>
      </c>
      <c r="B43" s="30" t="inlineStr">
        <is>
          <t>IN3420160167</t>
        </is>
      </c>
      <c r="C43" s="30" t="inlineStr">
        <is>
          <t>SOVEREIGN</t>
        </is>
      </c>
      <c r="D43" s="13" t="n">
        <v>6000000</v>
      </c>
      <c r="E43" s="14" t="n">
        <v>6018.02</v>
      </c>
      <c r="F43" s="15" t="n">
        <v>0.0183</v>
      </c>
      <c r="G43" s="15" t="n">
        <v>0.078175914256</v>
      </c>
    </row>
    <row r="44">
      <c r="A44" s="12" t="inlineStr">
        <is>
          <t>7.59% GUJARAT SDL RED 15-02-2027</t>
        </is>
      </c>
      <c r="B44" s="30" t="inlineStr">
        <is>
          <t>IN1520160194</t>
        </is>
      </c>
      <c r="C44" s="30" t="inlineStr">
        <is>
          <t>SOVEREIGN</t>
        </is>
      </c>
      <c r="D44" s="13" t="n">
        <v>6000000</v>
      </c>
      <c r="E44" s="14" t="n">
        <v>5992.58</v>
      </c>
      <c r="F44" s="15" t="n">
        <v>0.0182</v>
      </c>
      <c r="G44" s="15" t="n">
        <v>0.077726354496</v>
      </c>
    </row>
    <row r="45">
      <c r="A45" s="12" t="inlineStr">
        <is>
          <t>7.61% TAMIL NADU SDL RED 15-02-2027</t>
        </is>
      </c>
      <c r="B45" s="30" t="inlineStr">
        <is>
          <t>IN3120160194</t>
        </is>
      </c>
      <c r="C45" s="30" t="inlineStr">
        <is>
          <t>SOVEREIGN</t>
        </is>
      </c>
      <c r="D45" s="13" t="n">
        <v>5500000</v>
      </c>
      <c r="E45" s="14" t="n">
        <v>5495.9</v>
      </c>
      <c r="F45" s="15" t="n">
        <v>0.0167</v>
      </c>
      <c r="G45" s="15" t="n">
        <v>0.0777554225</v>
      </c>
    </row>
    <row r="46">
      <c r="A46" s="12" t="inlineStr">
        <is>
          <t>7.59% RAJASTHAN SDL RED 15-02-2027</t>
        </is>
      </c>
      <c r="B46" s="30" t="inlineStr">
        <is>
          <t>IN2920160412</t>
        </is>
      </c>
      <c r="C46" s="30" t="inlineStr">
        <is>
          <t>SOVEREIGN</t>
        </is>
      </c>
      <c r="D46" s="13" t="n">
        <v>5500000</v>
      </c>
      <c r="E46" s="14" t="n">
        <v>5489.12</v>
      </c>
      <c r="F46" s="15" t="n">
        <v>0.0167</v>
      </c>
      <c r="G46" s="15" t="n">
        <v>0.07799524849</v>
      </c>
    </row>
    <row r="47">
      <c r="A47" s="12" t="inlineStr">
        <is>
          <t>7.74% TAMIL NADU SDL RED 01-03-2027</t>
        </is>
      </c>
      <c r="B47" s="30" t="inlineStr">
        <is>
          <t>IN3120161309</t>
        </is>
      </c>
      <c r="C47" s="30" t="inlineStr">
        <is>
          <t>SOVEREIGN</t>
        </is>
      </c>
      <c r="D47" s="13" t="n">
        <v>5000000</v>
      </c>
      <c r="E47" s="14" t="n">
        <v>5015.12</v>
      </c>
      <c r="F47" s="15" t="n">
        <v>0.0152</v>
      </c>
      <c r="G47" s="15" t="n">
        <v>0.0777554225</v>
      </c>
    </row>
    <row r="48">
      <c r="A48" s="12" t="inlineStr">
        <is>
          <t>7.64% HARYANA SDL RED 29-03-2027</t>
        </is>
      </c>
      <c r="B48" s="30" t="inlineStr">
        <is>
          <t>IN1620160292</t>
        </is>
      </c>
      <c r="C48" s="30" t="inlineStr">
        <is>
          <t>SOVEREIGN</t>
        </is>
      </c>
      <c r="D48" s="13" t="n">
        <v>5000000</v>
      </c>
      <c r="E48" s="14" t="n">
        <v>4998.4</v>
      </c>
      <c r="F48" s="15" t="n">
        <v>0.0152</v>
      </c>
      <c r="G48" s="15" t="n">
        <v>0.07793502993199999</v>
      </c>
    </row>
    <row r="49">
      <c r="A49" s="12" t="inlineStr">
        <is>
          <t>7.61% ANDHRA PRADESH SDL RED 15-02-2027</t>
        </is>
      </c>
      <c r="B49" s="30" t="inlineStr">
        <is>
          <t>IN1020160439</t>
        </is>
      </c>
      <c r="C49" s="30" t="inlineStr">
        <is>
          <t>SOVEREIGN</t>
        </is>
      </c>
      <c r="D49" s="13" t="n">
        <v>5000000</v>
      </c>
      <c r="E49" s="14" t="n">
        <v>4994.2</v>
      </c>
      <c r="F49" s="15" t="n">
        <v>0.0152</v>
      </c>
      <c r="G49" s="15" t="n">
        <v>0.077905959506</v>
      </c>
    </row>
    <row r="50">
      <c r="A50" s="12" t="inlineStr">
        <is>
          <t>7.59% HARYANA SDL RED 15-02-2027</t>
        </is>
      </c>
      <c r="B50" s="30" t="inlineStr">
        <is>
          <t>IN1620160268</t>
        </is>
      </c>
      <c r="C50" s="30" t="inlineStr">
        <is>
          <t>SOVEREIGN</t>
        </is>
      </c>
      <c r="D50" s="13" t="n">
        <v>5000000</v>
      </c>
      <c r="E50" s="14" t="n">
        <v>4990.94</v>
      </c>
      <c r="F50" s="15" t="n">
        <v>0.0152</v>
      </c>
      <c r="G50" s="15" t="n">
        <v>0.07793502993199999</v>
      </c>
    </row>
    <row r="51">
      <c r="A51" s="12" t="inlineStr">
        <is>
          <t>7.57% GUJARAT SDL RED 09-11-2026</t>
        </is>
      </c>
      <c r="B51" s="30" t="inlineStr">
        <is>
          <t>IN1520220154</t>
        </is>
      </c>
      <c r="C51" s="30" t="inlineStr">
        <is>
          <t>SOVEREIGN</t>
        </is>
      </c>
      <c r="D51" s="13" t="n">
        <v>5000000</v>
      </c>
      <c r="E51" s="14" t="n">
        <v>4990.17</v>
      </c>
      <c r="F51" s="15" t="n">
        <v>0.0152</v>
      </c>
      <c r="G51" s="15" t="n">
        <v>0.07788934801</v>
      </c>
    </row>
    <row r="52">
      <c r="A52" s="12" t="inlineStr">
        <is>
          <t>7.39% MAHARASHTRA SDL RED 09-11-2026</t>
        </is>
      </c>
      <c r="B52" s="30" t="inlineStr">
        <is>
          <t>IN2220160104</t>
        </is>
      </c>
      <c r="C52" s="30" t="inlineStr">
        <is>
          <t>SOVEREIGN</t>
        </is>
      </c>
      <c r="D52" s="13" t="n">
        <v>5000000</v>
      </c>
      <c r="E52" s="14" t="n">
        <v>4967.17</v>
      </c>
      <c r="F52" s="15" t="n">
        <v>0.0151</v>
      </c>
      <c r="G52" s="15" t="n">
        <v>0.077820826942</v>
      </c>
    </row>
    <row r="53">
      <c r="A53" s="12" t="inlineStr">
        <is>
          <t>7.59% BIHAR SDL RED 15-02-2027</t>
        </is>
      </c>
      <c r="B53" s="30" t="inlineStr">
        <is>
          <t>IN1320160162</t>
        </is>
      </c>
      <c r="C53" s="30" t="inlineStr">
        <is>
          <t>SOVEREIGN</t>
        </is>
      </c>
      <c r="D53" s="13" t="n">
        <v>4500000</v>
      </c>
      <c r="E53" s="14" t="n">
        <v>4488.21</v>
      </c>
      <c r="F53" s="15" t="n">
        <v>0.0136</v>
      </c>
      <c r="G53" s="15" t="n">
        <v>0.078228870884</v>
      </c>
    </row>
    <row r="54">
      <c r="A54" s="12" t="inlineStr">
        <is>
          <t>6.72% KERALA SDL RED 24-03-2027</t>
        </is>
      </c>
      <c r="B54" s="30" t="inlineStr">
        <is>
          <t>IN2020200290</t>
        </is>
      </c>
      <c r="C54" s="30" t="inlineStr">
        <is>
          <t>SOVEREIGN</t>
        </is>
      </c>
      <c r="D54" s="13" t="n">
        <v>4500000</v>
      </c>
      <c r="E54" s="14" t="n">
        <v>4378.63</v>
      </c>
      <c r="F54" s="15" t="n">
        <v>0.0133</v>
      </c>
      <c r="G54" s="15" t="n">
        <v>0.07778449089599999</v>
      </c>
    </row>
    <row r="55">
      <c r="A55" s="12" t="inlineStr">
        <is>
          <t>7.62% UTTAR PRADESH SDL 15-02-2027</t>
        </is>
      </c>
      <c r="B55" s="30" t="inlineStr">
        <is>
          <t>IN3320160317</t>
        </is>
      </c>
      <c r="C55" s="30" t="inlineStr">
        <is>
          <t>SOVEREIGN</t>
        </is>
      </c>
      <c r="D55" s="13" t="n">
        <v>4000000</v>
      </c>
      <c r="E55" s="14" t="n">
        <v>3996.3</v>
      </c>
      <c r="F55" s="15" t="n">
        <v>0.0121</v>
      </c>
      <c r="G55" s="15" t="n">
        <v>0.077924647592</v>
      </c>
    </row>
    <row r="56">
      <c r="A56" s="12" t="inlineStr">
        <is>
          <t>7.85% TAMIL NADU SDL RED 15-03-2027</t>
        </is>
      </c>
      <c r="B56" s="30" t="inlineStr">
        <is>
          <t>IN3120161317</t>
        </is>
      </c>
      <c r="C56" s="30" t="inlineStr">
        <is>
          <t>SOVEREIGN</t>
        </is>
      </c>
      <c r="D56" s="13" t="n">
        <v>2500000</v>
      </c>
      <c r="E56" s="14" t="n">
        <v>2515.74</v>
      </c>
      <c r="F56" s="15" t="n">
        <v>0.0076</v>
      </c>
      <c r="G56" s="15" t="n">
        <v>0.0777554225</v>
      </c>
    </row>
    <row r="57">
      <c r="A57" s="12" t="inlineStr">
        <is>
          <t>7.59% Karnataka SDL RED 29-03-2027</t>
        </is>
      </c>
      <c r="B57" s="30" t="inlineStr">
        <is>
          <t>IN1920160125</t>
        </is>
      </c>
      <c r="C57" s="30" t="inlineStr">
        <is>
          <t>SOVEREIGN</t>
        </is>
      </c>
      <c r="D57" s="13" t="n">
        <v>2500000</v>
      </c>
      <c r="E57" s="14" t="n">
        <v>2496.79</v>
      </c>
      <c r="F57" s="15" t="n">
        <v>0.0076</v>
      </c>
      <c r="G57" s="15" t="n">
        <v>0.0777554225</v>
      </c>
    </row>
    <row r="58">
      <c r="A58" s="12" t="inlineStr">
        <is>
          <t>7.17% UTTAR PRADESH SDL 11-01-2027</t>
        </is>
      </c>
      <c r="B58" s="30" t="inlineStr">
        <is>
          <t>IN3320160291</t>
        </is>
      </c>
      <c r="C58" s="30" t="inlineStr">
        <is>
          <t>SOVEREIGN</t>
        </is>
      </c>
      <c r="D58" s="13" t="n">
        <v>2500000</v>
      </c>
      <c r="E58" s="14" t="n">
        <v>2466.76</v>
      </c>
      <c r="F58" s="15" t="n">
        <v>0.0075</v>
      </c>
      <c r="G58" s="15" t="n">
        <v>0.077871698436</v>
      </c>
    </row>
    <row r="59">
      <c r="A59" s="12" t="inlineStr">
        <is>
          <t>7.15% KERALA SDL RED 11-01-2027</t>
        </is>
      </c>
      <c r="B59" s="30" t="inlineStr">
        <is>
          <t>IN2020160130</t>
        </is>
      </c>
      <c r="C59" s="30" t="inlineStr">
        <is>
          <t>SOVEREIGN</t>
        </is>
      </c>
      <c r="D59" s="13" t="n">
        <v>2500000</v>
      </c>
      <c r="E59" s="14" t="n">
        <v>2464.91</v>
      </c>
      <c r="F59" s="15" t="n">
        <v>0.0075</v>
      </c>
      <c r="G59" s="15" t="n">
        <v>0.07794022112100001</v>
      </c>
    </row>
    <row r="60">
      <c r="A60" s="12" t="inlineStr">
        <is>
          <t>7.62% Tamil Nadu SDL RED 29-03-2027</t>
        </is>
      </c>
      <c r="B60" s="30" t="inlineStr">
        <is>
          <t>IN3120161424</t>
        </is>
      </c>
      <c r="C60" s="30" t="inlineStr">
        <is>
          <t>SOVEREIGN</t>
        </is>
      </c>
      <c r="D60" s="13" t="n">
        <v>2000000</v>
      </c>
      <c r="E60" s="14" t="n">
        <v>1999.2</v>
      </c>
      <c r="F60" s="15" t="n">
        <v>0.0061</v>
      </c>
      <c r="G60" s="15" t="n">
        <v>0.0777554225</v>
      </c>
    </row>
    <row r="61">
      <c r="A61" s="12" t="inlineStr">
        <is>
          <t>7.21% WEST BENGAL SDL 25-01-2027</t>
        </is>
      </c>
      <c r="B61" s="30" t="inlineStr">
        <is>
          <t>IN3420160142</t>
        </is>
      </c>
      <c r="C61" s="30" t="inlineStr">
        <is>
          <t>SOVEREIGN</t>
        </is>
      </c>
      <c r="D61" s="13" t="n">
        <v>2000000</v>
      </c>
      <c r="E61" s="14" t="n">
        <v>1974</v>
      </c>
      <c r="F61" s="15" t="n">
        <v>0.006</v>
      </c>
      <c r="G61" s="15" t="n">
        <v>0.078125035584</v>
      </c>
    </row>
    <row r="62">
      <c r="A62" s="12" t="inlineStr">
        <is>
          <t>7.16% TAMILNADU SDL RED 11-01-2027</t>
        </is>
      </c>
      <c r="B62" s="30" t="inlineStr">
        <is>
          <t>IN3120160178</t>
        </is>
      </c>
      <c r="C62" s="30" t="inlineStr">
        <is>
          <t>SOVEREIGN</t>
        </is>
      </c>
      <c r="D62" s="13" t="n">
        <v>2000000</v>
      </c>
      <c r="E62" s="14" t="n">
        <v>1973.75</v>
      </c>
      <c r="F62" s="15" t="n">
        <v>0.006</v>
      </c>
      <c r="G62" s="15" t="n">
        <v>0.077703515625</v>
      </c>
    </row>
    <row r="63">
      <c r="A63" s="12" t="inlineStr">
        <is>
          <t>7.14% ANDHRA PRADESH SDL RED 11-01-2027</t>
        </is>
      </c>
      <c r="B63" s="30" t="inlineStr">
        <is>
          <t>IN1020160421</t>
        </is>
      </c>
      <c r="C63" s="30" t="inlineStr">
        <is>
          <t>SOVEREIGN</t>
        </is>
      </c>
      <c r="D63" s="13" t="n">
        <v>1500000</v>
      </c>
      <c r="E63" s="14" t="n">
        <v>1478.87</v>
      </c>
      <c r="F63" s="15" t="n">
        <v>0.0045</v>
      </c>
      <c r="G63" s="15" t="n">
        <v>0.077854049006</v>
      </c>
    </row>
    <row r="64">
      <c r="A64" s="12" t="inlineStr">
        <is>
          <t>7.64% WEST BENGAL SDL RED 29-03-2027</t>
        </is>
      </c>
      <c r="B64" s="30" t="inlineStr">
        <is>
          <t>IN3420160183</t>
        </is>
      </c>
      <c r="C64" s="30" t="inlineStr">
        <is>
          <t>SOVEREIGN</t>
        </is>
      </c>
      <c r="D64" s="13" t="n">
        <v>1000000</v>
      </c>
      <c r="E64" s="14" t="n">
        <v>998.99</v>
      </c>
      <c r="F64" s="15" t="n">
        <v>0.003</v>
      </c>
      <c r="G64" s="15" t="n">
        <v>0.078175914256</v>
      </c>
    </row>
    <row r="65">
      <c r="A65" s="16" t="inlineStr">
        <is>
          <t>Sub Total</t>
        </is>
      </c>
      <c r="B65" s="31" t="n"/>
      <c r="C65" s="31" t="n"/>
      <c r="D65" s="17" t="n"/>
      <c r="E65" s="18" t="n">
        <v>167196.88</v>
      </c>
      <c r="F65" s="19" t="n">
        <v>0.5081</v>
      </c>
      <c r="G65" s="20" t="n"/>
    </row>
    <row r="66">
      <c r="A66" s="12" t="n"/>
      <c r="B66" s="30" t="n"/>
      <c r="C66" s="30" t="n"/>
      <c r="D66" s="13" t="n"/>
      <c r="E66" s="14" t="n"/>
      <c r="F66" s="15" t="n"/>
      <c r="G66" s="15" t="n"/>
    </row>
    <row r="67">
      <c r="A67" s="12" t="n"/>
      <c r="B67" s="30" t="n"/>
      <c r="C67" s="30" t="n"/>
      <c r="D67" s="13" t="n"/>
      <c r="E67" s="14" t="n"/>
      <c r="F67" s="15" t="n"/>
      <c r="G67" s="15" t="n"/>
    </row>
    <row r="68">
      <c r="A68" s="16" t="inlineStr">
        <is>
          <t>(b)Privately Placed/Unlisted</t>
        </is>
      </c>
      <c r="B68" s="30" t="n"/>
      <c r="C68" s="30" t="n"/>
      <c r="D68" s="13" t="n"/>
      <c r="E68" s="14" t="n"/>
      <c r="F68" s="15" t="n"/>
      <c r="G68" s="15" t="n"/>
    </row>
    <row r="69">
      <c r="A69" s="16" t="inlineStr">
        <is>
          <t>Sub Total</t>
        </is>
      </c>
      <c r="B69" s="30" t="n"/>
      <c r="C69" s="30" t="n"/>
      <c r="D69" s="13" t="n"/>
      <c r="E69" s="35" t="inlineStr">
        <is>
          <t>NIL</t>
        </is>
      </c>
      <c r="F69" s="36" t="inlineStr">
        <is>
          <t>NIL</t>
        </is>
      </c>
      <c r="G69" s="15" t="n"/>
    </row>
    <row r="70">
      <c r="A70" s="12" t="n"/>
      <c r="B70" s="30" t="n"/>
      <c r="C70" s="30" t="n"/>
      <c r="D70" s="13" t="n"/>
      <c r="E70" s="14" t="n"/>
      <c r="F70" s="15" t="n"/>
      <c r="G70" s="15" t="n"/>
    </row>
    <row r="71">
      <c r="A71" s="16" t="inlineStr">
        <is>
          <t>(c)Securitised Debt Instruments</t>
        </is>
      </c>
      <c r="B71" s="30" t="n"/>
      <c r="C71" s="30" t="n"/>
      <c r="D71" s="13" t="n"/>
      <c r="E71" s="14" t="n"/>
      <c r="F71" s="15" t="n"/>
      <c r="G71" s="15" t="n"/>
    </row>
    <row r="72">
      <c r="A72" s="16" t="inlineStr">
        <is>
          <t>Sub Total</t>
        </is>
      </c>
      <c r="B72" s="30" t="n"/>
      <c r="C72" s="30" t="n"/>
      <c r="D72" s="13" t="n"/>
      <c r="E72" s="35" t="inlineStr">
        <is>
          <t>NIL</t>
        </is>
      </c>
      <c r="F72" s="36" t="inlineStr">
        <is>
          <t>NIL</t>
        </is>
      </c>
      <c r="G72" s="15" t="n"/>
    </row>
    <row r="73">
      <c r="A73" s="12" t="n"/>
      <c r="B73" s="30" t="n"/>
      <c r="C73" s="30" t="n"/>
      <c r="D73" s="13" t="n"/>
      <c r="E73" s="14" t="n"/>
      <c r="F73" s="15" t="n"/>
      <c r="G73" s="15" t="n"/>
    </row>
    <row r="74">
      <c r="A74" s="21" t="inlineStr">
        <is>
          <t>TOTAL</t>
        </is>
      </c>
      <c r="B74" s="32" t="n"/>
      <c r="C74" s="32" t="n"/>
      <c r="D74" s="22" t="n"/>
      <c r="E74" s="18" t="n">
        <v>321969.31</v>
      </c>
      <c r="F74" s="19" t="n">
        <v>0.9788</v>
      </c>
      <c r="G74" s="20" t="n"/>
    </row>
    <row r="75">
      <c r="A75" s="12" t="n"/>
      <c r="B75" s="30" t="n"/>
      <c r="C75" s="30" t="n"/>
      <c r="D75" s="13" t="n"/>
      <c r="E75" s="14" t="n"/>
      <c r="F75" s="15" t="n"/>
      <c r="G75" s="15" t="n"/>
    </row>
    <row r="76">
      <c r="A76" s="12" t="n"/>
      <c r="B76" s="30" t="n"/>
      <c r="C76" s="30" t="n"/>
      <c r="D76" s="13" t="n"/>
      <c r="E76" s="14" t="n"/>
      <c r="F76" s="15" t="n"/>
      <c r="G76" s="15" t="n"/>
    </row>
    <row r="77">
      <c r="A77" s="16" t="inlineStr">
        <is>
          <t>TREPS / Reverse Repo</t>
        </is>
      </c>
      <c r="B77" s="30" t="n"/>
      <c r="C77" s="30" t="n"/>
      <c r="D77" s="13" t="n"/>
      <c r="E77" s="14" t="n"/>
      <c r="F77" s="15" t="n"/>
      <c r="G77" s="15" t="n"/>
    </row>
    <row r="78">
      <c r="A78" s="12" t="inlineStr">
        <is>
          <t>Clearing Corporation of India Ltd.</t>
        </is>
      </c>
      <c r="B78" s="30" t="n"/>
      <c r="C78" s="30" t="n"/>
      <c r="D78" s="13" t="n"/>
      <c r="E78" s="14" t="n">
        <v>374.93</v>
      </c>
      <c r="F78" s="15" t="n">
        <v>0.0011</v>
      </c>
      <c r="G78" s="15" t="n">
        <v>0.067576</v>
      </c>
    </row>
    <row r="79">
      <c r="A79" s="16" t="inlineStr">
        <is>
          <t>Sub Total</t>
        </is>
      </c>
      <c r="B79" s="31" t="n"/>
      <c r="C79" s="31" t="n"/>
      <c r="D79" s="17" t="n"/>
      <c r="E79" s="18" t="n">
        <v>374.93</v>
      </c>
      <c r="F79" s="19" t="n">
        <v>0.0011</v>
      </c>
      <c r="G79" s="20" t="n"/>
    </row>
    <row r="80">
      <c r="A80" s="12" t="n"/>
      <c r="B80" s="30" t="n"/>
      <c r="C80" s="30" t="n"/>
      <c r="D80" s="13" t="n"/>
      <c r="E80" s="14" t="n"/>
      <c r="F80" s="15" t="n"/>
      <c r="G80" s="15" t="n"/>
    </row>
    <row r="81">
      <c r="A81" s="21" t="inlineStr">
        <is>
          <t>TOTAL</t>
        </is>
      </c>
      <c r="B81" s="32" t="n"/>
      <c r="C81" s="32" t="n"/>
      <c r="D81" s="22" t="n"/>
      <c r="E81" s="18" t="n">
        <v>374.93</v>
      </c>
      <c r="F81" s="19" t="n">
        <v>0.0011</v>
      </c>
      <c r="G81" s="20" t="n"/>
    </row>
    <row r="82">
      <c r="A82" s="12" t="inlineStr">
        <is>
          <t>Accrued Interest</t>
        </is>
      </c>
      <c r="B82" s="30" t="n"/>
      <c r="C82" s="30" t="n"/>
      <c r="D82" s="13" t="n"/>
      <c r="E82" s="14" t="n">
        <v>6694.7991534</v>
      </c>
      <c r="F82" s="15" t="n">
        <v>0.020352</v>
      </c>
      <c r="G82" s="15" t="n"/>
    </row>
    <row r="83">
      <c r="A83" s="12" t="inlineStr">
        <is>
          <t>Net Receivables/(Payables)</t>
        </is>
      </c>
      <c r="B83" s="30" t="n"/>
      <c r="C83" s="30" t="n"/>
      <c r="D83" s="13" t="n"/>
      <c r="E83" s="23" t="n">
        <v>-93.0791534</v>
      </c>
      <c r="F83" s="24" t="n">
        <v>-0.000252</v>
      </c>
      <c r="G83" s="15" t="n">
        <v>0.067576</v>
      </c>
    </row>
    <row r="84">
      <c r="A84" s="25" t="inlineStr">
        <is>
          <t>GRAND TOTAL</t>
        </is>
      </c>
      <c r="B84" s="33" t="n"/>
      <c r="C84" s="33" t="n"/>
      <c r="D84" s="26" t="n"/>
      <c r="E84" s="27" t="n">
        <v>328945.96</v>
      </c>
      <c r="F84" s="28" t="n">
        <v>1</v>
      </c>
      <c r="G84" s="28" t="n"/>
    </row>
    <row r="86">
      <c r="A86" s="67" t="inlineStr">
        <is>
          <t>**Non Traded Security</t>
        </is>
      </c>
    </row>
    <row r="89">
      <c r="A89" s="67" t="inlineStr">
        <is>
          <t>Notes:</t>
        </is>
      </c>
    </row>
    <row r="90">
      <c r="A90" s="47" t="inlineStr">
        <is>
          <t>1. Security in default beyond its maturiy date</t>
        </is>
      </c>
      <c r="B90" s="34" t="inlineStr">
        <is>
          <t>NIL</t>
        </is>
      </c>
    </row>
    <row r="91">
      <c r="A91" t="inlineStr">
        <is>
          <t>2. NAV at the beginning of the period (Rs. per unit)</t>
        </is>
      </c>
    </row>
    <row r="92">
      <c r="A92" t="inlineStr">
        <is>
          <t>Plan /option (Face Value 10)</t>
        </is>
      </c>
      <c r="B92" t="inlineStr">
        <is>
          <t>As on</t>
        </is>
      </c>
      <c r="C92" t="inlineStr">
        <is>
          <t>As on</t>
        </is>
      </c>
    </row>
    <row r="93">
      <c r="B93" s="48" t="n">
        <v>45198</v>
      </c>
      <c r="C93" s="48" t="n">
        <v>45230</v>
      </c>
    </row>
    <row r="94">
      <c r="A94" t="inlineStr">
        <is>
          <t>Direct Plan Growth Option</t>
        </is>
      </c>
      <c r="B94" t="n">
        <v>10.8449</v>
      </c>
      <c r="C94" t="n">
        <v>10.8663</v>
      </c>
      <c r="E94" s="2" t="n"/>
    </row>
    <row r="95">
      <c r="A95" t="inlineStr">
        <is>
          <t>Direct Plan IDCW Option</t>
        </is>
      </c>
      <c r="B95" t="n">
        <v>10.8436</v>
      </c>
      <c r="C95" t="n">
        <v>10.865</v>
      </c>
      <c r="E95" s="2" t="n"/>
    </row>
    <row r="96">
      <c r="A96" t="inlineStr">
        <is>
          <t>Regular Plan Growth Option</t>
        </is>
      </c>
      <c r="B96" t="n">
        <v>10.8067</v>
      </c>
      <c r="C96" t="n">
        <v>10.826</v>
      </c>
      <c r="E96" s="2" t="n"/>
    </row>
    <row r="97">
      <c r="A97" t="inlineStr">
        <is>
          <t>Regular Plan IDCW Option</t>
        </is>
      </c>
      <c r="B97" t="n">
        <v>10.8072</v>
      </c>
      <c r="C97" t="n">
        <v>10.8266</v>
      </c>
      <c r="E97" s="2" t="n"/>
    </row>
    <row r="98">
      <c r="E98" s="2" t="n"/>
    </row>
    <row r="99">
      <c r="A99" t="inlineStr">
        <is>
          <t xml:space="preserve">3. Total Dividend (Net) declared during the month </t>
        </is>
      </c>
      <c r="B99" s="34" t="inlineStr">
        <is>
          <t>NIL</t>
        </is>
      </c>
    </row>
    <row r="100">
      <c r="A100" t="inlineStr">
        <is>
          <t>4. Bonus was declared during the month</t>
        </is>
      </c>
      <c r="B100" s="34" t="inlineStr">
        <is>
          <t>NIL</t>
        </is>
      </c>
    </row>
    <row r="101" ht="30" customHeight="1">
      <c r="A101" s="47" t="inlineStr">
        <is>
          <t>5. Investment in Repo of Corporate Debt Securities during the month ended October 31, 2023</t>
        </is>
      </c>
      <c r="B101" s="34" t="inlineStr">
        <is>
          <t>NIL</t>
        </is>
      </c>
    </row>
    <row r="102" ht="30" customHeight="1">
      <c r="A102" s="47" t="inlineStr">
        <is>
          <t>6. Investment in foreign securities/ADRs/GDRs at the end of the month</t>
        </is>
      </c>
      <c r="B102" s="34" t="inlineStr">
        <is>
          <t>NIL</t>
        </is>
      </c>
    </row>
    <row r="103">
      <c r="A103" t="inlineStr">
        <is>
          <t>7. Average Portfolio Maturity</t>
        </is>
      </c>
      <c r="B103" s="49">
        <f>+B117</f>
        <v/>
      </c>
    </row>
    <row r="104" ht="45" customHeight="1">
      <c r="A104" s="47" t="inlineStr">
        <is>
          <t>8. Total gross exposure to derivative instruments (excluding reversed positions) at the end of the month (Rs. in Lakhs)</t>
        </is>
      </c>
      <c r="B104" s="34" t="inlineStr">
        <is>
          <t>NIL</t>
        </is>
      </c>
    </row>
    <row r="105" ht="30" customHeight="1">
      <c r="A105" s="47" t="inlineStr">
        <is>
          <t>9. Margin Deposits includes Margin money placed on derivatives other than margin money placed with bank</t>
        </is>
      </c>
      <c r="B105" s="34" t="inlineStr">
        <is>
          <t>NIL</t>
        </is>
      </c>
    </row>
    <row r="106" ht="30" customHeight="1">
      <c r="A106" s="47" t="inlineStr">
        <is>
          <t>10. Value of investment made by other schemes under same management (Rs. In Lakhs)</t>
        </is>
      </c>
      <c r="B106" s="34" t="inlineStr">
        <is>
          <t>NIL</t>
        </is>
      </c>
    </row>
    <row r="107">
      <c r="A107" t="inlineStr">
        <is>
          <t>11. Number of instance of deviation In valuation of securities</t>
        </is>
      </c>
      <c r="B107" s="34" t="inlineStr">
        <is>
          <t>NIL</t>
        </is>
      </c>
    </row>
    <row r="108">
      <c r="A108" t="inlineStr">
        <is>
          <t>12. Total value and percentage of illiquid equity shares / securities</t>
        </is>
      </c>
      <c r="B108" s="34" t="inlineStr">
        <is>
          <t>NIL</t>
        </is>
      </c>
    </row>
    <row r="110">
      <c r="A110" t="inlineStr">
        <is>
          <t>Portfolio Information</t>
        </is>
      </c>
    </row>
    <row r="111" ht="60" customHeight="1">
      <c r="A111" s="52" t="inlineStr">
        <is>
          <t>Scheme Name :</t>
        </is>
      </c>
      <c r="B111" s="56" t="inlineStr">
        <is>
          <t>Edelweiss Nifty PSU Bond Plus SDL Apr2027 50 50 Index</t>
        </is>
      </c>
    </row>
    <row r="112" ht="30" customHeight="1">
      <c r="A112" s="52" t="inlineStr">
        <is>
          <t>Description (if any)</t>
        </is>
      </c>
      <c r="B112" s="56" t="inlineStr">
        <is>
          <t>NY PSU BD PL SDL IDX Fund-2027</t>
        </is>
      </c>
    </row>
    <row r="113">
      <c r="A113" s="52" t="n"/>
      <c r="B113" s="52" t="n"/>
    </row>
    <row r="114">
      <c r="A114" s="52" t="inlineStr">
        <is>
          <t>Annualised Portfolio YTM* :</t>
        </is>
      </c>
      <c r="B114" s="53" t="n">
        <v>7.739089813393077</v>
      </c>
    </row>
    <row r="115">
      <c r="A115" s="52" t="n"/>
      <c r="B115" s="52" t="n"/>
    </row>
    <row r="116">
      <c r="A116" s="52" t="inlineStr">
        <is>
          <t>Macaulay Duration</t>
        </is>
      </c>
      <c r="B116" s="54" t="n">
        <v>2.9101</v>
      </c>
    </row>
    <row r="117">
      <c r="A117" s="52" t="inlineStr">
        <is>
          <t>Residual Maturity</t>
        </is>
      </c>
      <c r="B117" s="54" t="n">
        <v>3.25439978243581</v>
      </c>
    </row>
    <row r="118">
      <c r="A118" s="52" t="n"/>
      <c r="B118" s="52" t="n"/>
    </row>
    <row r="119">
      <c r="A119" s="52" t="inlineStr">
        <is>
          <t xml:space="preserve">As on (Date) </t>
        </is>
      </c>
      <c r="B119" s="55" t="n">
        <v>45230</v>
      </c>
    </row>
    <row r="121" ht="70" customHeight="1">
      <c r="A121" s="69" t="inlineStr">
        <is>
          <t>Scheme Name</t>
        </is>
      </c>
      <c r="B121" s="69" t="inlineStr">
        <is>
          <t>Risk- O - Meter</t>
        </is>
      </c>
      <c r="C121" s="69" t="inlineStr">
        <is>
          <t>Benchmark of the Scheme</t>
        </is>
      </c>
      <c r="D121" s="69" t="inlineStr">
        <is>
          <t>Benchmark Risk-o-meter</t>
        </is>
      </c>
    </row>
    <row r="122" ht="70" customHeight="1">
      <c r="A122" s="69" t="inlineStr">
        <is>
          <t>Edelweiss Nifty PSU Bond Plus SDL Apr 2027 50-50 Index Fund</t>
        </is>
      </c>
      <c r="B122" s="69" t="n"/>
      <c r="C122" s="69" t="inlineStr">
        <is>
          <t>Nifty PSU Bond Plus SDL Apr 2027 50:50 Index</t>
        </is>
      </c>
      <c r="D122" s="69" t="n"/>
      <c r="E122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153"/>
  <sheetViews>
    <sheetView showGridLines="0" workbookViewId="0">
      <pane ySplit="4" topLeftCell="A114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NIFTY PSU BOND PLUS SDL APR 2026 50 50 INDEX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open-ended target Maturuty index fund predominantly investing in the constituents of Nifty PSU Bond Plus SDL April 2026 50:50 Index)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Equity &amp; Equity related</t>
        </is>
      </c>
      <c r="B7" s="30" t="n"/>
      <c r="C7" s="30" t="n"/>
      <c r="D7" s="13" t="n"/>
      <c r="E7" s="14" t="inlineStr">
        <is>
          <t>NIL</t>
        </is>
      </c>
      <c r="F7" s="15" t="inlineStr">
        <is>
          <t>NIL</t>
        </is>
      </c>
      <c r="G7" s="15" t="n"/>
    </row>
    <row r="8">
      <c r="A8" s="12" t="n"/>
      <c r="B8" s="30" t="n"/>
      <c r="C8" s="30" t="n"/>
      <c r="D8" s="13" t="n"/>
      <c r="E8" s="14" t="n"/>
      <c r="F8" s="15" t="n"/>
      <c r="G8" s="15" t="n"/>
    </row>
    <row r="9">
      <c r="A9" s="16" t="inlineStr">
        <is>
          <t>Debt Instruments</t>
        </is>
      </c>
      <c r="B9" s="30" t="n"/>
      <c r="C9" s="30" t="n"/>
      <c r="D9" s="13" t="n"/>
      <c r="E9" s="14" t="n"/>
      <c r="F9" s="15" t="n"/>
      <c r="G9" s="15" t="n"/>
    </row>
    <row r="10">
      <c r="A10" s="16" t="inlineStr">
        <is>
          <t>(a)Listed / Awaiting listing on stock Exchanges</t>
        </is>
      </c>
      <c r="B10" s="30" t="n"/>
      <c r="C10" s="30" t="n"/>
      <c r="D10" s="13" t="n"/>
      <c r="E10" s="14" t="n"/>
      <c r="F10" s="15" t="n"/>
      <c r="G10" s="15" t="n"/>
    </row>
    <row r="11">
      <c r="A11" s="12" t="inlineStr">
        <is>
          <t>7.40% NABARD NCD RED 30-01-2026**</t>
        </is>
      </c>
      <c r="B11" s="30" t="inlineStr">
        <is>
          <t>INE261F08DO9</t>
        </is>
      </c>
      <c r="C11" s="30" t="inlineStr">
        <is>
          <t>CRISIL AAA</t>
        </is>
      </c>
      <c r="D11" s="13" t="n">
        <v>110000000</v>
      </c>
      <c r="E11" s="14" t="n">
        <v>109056.09</v>
      </c>
      <c r="F11" s="15" t="n">
        <v>0.1051</v>
      </c>
      <c r="G11" s="15" t="n">
        <v>0.07804999999999999</v>
      </c>
    </row>
    <row r="12">
      <c r="A12" s="12" t="inlineStr">
        <is>
          <t>7.58% POWER FIN SR 222 NCD RED 15-01-26**</t>
        </is>
      </c>
      <c r="B12" s="30" t="inlineStr">
        <is>
          <t>INE134E08LZ0</t>
        </is>
      </c>
      <c r="C12" s="30" t="inlineStr">
        <is>
          <t>CRISIL AAA</t>
        </is>
      </c>
      <c r="D12" s="13" t="n">
        <v>60500000</v>
      </c>
      <c r="E12" s="14" t="n">
        <v>60206.39</v>
      </c>
      <c r="F12" s="15" t="n">
        <v>0.058</v>
      </c>
      <c r="G12" s="15" t="n">
        <v>0.07815</v>
      </c>
    </row>
    <row r="13">
      <c r="A13" s="12" t="inlineStr">
        <is>
          <t>7.54% SIDBI NCD SR VIII RED 12-01-2026**</t>
        </is>
      </c>
      <c r="B13" s="30" t="inlineStr">
        <is>
          <t>INE556F08KF5</t>
        </is>
      </c>
      <c r="C13" s="30" t="inlineStr">
        <is>
          <t>ICRA AAA</t>
        </is>
      </c>
      <c r="D13" s="13" t="n">
        <v>52500000</v>
      </c>
      <c r="E13" s="14" t="n">
        <v>52230.83</v>
      </c>
      <c r="F13" s="15" t="n">
        <v>0.0504</v>
      </c>
      <c r="G13" s="15" t="n">
        <v>0.078037</v>
      </c>
    </row>
    <row r="14">
      <c r="A14" s="12" t="inlineStr">
        <is>
          <t>7.10% EXIM NCD RED 18-03-2026**</t>
        </is>
      </c>
      <c r="B14" s="30" t="inlineStr">
        <is>
          <t>INE514E08GA6</t>
        </is>
      </c>
      <c r="C14" s="30" t="inlineStr">
        <is>
          <t>CRISIL AAA</t>
        </is>
      </c>
      <c r="D14" s="13" t="n">
        <v>51500000</v>
      </c>
      <c r="E14" s="14" t="n">
        <v>50951.73</v>
      </c>
      <c r="F14" s="15" t="n">
        <v>0.0491</v>
      </c>
      <c r="G14" s="15" t="n">
        <v>0.0761</v>
      </c>
    </row>
    <row r="15">
      <c r="A15" s="12" t="inlineStr">
        <is>
          <t>7.23% SIDBI NCD RED 09-03-2026**</t>
        </is>
      </c>
      <c r="B15" s="30" t="inlineStr">
        <is>
          <t>INE556F08KC2</t>
        </is>
      </c>
      <c r="C15" s="30" t="inlineStr">
        <is>
          <t>ICRA AAA</t>
        </is>
      </c>
      <c r="D15" s="13" t="n">
        <v>47500000</v>
      </c>
      <c r="E15" s="14" t="n">
        <v>46945.49</v>
      </c>
      <c r="F15" s="15" t="n">
        <v>0.0453</v>
      </c>
      <c r="G15" s="15" t="n">
        <v>0.07803599999999999</v>
      </c>
    </row>
    <row r="16">
      <c r="A16" s="12" t="inlineStr">
        <is>
          <t>7.35% NTPC LTD. SR 80 NCD RED 17-04-2026**</t>
        </is>
      </c>
      <c r="B16" s="30" t="inlineStr">
        <is>
          <t>INE733E08247</t>
        </is>
      </c>
      <c r="C16" s="30" t="inlineStr">
        <is>
          <t>CRISIL AAA</t>
        </is>
      </c>
      <c r="D16" s="13" t="n">
        <v>21300000</v>
      </c>
      <c r="E16" s="14" t="n">
        <v>21151.82</v>
      </c>
      <c r="F16" s="15" t="n">
        <v>0.0204</v>
      </c>
      <c r="G16" s="15" t="n">
        <v>0.07639899999999999</v>
      </c>
    </row>
    <row r="17">
      <c r="A17" s="12" t="inlineStr">
        <is>
          <t>5.94% REC LTD. NCD RED 31-01-2026**</t>
        </is>
      </c>
      <c r="B17" s="30" t="inlineStr">
        <is>
          <t>INE020B08DK6</t>
        </is>
      </c>
      <c r="C17" s="30" t="inlineStr">
        <is>
          <t>CRISIL AAA</t>
        </is>
      </c>
      <c r="D17" s="13" t="n">
        <v>19000000</v>
      </c>
      <c r="E17" s="14" t="n">
        <v>18291.45</v>
      </c>
      <c r="F17" s="15" t="n">
        <v>0.0176</v>
      </c>
      <c r="G17" s="15" t="n">
        <v>0.0779</v>
      </c>
    </row>
    <row r="18">
      <c r="A18" s="12" t="inlineStr">
        <is>
          <t>7.54% HUDCO NCD RED 11-02-2026**</t>
        </is>
      </c>
      <c r="B18" s="30" t="inlineStr">
        <is>
          <t>INE031A08855</t>
        </is>
      </c>
      <c r="C18" s="30" t="inlineStr">
        <is>
          <t>ICRA AAA</t>
        </is>
      </c>
      <c r="D18" s="13" t="n">
        <v>17500000</v>
      </c>
      <c r="E18" s="14" t="n">
        <v>17433.54</v>
      </c>
      <c r="F18" s="15" t="n">
        <v>0.0168</v>
      </c>
      <c r="G18" s="15" t="n">
        <v>0.077</v>
      </c>
    </row>
    <row r="19">
      <c r="A19" s="12" t="inlineStr">
        <is>
          <t>5.85% REC LTD NCD RED 20-12-2025**</t>
        </is>
      </c>
      <c r="B19" s="30" t="inlineStr">
        <is>
          <t>INE020B08DF6</t>
        </is>
      </c>
      <c r="C19" s="30" t="inlineStr">
        <is>
          <t>CRISIL AAA</t>
        </is>
      </c>
      <c r="D19" s="13" t="n">
        <v>15500000</v>
      </c>
      <c r="E19" s="14" t="n">
        <v>14923.91</v>
      </c>
      <c r="F19" s="15" t="n">
        <v>0.0144</v>
      </c>
      <c r="G19" s="15" t="n">
        <v>0.07793600000000001</v>
      </c>
    </row>
    <row r="20">
      <c r="A20" s="12" t="inlineStr">
        <is>
          <t>7.57% NABARD NCD SR 23 G RED 19-03-2026**</t>
        </is>
      </c>
      <c r="B20" s="30" t="inlineStr">
        <is>
          <t>INE261F08DW2</t>
        </is>
      </c>
      <c r="C20" s="30" t="inlineStr">
        <is>
          <t>CRISIL AAA</t>
        </is>
      </c>
      <c r="D20" s="13" t="n">
        <v>15000000</v>
      </c>
      <c r="E20" s="14" t="n">
        <v>14915.97</v>
      </c>
      <c r="F20" s="15" t="n">
        <v>0.0144</v>
      </c>
      <c r="G20" s="15" t="n">
        <v>0.07804999999999999</v>
      </c>
    </row>
    <row r="21">
      <c r="A21" s="12" t="inlineStr">
        <is>
          <t>7.50% NABARD NCD SR 23F RED 17-12-2025**</t>
        </is>
      </c>
      <c r="B21" s="30" t="inlineStr">
        <is>
          <t>INE261F08DT8</t>
        </is>
      </c>
      <c r="C21" s="30" t="inlineStr">
        <is>
          <t>CRISIL AAA</t>
        </is>
      </c>
      <c r="D21" s="13" t="n">
        <v>12500000</v>
      </c>
      <c r="E21" s="14" t="n">
        <v>12420.33</v>
      </c>
      <c r="F21" s="15" t="n">
        <v>0.012</v>
      </c>
      <c r="G21" s="15" t="n">
        <v>0.07820000000000001</v>
      </c>
    </row>
    <row r="22">
      <c r="A22" s="12" t="inlineStr">
        <is>
          <t>9.18% NUCLEAR POWER NCD RED 23-01-2026**</t>
        </is>
      </c>
      <c r="B22" s="30" t="inlineStr">
        <is>
          <t>INE206D08188</t>
        </is>
      </c>
      <c r="C22" s="30" t="inlineStr">
        <is>
          <t>CRISIL AAA</t>
        </is>
      </c>
      <c r="D22" s="13" t="n">
        <v>11200000</v>
      </c>
      <c r="E22" s="14" t="n">
        <v>11577.93</v>
      </c>
      <c r="F22" s="15" t="n">
        <v>0.0112</v>
      </c>
      <c r="G22" s="15" t="n">
        <v>0.076378</v>
      </c>
    </row>
    <row r="23">
      <c r="A23" s="12" t="inlineStr">
        <is>
          <t>7.11% SIDBI NCD RED 27-02-2026**</t>
        </is>
      </c>
      <c r="B23" s="30" t="inlineStr">
        <is>
          <t>INE556F08KB4</t>
        </is>
      </c>
      <c r="C23" s="30" t="inlineStr">
        <is>
          <t>ICRA AAA</t>
        </is>
      </c>
      <c r="D23" s="13" t="n">
        <v>11000000</v>
      </c>
      <c r="E23" s="14" t="n">
        <v>10844.69</v>
      </c>
      <c r="F23" s="15" t="n">
        <v>0.0105</v>
      </c>
      <c r="G23" s="15" t="n">
        <v>0.07803599999999999</v>
      </c>
    </row>
    <row r="24">
      <c r="A24" s="12" t="inlineStr">
        <is>
          <t>6.18% MANGALORE REF &amp; PET NCD 29-12-2025**</t>
        </is>
      </c>
      <c r="B24" s="30" t="inlineStr">
        <is>
          <t>INE103A08043</t>
        </is>
      </c>
      <c r="C24" s="30" t="inlineStr">
        <is>
          <t>CARE AAA</t>
        </is>
      </c>
      <c r="D24" s="13" t="n">
        <v>11000000</v>
      </c>
      <c r="E24" s="14" t="n">
        <v>10667</v>
      </c>
      <c r="F24" s="15" t="n">
        <v>0.0103</v>
      </c>
      <c r="G24" s="15" t="n">
        <v>0.0774</v>
      </c>
    </row>
    <row r="25">
      <c r="A25" s="12" t="inlineStr">
        <is>
          <t>5.81% REC LTD. NCD RED 31-12-2025**</t>
        </is>
      </c>
      <c r="B25" s="30" t="inlineStr">
        <is>
          <t>INE020B08DH2</t>
        </is>
      </c>
      <c r="C25" s="30" t="inlineStr">
        <is>
          <t>CRISIL AAA</t>
        </is>
      </c>
      <c r="D25" s="13" t="n">
        <v>10500000</v>
      </c>
      <c r="E25" s="14" t="n">
        <v>10096.16</v>
      </c>
      <c r="F25" s="15" t="n">
        <v>0.0097</v>
      </c>
      <c r="G25" s="15" t="n">
        <v>0.07793600000000001</v>
      </c>
    </row>
    <row r="26">
      <c r="A26" s="12" t="inlineStr">
        <is>
          <t>8.18% EXIM BANK NCD RED 07-12-2025**</t>
        </is>
      </c>
      <c r="B26" s="30" t="inlineStr">
        <is>
          <t>INE514E08EU9</t>
        </is>
      </c>
      <c r="C26" s="30" t="inlineStr">
        <is>
          <t>CRISIL AAA</t>
        </is>
      </c>
      <c r="D26" s="13" t="n">
        <v>10000000</v>
      </c>
      <c r="E26" s="14" t="n">
        <v>10092.82</v>
      </c>
      <c r="F26" s="15" t="n">
        <v>0.0097</v>
      </c>
      <c r="G26" s="15" t="n">
        <v>0.0767</v>
      </c>
    </row>
    <row r="27">
      <c r="A27" s="12" t="inlineStr">
        <is>
          <t>7.13% NHPC LTD AA STRPP A NCD 11-02-2026**</t>
        </is>
      </c>
      <c r="B27" s="30" t="inlineStr">
        <is>
          <t>INE848E07AY3</t>
        </is>
      </c>
      <c r="C27" s="30" t="inlineStr">
        <is>
          <t>CARE AAA</t>
        </is>
      </c>
      <c r="D27" s="13" t="n">
        <v>7600000</v>
      </c>
      <c r="E27" s="14" t="n">
        <v>7522.37</v>
      </c>
      <c r="F27" s="15" t="n">
        <v>0.0073</v>
      </c>
      <c r="G27" s="15" t="n">
        <v>0.076088</v>
      </c>
    </row>
    <row r="28">
      <c r="A28" s="12" t="inlineStr">
        <is>
          <t>9.09% INDIAN RAIL FIN NCD RED 29-03-2026**</t>
        </is>
      </c>
      <c r="B28" s="30" t="inlineStr">
        <is>
          <t>INE053F09HM3</t>
        </is>
      </c>
      <c r="C28" s="30" t="inlineStr">
        <is>
          <t>CRISIL AAA</t>
        </is>
      </c>
      <c r="D28" s="13" t="n">
        <v>6000000</v>
      </c>
      <c r="E28" s="14" t="n">
        <v>6207.16</v>
      </c>
      <c r="F28" s="15" t="n">
        <v>0.006</v>
      </c>
      <c r="G28" s="15" t="n">
        <v>0.07635</v>
      </c>
    </row>
    <row r="29">
      <c r="A29" s="12" t="inlineStr">
        <is>
          <t>8.02% EXIM BANK NCD RED 20-04-2026**</t>
        </is>
      </c>
      <c r="B29" s="30" t="inlineStr">
        <is>
          <t>INE514E08FB6</t>
        </is>
      </c>
      <c r="C29" s="30" t="inlineStr">
        <is>
          <t>CRISIL AAA</t>
        </is>
      </c>
      <c r="D29" s="13" t="n">
        <v>6000000</v>
      </c>
      <c r="E29" s="14" t="n">
        <v>6049.12</v>
      </c>
      <c r="F29" s="15" t="n">
        <v>0.0058</v>
      </c>
      <c r="G29" s="15" t="n">
        <v>0.0761</v>
      </c>
    </row>
    <row r="30">
      <c r="A30" s="12" t="inlineStr">
        <is>
          <t>8.32% POWER GRID CORP NCD RED 23/12/2025**</t>
        </is>
      </c>
      <c r="B30" s="30" t="inlineStr">
        <is>
          <t>INE752E07NK9</t>
        </is>
      </c>
      <c r="C30" s="30" t="inlineStr">
        <is>
          <t>CRISIL AAA</t>
        </is>
      </c>
      <c r="D30" s="13" t="n">
        <v>5000000</v>
      </c>
      <c r="E30" s="14" t="n">
        <v>5057.01</v>
      </c>
      <c r="F30" s="15" t="n">
        <v>0.0049</v>
      </c>
      <c r="G30" s="15" t="n">
        <v>0.077026</v>
      </c>
    </row>
    <row r="31">
      <c r="A31" s="12" t="inlineStr">
        <is>
          <t>7.60% REC LTD. NCD SR 219 RED 27-02-2026**</t>
        </is>
      </c>
      <c r="B31" s="30" t="inlineStr">
        <is>
          <t>INE020B08EF4</t>
        </is>
      </c>
      <c r="C31" s="30" t="inlineStr">
        <is>
          <t>CRISIL AAA</t>
        </is>
      </c>
      <c r="D31" s="13" t="n">
        <v>5000000</v>
      </c>
      <c r="E31" s="14" t="n">
        <v>4976.73</v>
      </c>
      <c r="F31" s="15" t="n">
        <v>0.0048</v>
      </c>
      <c r="G31" s="15" t="n">
        <v>0.0779</v>
      </c>
    </row>
    <row r="32">
      <c r="A32" s="12" t="inlineStr">
        <is>
          <t>6.89% NHPC SR AA1 STRPP A NCD 11-03-2026**</t>
        </is>
      </c>
      <c r="B32" s="30" t="inlineStr">
        <is>
          <t>INE848E07BD5</t>
        </is>
      </c>
      <c r="C32" s="30" t="inlineStr">
        <is>
          <t>CARE AAA</t>
        </is>
      </c>
      <c r="D32" s="13" t="n">
        <v>4000000</v>
      </c>
      <c r="E32" s="14" t="n">
        <v>3937.67</v>
      </c>
      <c r="F32" s="15" t="n">
        <v>0.0038</v>
      </c>
      <c r="G32" s="15" t="n">
        <v>0.076087</v>
      </c>
    </row>
    <row r="33">
      <c r="A33" s="12" t="inlineStr">
        <is>
          <t>7.38% NHPC SR Y1 STRPP A NCD 03-01-2026**</t>
        </is>
      </c>
      <c r="B33" s="30" t="inlineStr">
        <is>
          <t>INE848E07AT3</t>
        </is>
      </c>
      <c r="C33" s="30" t="inlineStr">
        <is>
          <t>ICRA AAA</t>
        </is>
      </c>
      <c r="D33" s="13" t="n">
        <v>3300000</v>
      </c>
      <c r="E33" s="14" t="n">
        <v>3284.1</v>
      </c>
      <c r="F33" s="15" t="n">
        <v>0.0032</v>
      </c>
      <c r="G33" s="15" t="n">
        <v>0.076088</v>
      </c>
    </row>
    <row r="34">
      <c r="A34" s="12" t="inlineStr">
        <is>
          <t>8.14% NUCLEAR POWER NCD RED 25-03-2026**</t>
        </is>
      </c>
      <c r="B34" s="30" t="inlineStr">
        <is>
          <t>INE206D08261</t>
        </is>
      </c>
      <c r="C34" s="30" t="inlineStr">
        <is>
          <t>CRISIL AAA</t>
        </is>
      </c>
      <c r="D34" s="13" t="n">
        <v>2700000</v>
      </c>
      <c r="E34" s="14" t="n">
        <v>2737.44</v>
      </c>
      <c r="F34" s="15" t="n">
        <v>0.0026</v>
      </c>
      <c r="G34" s="15" t="n">
        <v>0.076321</v>
      </c>
    </row>
    <row r="35">
      <c r="A35" s="12" t="inlineStr">
        <is>
          <t>9.09% IRFC NCD RED 31-03-2026**</t>
        </is>
      </c>
      <c r="B35" s="30" t="inlineStr">
        <is>
          <t>INE053F09HN1</t>
        </is>
      </c>
      <c r="C35" s="30" t="inlineStr">
        <is>
          <t>CRISIL AAA</t>
        </is>
      </c>
      <c r="D35" s="13" t="n">
        <v>2500000</v>
      </c>
      <c r="E35" s="14" t="n">
        <v>2586.48</v>
      </c>
      <c r="F35" s="15" t="n">
        <v>0.0025</v>
      </c>
      <c r="G35" s="15" t="n">
        <v>0.07635</v>
      </c>
    </row>
    <row r="36">
      <c r="A36" s="12" t="inlineStr">
        <is>
          <t>7.59% SIDBI NCD SR IX RED 10-02-2026**</t>
        </is>
      </c>
      <c r="B36" s="30" t="inlineStr">
        <is>
          <t>INE556F08KG3</t>
        </is>
      </c>
      <c r="C36" s="30" t="inlineStr">
        <is>
          <t>CRISIL AAA</t>
        </is>
      </c>
      <c r="D36" s="13" t="n">
        <v>2500000</v>
      </c>
      <c r="E36" s="14" t="n">
        <v>2488.38</v>
      </c>
      <c r="F36" s="15" t="n">
        <v>0.0024</v>
      </c>
      <c r="G36" s="15" t="n">
        <v>0.07803599999999999</v>
      </c>
    </row>
    <row r="37">
      <c r="A37" s="12" t="inlineStr">
        <is>
          <t>8.19% NTPC LTD NCD RED 15-12-2025**</t>
        </is>
      </c>
      <c r="B37" s="30" t="inlineStr">
        <is>
          <t>INE733E07JX0</t>
        </is>
      </c>
      <c r="C37" s="30" t="inlineStr">
        <is>
          <t>CRISIL AAA</t>
        </is>
      </c>
      <c r="D37" s="13" t="n">
        <v>2000000</v>
      </c>
      <c r="E37" s="14" t="n">
        <v>2018.64</v>
      </c>
      <c r="F37" s="15" t="n">
        <v>0.0019</v>
      </c>
      <c r="G37" s="15" t="n">
        <v>0.07679999999999999</v>
      </c>
    </row>
    <row r="38">
      <c r="A38" s="12" t="inlineStr">
        <is>
          <t>6.05% NLC INDIA LTD NCD RED 12-02-2026**</t>
        </is>
      </c>
      <c r="B38" s="30" t="inlineStr">
        <is>
          <t>INE589A08035</t>
        </is>
      </c>
      <c r="C38" s="30" t="inlineStr">
        <is>
          <t>CRISIL AAA</t>
        </is>
      </c>
      <c r="D38" s="13" t="n">
        <v>1500000</v>
      </c>
      <c r="E38" s="14" t="n">
        <v>1447.85</v>
      </c>
      <c r="F38" s="15" t="n">
        <v>0.0014</v>
      </c>
      <c r="G38" s="15" t="n">
        <v>0.077475</v>
      </c>
    </row>
    <row r="39">
      <c r="A39" s="12" t="inlineStr">
        <is>
          <t>8.85% NHPC LTD NCD 11-02-2026**</t>
        </is>
      </c>
      <c r="B39" s="30" t="inlineStr">
        <is>
          <t>INE848E07377</t>
        </is>
      </c>
      <c r="C39" s="30" t="inlineStr">
        <is>
          <t>ICRA AAA</t>
        </is>
      </c>
      <c r="D39" s="13" t="n">
        <v>1109000</v>
      </c>
      <c r="E39" s="14" t="n">
        <v>1136.12</v>
      </c>
      <c r="F39" s="15" t="n">
        <v>0.0011</v>
      </c>
      <c r="G39" s="15" t="n">
        <v>0.076087</v>
      </c>
    </row>
    <row r="40">
      <c r="A40" s="12" t="inlineStr">
        <is>
          <t>8.78% NHPC LTD NCD 11-02-2026**</t>
        </is>
      </c>
      <c r="B40" s="30" t="inlineStr">
        <is>
          <t>INE848E07468</t>
        </is>
      </c>
      <c r="C40" s="30" t="inlineStr">
        <is>
          <t>ICRA AAA</t>
        </is>
      </c>
      <c r="D40" s="13" t="n">
        <v>1000000</v>
      </c>
      <c r="E40" s="14" t="n">
        <v>1023.04</v>
      </c>
      <c r="F40" s="15" t="n">
        <v>0.001</v>
      </c>
      <c r="G40" s="15" t="n">
        <v>0.076087</v>
      </c>
    </row>
    <row r="41">
      <c r="A41" s="12" t="inlineStr">
        <is>
          <t>9.25% POWER GRID CORP NCD RED 26-12-2025**</t>
        </is>
      </c>
      <c r="B41" s="30" t="inlineStr">
        <is>
          <t>INE752E07JL5</t>
        </is>
      </c>
      <c r="C41" s="30" t="inlineStr">
        <is>
          <t>CRISIL AAA</t>
        </is>
      </c>
      <c r="D41" s="13" t="n">
        <v>500000</v>
      </c>
      <c r="E41" s="14" t="n">
        <v>514.6</v>
      </c>
      <c r="F41" s="15" t="n">
        <v>0.0005</v>
      </c>
      <c r="G41" s="15" t="n">
        <v>0.077025</v>
      </c>
    </row>
    <row r="42">
      <c r="A42" s="12" t="inlineStr">
        <is>
          <t>5.60% INDIAN OIL CORP NCD 23-01-2026**</t>
        </is>
      </c>
      <c r="B42" s="30" t="inlineStr">
        <is>
          <t>INE242A08494</t>
        </is>
      </c>
      <c r="C42" s="30" t="inlineStr">
        <is>
          <t>CRISIL AAA</t>
        </is>
      </c>
      <c r="D42" s="13" t="n">
        <v>500000</v>
      </c>
      <c r="E42" s="14" t="n">
        <v>479.19</v>
      </c>
      <c r="F42" s="15" t="n">
        <v>0.0005</v>
      </c>
      <c r="G42" s="15" t="n">
        <v>0.07685</v>
      </c>
    </row>
    <row r="43">
      <c r="A43" s="16" t="inlineStr">
        <is>
          <t>Sub Total</t>
        </is>
      </c>
      <c r="B43" s="31" t="n"/>
      <c r="C43" s="31" t="n"/>
      <c r="D43" s="17" t="n"/>
      <c r="E43" s="18" t="n">
        <v>523272.05</v>
      </c>
      <c r="F43" s="19" t="n">
        <v>0.5046</v>
      </c>
      <c r="G43" s="20" t="n"/>
    </row>
    <row r="44">
      <c r="A44" s="12" t="n"/>
      <c r="B44" s="30" t="n"/>
      <c r="C44" s="30" t="n"/>
      <c r="D44" s="13" t="n"/>
      <c r="E44" s="14" t="n"/>
      <c r="F44" s="15" t="n"/>
      <c r="G44" s="15" t="n"/>
    </row>
    <row r="45">
      <c r="A45" s="16" t="inlineStr">
        <is>
          <t>Government Securities</t>
        </is>
      </c>
      <c r="B45" s="30" t="n"/>
      <c r="C45" s="30" t="n"/>
      <c r="D45" s="13" t="n"/>
      <c r="E45" s="14" t="n"/>
      <c r="F45" s="15" t="n"/>
      <c r="G45" s="15" t="n"/>
    </row>
    <row r="46">
      <c r="A46" s="12" t="inlineStr">
        <is>
          <t>5.63% GOVT OF INDIA RED 12-04-2026</t>
        </is>
      </c>
      <c r="B46" s="30" t="inlineStr">
        <is>
          <t>IN0020210012</t>
        </is>
      </c>
      <c r="C46" s="30" t="inlineStr">
        <is>
          <t>SOVEREIGN</t>
        </is>
      </c>
      <c r="D46" s="13" t="n">
        <v>34500000</v>
      </c>
      <c r="E46" s="14" t="n">
        <v>33202.8</v>
      </c>
      <c r="F46" s="15" t="n">
        <v>0.032</v>
      </c>
      <c r="G46" s="15" t="n">
        <v>0.074686762241</v>
      </c>
    </row>
    <row r="47">
      <c r="A47" s="16" t="inlineStr">
        <is>
          <t>Sub Total</t>
        </is>
      </c>
      <c r="B47" s="31" t="n"/>
      <c r="C47" s="31" t="n"/>
      <c r="D47" s="17" t="n"/>
      <c r="E47" s="18" t="n">
        <v>33202.8</v>
      </c>
      <c r="F47" s="19" t="n">
        <v>0.032</v>
      </c>
      <c r="G47" s="20" t="n"/>
    </row>
    <row r="48">
      <c r="A48" s="16" t="inlineStr">
        <is>
          <t>State Development Loan</t>
        </is>
      </c>
      <c r="B48" s="30" t="n"/>
      <c r="C48" s="30" t="n"/>
      <c r="D48" s="13" t="n"/>
      <c r="E48" s="14" t="n"/>
      <c r="F48" s="15" t="n"/>
      <c r="G48" s="15" t="n"/>
    </row>
    <row r="49">
      <c r="A49" s="12" t="inlineStr">
        <is>
          <t>8.38% KARNATAKA SDL RED 27-01-2026</t>
        </is>
      </c>
      <c r="B49" s="30" t="inlineStr">
        <is>
          <t>IN1920150084</t>
        </is>
      </c>
      <c r="C49" s="30" t="inlineStr">
        <is>
          <t>SOVEREIGN</t>
        </is>
      </c>
      <c r="D49" s="13" t="n">
        <v>33500000</v>
      </c>
      <c r="E49" s="14" t="n">
        <v>34030.84</v>
      </c>
      <c r="F49" s="15" t="n">
        <v>0.0328</v>
      </c>
      <c r="G49" s="15" t="n">
        <v>0.077314253906</v>
      </c>
    </row>
    <row r="50">
      <c r="A50" s="12" t="inlineStr">
        <is>
          <t>6.18% GUJARAT SDL RED 31-03-2026</t>
        </is>
      </c>
      <c r="B50" s="30" t="inlineStr">
        <is>
          <t>IN1520200339</t>
        </is>
      </c>
      <c r="C50" s="30" t="inlineStr">
        <is>
          <t>SOVEREIGN</t>
        </is>
      </c>
      <c r="D50" s="13" t="n">
        <v>30000000</v>
      </c>
      <c r="E50" s="14" t="n">
        <v>29093.22</v>
      </c>
      <c r="F50" s="15" t="n">
        <v>0.028</v>
      </c>
      <c r="G50" s="15" t="n">
        <v>0.077130546801</v>
      </c>
    </row>
    <row r="51">
      <c r="A51" s="12" t="inlineStr">
        <is>
          <t>8.51% MAHARASHTRA SDL RED 09-03-2026</t>
        </is>
      </c>
      <c r="B51" s="30" t="inlineStr">
        <is>
          <t>IN2220150204</t>
        </is>
      </c>
      <c r="C51" s="30" t="inlineStr">
        <is>
          <t>SOVEREIGN</t>
        </is>
      </c>
      <c r="D51" s="13" t="n">
        <v>26500000</v>
      </c>
      <c r="E51" s="14" t="n">
        <v>27009.99</v>
      </c>
      <c r="F51" s="15" t="n">
        <v>0.026</v>
      </c>
      <c r="G51" s="15" t="n">
        <v>0.07738898670200001</v>
      </c>
    </row>
    <row r="52">
      <c r="A52" s="12" t="inlineStr">
        <is>
          <t>8.54% BIHAR SDL RED 10-02-2026</t>
        </is>
      </c>
      <c r="B52" s="30" t="inlineStr">
        <is>
          <t>IN1320150031</t>
        </is>
      </c>
      <c r="C52" s="30" t="inlineStr">
        <is>
          <t>SOVEREIGN</t>
        </is>
      </c>
      <c r="D52" s="13" t="n">
        <v>24500000</v>
      </c>
      <c r="E52" s="14" t="n">
        <v>24946.81</v>
      </c>
      <c r="F52" s="15" t="n">
        <v>0.0241</v>
      </c>
      <c r="G52" s="15" t="n">
        <v>0.07787896589</v>
      </c>
    </row>
    <row r="53">
      <c r="A53" s="12" t="inlineStr">
        <is>
          <t>8.28% KARNATAKA SDL RED 06-03-2026</t>
        </is>
      </c>
      <c r="B53" s="30" t="inlineStr">
        <is>
          <t>IN1920180198</t>
        </is>
      </c>
      <c r="C53" s="30" t="inlineStr">
        <is>
          <t>SOVEREIGN</t>
        </is>
      </c>
      <c r="D53" s="13" t="n">
        <v>22500000</v>
      </c>
      <c r="E53" s="14" t="n">
        <v>22825.67</v>
      </c>
      <c r="F53" s="15" t="n">
        <v>0.022</v>
      </c>
      <c r="G53" s="15" t="n">
        <v>0.077314253906</v>
      </c>
    </row>
    <row r="54">
      <c r="A54" s="12" t="inlineStr">
        <is>
          <t>8.53% TAMIL NADU SDL RED 09-03-2026</t>
        </is>
      </c>
      <c r="B54" s="30" t="inlineStr">
        <is>
          <t>IN3120150211</t>
        </is>
      </c>
      <c r="C54" s="30" t="inlineStr">
        <is>
          <t>SOVEREIGN</t>
        </is>
      </c>
      <c r="D54" s="13" t="n">
        <v>20500000</v>
      </c>
      <c r="E54" s="14" t="n">
        <v>20906.13</v>
      </c>
      <c r="F54" s="15" t="n">
        <v>0.0202</v>
      </c>
      <c r="G54" s="15" t="n">
        <v>0.07732048154</v>
      </c>
    </row>
    <row r="55">
      <c r="A55" s="12" t="inlineStr">
        <is>
          <t>8.38% TAMILNADU SDL RED 27-01-2026</t>
        </is>
      </c>
      <c r="B55" s="30" t="inlineStr">
        <is>
          <t>IN3120150187</t>
        </is>
      </c>
      <c r="C55" s="30" t="inlineStr">
        <is>
          <t>SOVEREIGN</t>
        </is>
      </c>
      <c r="D55" s="13" t="n">
        <v>20500000</v>
      </c>
      <c r="E55" s="14" t="n">
        <v>20824.6</v>
      </c>
      <c r="F55" s="15" t="n">
        <v>0.0201</v>
      </c>
      <c r="G55" s="15" t="n">
        <v>0.07732048154</v>
      </c>
    </row>
    <row r="56">
      <c r="A56" s="12" t="inlineStr">
        <is>
          <t>8.67% KARNATAKA SDL RED 24-02-2026</t>
        </is>
      </c>
      <c r="B56" s="30" t="inlineStr">
        <is>
          <t>IN1920150092</t>
        </is>
      </c>
      <c r="C56" s="30" t="inlineStr">
        <is>
          <t>SOVEREIGN</t>
        </is>
      </c>
      <c r="D56" s="13" t="n">
        <v>19500000</v>
      </c>
      <c r="E56" s="14" t="n">
        <v>19937.74</v>
      </c>
      <c r="F56" s="15" t="n">
        <v>0.0192</v>
      </c>
      <c r="G56" s="15" t="n">
        <v>0.077288305625</v>
      </c>
    </row>
    <row r="57">
      <c r="A57" s="12" t="inlineStr">
        <is>
          <t>8.3% RAJASTHAN SDL RED 13-01-2026</t>
        </is>
      </c>
      <c r="B57" s="30" t="inlineStr">
        <is>
          <t>IN2920150223</t>
        </is>
      </c>
      <c r="C57" s="30" t="inlineStr">
        <is>
          <t>SOVEREIGN</t>
        </is>
      </c>
      <c r="D57" s="13" t="n">
        <v>17500000</v>
      </c>
      <c r="E57" s="14" t="n">
        <v>17734.08</v>
      </c>
      <c r="F57" s="15" t="n">
        <v>0.0171</v>
      </c>
      <c r="G57" s="15" t="n">
        <v>0.07763915283599999</v>
      </c>
    </row>
    <row r="58">
      <c r="A58" s="12" t="inlineStr">
        <is>
          <t>8.76% MADHYA PRADESH SDL RED 24-02-2026</t>
        </is>
      </c>
      <c r="B58" s="30" t="inlineStr">
        <is>
          <t>IN2120150106</t>
        </is>
      </c>
      <c r="C58" s="30" t="inlineStr">
        <is>
          <t>SOVEREIGN</t>
        </is>
      </c>
      <c r="D58" s="13" t="n">
        <v>15500000</v>
      </c>
      <c r="E58" s="14" t="n">
        <v>15864.93</v>
      </c>
      <c r="F58" s="15" t="n">
        <v>0.0153</v>
      </c>
      <c r="G58" s="15" t="n">
        <v>0.077670295881</v>
      </c>
    </row>
    <row r="59">
      <c r="A59" s="12" t="inlineStr">
        <is>
          <t>8.57% ANDHRA PRADESH SDL RED 09-03-2026</t>
        </is>
      </c>
      <c r="B59" s="30" t="inlineStr">
        <is>
          <t>IN1020150141</t>
        </is>
      </c>
      <c r="C59" s="30" t="inlineStr">
        <is>
          <t>SOVEREIGN</t>
        </is>
      </c>
      <c r="D59" s="13" t="n">
        <v>14500000</v>
      </c>
      <c r="E59" s="14" t="n">
        <v>14793.52</v>
      </c>
      <c r="F59" s="15" t="n">
        <v>0.0143</v>
      </c>
      <c r="G59" s="15" t="n">
        <v>0.07752081336900001</v>
      </c>
    </row>
    <row r="60">
      <c r="A60" s="12" t="inlineStr">
        <is>
          <t>8.39% MADHYA PRADESH SDL RED 27-01-2026</t>
        </is>
      </c>
      <c r="B60" s="30" t="inlineStr">
        <is>
          <t>IN2120150098</t>
        </is>
      </c>
      <c r="C60" s="30" t="inlineStr">
        <is>
          <t>SOVEREIGN</t>
        </is>
      </c>
      <c r="D60" s="13" t="n">
        <v>14000000</v>
      </c>
      <c r="E60" s="14" t="n">
        <v>14214.86</v>
      </c>
      <c r="F60" s="15" t="n">
        <v>0.0137</v>
      </c>
      <c r="G60" s="15" t="n">
        <v>0.077670295881</v>
      </c>
    </row>
    <row r="61">
      <c r="A61" s="12" t="inlineStr">
        <is>
          <t>8.48% RAJASTHAN SDL RED 10-02-2026</t>
        </is>
      </c>
      <c r="B61" s="30" t="inlineStr">
        <is>
          <t>IN2920150249</t>
        </is>
      </c>
      <c r="C61" s="30" t="inlineStr">
        <is>
          <t>SOVEREIGN</t>
        </is>
      </c>
      <c r="D61" s="13" t="n">
        <v>11500000</v>
      </c>
      <c r="E61" s="14" t="n">
        <v>11701.09</v>
      </c>
      <c r="F61" s="15" t="n">
        <v>0.0113</v>
      </c>
      <c r="G61" s="15" t="n">
        <v>0.07763915283599999</v>
      </c>
    </row>
    <row r="62">
      <c r="A62" s="12" t="inlineStr">
        <is>
          <t>8.88% WEST BENGAL SDL RED 24-02-2026</t>
        </is>
      </c>
      <c r="B62" s="30" t="inlineStr">
        <is>
          <t>IN3420150150</t>
        </is>
      </c>
      <c r="C62" s="30" t="inlineStr">
        <is>
          <t>SOVEREIGN</t>
        </is>
      </c>
      <c r="D62" s="13" t="n">
        <v>10500000</v>
      </c>
      <c r="E62" s="14" t="n">
        <v>10774.58</v>
      </c>
      <c r="F62" s="15" t="n">
        <v>0.0104</v>
      </c>
      <c r="G62" s="15" t="n">
        <v>0.07761735297199999</v>
      </c>
    </row>
    <row r="63">
      <c r="A63" s="12" t="inlineStr">
        <is>
          <t>8.60% BIHAR SDL RED 09-03-2026</t>
        </is>
      </c>
      <c r="B63" s="30" t="inlineStr">
        <is>
          <t>IN1320150056</t>
        </is>
      </c>
      <c r="C63" s="30" t="inlineStr">
        <is>
          <t>SOVEREIGN</t>
        </is>
      </c>
      <c r="D63" s="13" t="n">
        <v>10500000</v>
      </c>
      <c r="E63" s="14" t="n">
        <v>10711.45</v>
      </c>
      <c r="F63" s="15" t="n">
        <v>0.0103</v>
      </c>
      <c r="G63" s="15" t="n">
        <v>0.07787792768100001</v>
      </c>
    </row>
    <row r="64">
      <c r="A64" s="12" t="inlineStr">
        <is>
          <t>8.39% UTTAR PRADESH SDL 27-01-2026</t>
        </is>
      </c>
      <c r="B64" s="30" t="inlineStr">
        <is>
          <t>IN3320150367</t>
        </is>
      </c>
      <c r="C64" s="30" t="inlineStr">
        <is>
          <t>SOVEREIGN</t>
        </is>
      </c>
      <c r="D64" s="13" t="n">
        <v>9500000</v>
      </c>
      <c r="E64" s="14" t="n">
        <v>9647.07</v>
      </c>
      <c r="F64" s="15" t="n">
        <v>0.009299999999999999</v>
      </c>
      <c r="G64" s="15" t="n">
        <v>0.077601781776</v>
      </c>
    </row>
    <row r="65">
      <c r="A65" s="12" t="inlineStr">
        <is>
          <t>8.27% TAMIL NADU SDL RED 13-01-2026</t>
        </is>
      </c>
      <c r="B65" s="30" t="inlineStr">
        <is>
          <t>IN3120150179</t>
        </is>
      </c>
      <c r="C65" s="30" t="inlineStr">
        <is>
          <t>SOVEREIGN</t>
        </is>
      </c>
      <c r="D65" s="13" t="n">
        <v>9500000</v>
      </c>
      <c r="E65" s="14" t="n">
        <v>9627.26</v>
      </c>
      <c r="F65" s="15" t="n">
        <v>0.009299999999999999</v>
      </c>
      <c r="G65" s="15" t="n">
        <v>0.07732048154</v>
      </c>
    </row>
    <row r="66">
      <c r="A66" s="12" t="inlineStr">
        <is>
          <t>8.49% TAMIL NADU SDL RED 10-02-2026</t>
        </is>
      </c>
      <c r="B66" s="30" t="inlineStr">
        <is>
          <t>IN3120150195</t>
        </is>
      </c>
      <c r="C66" s="30" t="inlineStr">
        <is>
          <t>SOVEREIGN</t>
        </is>
      </c>
      <c r="D66" s="13" t="n">
        <v>9000000</v>
      </c>
      <c r="E66" s="14" t="n">
        <v>9164.969999999999</v>
      </c>
      <c r="F66" s="15" t="n">
        <v>0.008800000000000001</v>
      </c>
      <c r="G66" s="15" t="n">
        <v>0.07732048154</v>
      </c>
    </row>
    <row r="67">
      <c r="A67" s="12" t="inlineStr">
        <is>
          <t>8.67% MAHARASHTRA SDL RED 24-02-2026</t>
        </is>
      </c>
      <c r="B67" s="30" t="inlineStr">
        <is>
          <t>IN2220150196</t>
        </is>
      </c>
      <c r="C67" s="30" t="inlineStr">
        <is>
          <t>SOVEREIGN</t>
        </is>
      </c>
      <c r="D67" s="13" t="n">
        <v>8000000</v>
      </c>
      <c r="E67" s="14" t="n">
        <v>8177.94</v>
      </c>
      <c r="F67" s="15" t="n">
        <v>0.007900000000000001</v>
      </c>
      <c r="G67" s="15" t="n">
        <v>0.07738898670200001</v>
      </c>
    </row>
    <row r="68">
      <c r="A68" s="12" t="inlineStr">
        <is>
          <t>8.69% TAMIL NADU SDL RED 24-02-2026</t>
        </is>
      </c>
      <c r="B68" s="30" t="inlineStr">
        <is>
          <t>IN3120150203</t>
        </is>
      </c>
      <c r="C68" s="30" t="inlineStr">
        <is>
          <t>SOVEREIGN</t>
        </is>
      </c>
      <c r="D68" s="13" t="n">
        <v>7500000</v>
      </c>
      <c r="E68" s="14" t="n">
        <v>7670.99</v>
      </c>
      <c r="F68" s="15" t="n">
        <v>0.0074</v>
      </c>
      <c r="G68" s="15" t="n">
        <v>0.07732048154</v>
      </c>
    </row>
    <row r="69">
      <c r="A69" s="12" t="inlineStr">
        <is>
          <t>8.29% ANDHRA PRADESH SDL RED 13-01-2026</t>
        </is>
      </c>
      <c r="B69" s="30" t="inlineStr">
        <is>
          <t>IN1020150117</t>
        </is>
      </c>
      <c r="C69" s="30" t="inlineStr">
        <is>
          <t>SOVEREIGN</t>
        </is>
      </c>
      <c r="D69" s="13" t="n">
        <v>7500000</v>
      </c>
      <c r="E69" s="14" t="n">
        <v>7600.55</v>
      </c>
      <c r="F69" s="15" t="n">
        <v>0.0073</v>
      </c>
      <c r="G69" s="15" t="n">
        <v>0.07752081336900001</v>
      </c>
    </row>
    <row r="70">
      <c r="A70" s="12" t="inlineStr">
        <is>
          <t>8.30% MADHYA PRADESH SDL RED 13-01-2026</t>
        </is>
      </c>
      <c r="B70" s="30" t="inlineStr">
        <is>
          <t>IN2120150080</t>
        </is>
      </c>
      <c r="C70" s="30" t="inlineStr">
        <is>
          <t>SOVEREIGN</t>
        </is>
      </c>
      <c r="D70" s="13" t="n">
        <v>7500000</v>
      </c>
      <c r="E70" s="14" t="n">
        <v>7599.88</v>
      </c>
      <c r="F70" s="15" t="n">
        <v>0.0073</v>
      </c>
      <c r="G70" s="15" t="n">
        <v>0.077669257772</v>
      </c>
    </row>
    <row r="71">
      <c r="A71" s="12" t="inlineStr">
        <is>
          <t>8.00% GUJARAT SDL RED 20-04-2026</t>
        </is>
      </c>
      <c r="B71" s="30" t="inlineStr">
        <is>
          <t>IN1520160012</t>
        </is>
      </c>
      <c r="C71" s="30" t="inlineStr">
        <is>
          <t>SOVEREIGN</t>
        </is>
      </c>
      <c r="D71" s="13" t="n">
        <v>7219500</v>
      </c>
      <c r="E71" s="14" t="n">
        <v>7285.83</v>
      </c>
      <c r="F71" s="15" t="n">
        <v>0.007</v>
      </c>
      <c r="G71" s="15" t="n">
        <v>0.07726858514</v>
      </c>
    </row>
    <row r="72">
      <c r="A72" s="12" t="inlineStr">
        <is>
          <t>8.57% WEST BENGAL SDL RED 09-03-2026</t>
        </is>
      </c>
      <c r="B72" s="30" t="inlineStr">
        <is>
          <t>IN3420150168</t>
        </is>
      </c>
      <c r="C72" s="30" t="inlineStr">
        <is>
          <t>SOVEREIGN</t>
        </is>
      </c>
      <c r="D72" s="13" t="n">
        <v>7000000</v>
      </c>
      <c r="E72" s="14" t="n">
        <v>7140.29</v>
      </c>
      <c r="F72" s="15" t="n">
        <v>0.0069</v>
      </c>
      <c r="G72" s="15" t="n">
        <v>0.07761839105600001</v>
      </c>
    </row>
    <row r="73">
      <c r="A73" s="12" t="inlineStr">
        <is>
          <t>8.34% UTTAR PRADESH SDL 13-01-2026</t>
        </is>
      </c>
      <c r="B73" s="30" t="inlineStr">
        <is>
          <t>IN3320150359</t>
        </is>
      </c>
      <c r="C73" s="30" t="inlineStr">
        <is>
          <t>SOVEREIGN</t>
        </is>
      </c>
      <c r="D73" s="13" t="n">
        <v>7000000</v>
      </c>
      <c r="E73" s="14" t="n">
        <v>7099.71</v>
      </c>
      <c r="F73" s="15" t="n">
        <v>0.0068</v>
      </c>
      <c r="G73" s="15" t="n">
        <v>0.077601781776</v>
      </c>
    </row>
    <row r="74">
      <c r="A74" s="12" t="inlineStr">
        <is>
          <t>8.83% UTTAR PRADESH SDL 24-02-2026</t>
        </is>
      </c>
      <c r="B74" s="30" t="inlineStr">
        <is>
          <t>IN3320150383</t>
        </is>
      </c>
      <c r="C74" s="30" t="inlineStr">
        <is>
          <t>SOVEREIGN</t>
        </is>
      </c>
      <c r="D74" s="13" t="n">
        <v>6500000</v>
      </c>
      <c r="E74" s="14" t="n">
        <v>6663.42</v>
      </c>
      <c r="F74" s="15" t="n">
        <v>0.0064</v>
      </c>
      <c r="G74" s="15" t="n">
        <v>0.077601781776</v>
      </c>
    </row>
    <row r="75">
      <c r="A75" s="12" t="inlineStr">
        <is>
          <t>8.51% WEST BENGAL SDL RED 10-02-2026</t>
        </is>
      </c>
      <c r="B75" s="30" t="inlineStr">
        <is>
          <t>IN3420150143</t>
        </is>
      </c>
      <c r="C75" s="30" t="inlineStr">
        <is>
          <t>SOVEREIGN</t>
        </is>
      </c>
      <c r="D75" s="13" t="n">
        <v>6500000</v>
      </c>
      <c r="E75" s="14" t="n">
        <v>6617.94</v>
      </c>
      <c r="F75" s="15" t="n">
        <v>0.0064</v>
      </c>
      <c r="G75" s="15" t="n">
        <v>0.07761839105600001</v>
      </c>
    </row>
    <row r="76">
      <c r="A76" s="12" t="inlineStr">
        <is>
          <t>8.53% UTTAR PRADESH SDL 10-02-2026</t>
        </is>
      </c>
      <c r="B76" s="30" t="inlineStr">
        <is>
          <t>IN3320150375</t>
        </is>
      </c>
      <c r="C76" s="30" t="inlineStr">
        <is>
          <t>SOVEREIGN</t>
        </is>
      </c>
      <c r="D76" s="13" t="n">
        <v>6000000</v>
      </c>
      <c r="E76" s="14" t="n">
        <v>6111.52</v>
      </c>
      <c r="F76" s="15" t="n">
        <v>0.0059</v>
      </c>
      <c r="G76" s="15" t="n">
        <v>0.077601781776</v>
      </c>
    </row>
    <row r="77">
      <c r="A77" s="12" t="inlineStr">
        <is>
          <t>8.72% ANDHRA PRADESH SDL RED 24-02-2026</t>
        </is>
      </c>
      <c r="B77" s="30" t="inlineStr">
        <is>
          <t>IN1020150133</t>
        </is>
      </c>
      <c r="C77" s="30" t="inlineStr">
        <is>
          <t>SOVEREIGN</t>
        </is>
      </c>
      <c r="D77" s="13" t="n">
        <v>5000000</v>
      </c>
      <c r="E77" s="14" t="n">
        <v>5115.08</v>
      </c>
      <c r="F77" s="15" t="n">
        <v>0.0049</v>
      </c>
      <c r="G77" s="15" t="n">
        <v>0.07752081336900001</v>
      </c>
    </row>
    <row r="78">
      <c r="A78" s="12" t="inlineStr">
        <is>
          <t>8.40% WEST BENGAL SDL RED 27-01-2026</t>
        </is>
      </c>
      <c r="B78" s="30" t="inlineStr">
        <is>
          <t>IN3420150135</t>
        </is>
      </c>
      <c r="C78" s="30" t="inlineStr">
        <is>
          <t>SOVEREIGN</t>
        </is>
      </c>
      <c r="D78" s="13" t="n">
        <v>5000000</v>
      </c>
      <c r="E78" s="14" t="n">
        <v>5078.26</v>
      </c>
      <c r="F78" s="15" t="n">
        <v>0.0049</v>
      </c>
      <c r="G78" s="15" t="n">
        <v>0.07761735297199999</v>
      </c>
    </row>
    <row r="79">
      <c r="A79" s="12" t="inlineStr">
        <is>
          <t>8.38% HARYANA SDL RED 27-01-2026</t>
        </is>
      </c>
      <c r="B79" s="30" t="inlineStr">
        <is>
          <t>IN1620150129</t>
        </is>
      </c>
      <c r="C79" s="30" t="inlineStr">
        <is>
          <t>SOVEREIGN</t>
        </is>
      </c>
      <c r="D79" s="13" t="n">
        <v>5000000</v>
      </c>
      <c r="E79" s="14" t="n">
        <v>5076.64</v>
      </c>
      <c r="F79" s="15" t="n">
        <v>0.0049</v>
      </c>
      <c r="G79" s="15" t="n">
        <v>0.07757790616</v>
      </c>
    </row>
    <row r="80">
      <c r="A80" s="12" t="inlineStr">
        <is>
          <t>8.36% MAHARASHTRA SDL RED 27-01-2026</t>
        </is>
      </c>
      <c r="B80" s="30" t="inlineStr">
        <is>
          <t>IN2220150170</t>
        </is>
      </c>
      <c r="C80" s="30" t="inlineStr">
        <is>
          <t>SOVEREIGN</t>
        </is>
      </c>
      <c r="D80" s="13" t="n">
        <v>5000000</v>
      </c>
      <c r="E80" s="14" t="n">
        <v>5076.46</v>
      </c>
      <c r="F80" s="15" t="n">
        <v>0.0049</v>
      </c>
      <c r="G80" s="15" t="n">
        <v>0.07739002467599999</v>
      </c>
    </row>
    <row r="81">
      <c r="A81" s="12" t="inlineStr">
        <is>
          <t>8.82% BIHAR SDL RED 24-02-2026</t>
        </is>
      </c>
      <c r="B81" s="30" t="inlineStr">
        <is>
          <t>IN1320150049</t>
        </is>
      </c>
      <c r="C81" s="30" t="inlineStr">
        <is>
          <t>SOVEREIGN</t>
        </is>
      </c>
      <c r="D81" s="13" t="n">
        <v>4500000</v>
      </c>
      <c r="E81" s="14" t="n">
        <v>4609.66</v>
      </c>
      <c r="F81" s="15" t="n">
        <v>0.0044</v>
      </c>
      <c r="G81" s="15" t="n">
        <v>0.07787896589</v>
      </c>
    </row>
    <row r="82">
      <c r="A82" s="12" t="inlineStr">
        <is>
          <t>8.55% RAJASTHAN SDL RED 09-03-2026</t>
        </is>
      </c>
      <c r="B82" s="30" t="inlineStr">
        <is>
          <t>IN2920150264</t>
        </is>
      </c>
      <c r="C82" s="30" t="inlineStr">
        <is>
          <t>SOVEREIGN</t>
        </is>
      </c>
      <c r="D82" s="13" t="n">
        <v>3500000</v>
      </c>
      <c r="E82" s="14" t="n">
        <v>3568.51</v>
      </c>
      <c r="F82" s="15" t="n">
        <v>0.0034</v>
      </c>
      <c r="G82" s="15" t="n">
        <v>0.07763915283599999</v>
      </c>
    </row>
    <row r="83">
      <c r="A83" s="12" t="inlineStr">
        <is>
          <t>8.47% MAHARASHTRA SDL RED 10-02-2026</t>
        </is>
      </c>
      <c r="B83" s="30" t="inlineStr">
        <is>
          <t>IN2220150188</t>
        </is>
      </c>
      <c r="C83" s="30" t="inlineStr">
        <is>
          <t>SOVEREIGN</t>
        </is>
      </c>
      <c r="D83" s="13" t="n">
        <v>3000000</v>
      </c>
      <c r="E83" s="14" t="n">
        <v>3053.41</v>
      </c>
      <c r="F83" s="15" t="n">
        <v>0.0029</v>
      </c>
      <c r="G83" s="15" t="n">
        <v>0.077378606992</v>
      </c>
    </row>
    <row r="84">
      <c r="A84" s="12" t="inlineStr">
        <is>
          <t>8.38% RAJASTHAN SDL RED 27-01-2026</t>
        </is>
      </c>
      <c r="B84" s="30" t="inlineStr">
        <is>
          <t>IN2920150231</t>
        </is>
      </c>
      <c r="C84" s="30" t="inlineStr">
        <is>
          <t>SOVEREIGN</t>
        </is>
      </c>
      <c r="D84" s="13" t="n">
        <v>3000000</v>
      </c>
      <c r="E84" s="14" t="n">
        <v>3045.62</v>
      </c>
      <c r="F84" s="15" t="n">
        <v>0.0029</v>
      </c>
      <c r="G84" s="15" t="n">
        <v>0.07763915283599999</v>
      </c>
    </row>
    <row r="85">
      <c r="A85" s="12" t="inlineStr">
        <is>
          <t>8.39% ANDHRA PRADESH SDL RED 27-01-2026</t>
        </is>
      </c>
      <c r="B85" s="30" t="inlineStr">
        <is>
          <t>IN1020150125</t>
        </is>
      </c>
      <c r="C85" s="30" t="inlineStr">
        <is>
          <t>SOVEREIGN</t>
        </is>
      </c>
      <c r="D85" s="13" t="n">
        <v>2500000</v>
      </c>
      <c r="E85" s="14" t="n">
        <v>2539.1</v>
      </c>
      <c r="F85" s="15" t="n">
        <v>0.0024</v>
      </c>
      <c r="G85" s="15" t="n">
        <v>0.07752081336900001</v>
      </c>
    </row>
    <row r="86">
      <c r="A86" s="12" t="inlineStr">
        <is>
          <t>8.15% MAHARASHTRA SDL RED 26-11-2025</t>
        </is>
      </c>
      <c r="B86" s="30" t="inlineStr">
        <is>
          <t>IN2220150139</t>
        </is>
      </c>
      <c r="C86" s="30" t="inlineStr">
        <is>
          <t>SOVEREIGN</t>
        </is>
      </c>
      <c r="D86" s="13" t="n">
        <v>2500000</v>
      </c>
      <c r="E86" s="14" t="n">
        <v>2528.88</v>
      </c>
      <c r="F86" s="15" t="n">
        <v>0.0024</v>
      </c>
      <c r="G86" s="15" t="n">
        <v>0.0767382756</v>
      </c>
    </row>
    <row r="87">
      <c r="A87" s="12" t="inlineStr">
        <is>
          <t>7.90% RAJASTHAN SDL RED 08-04-2026</t>
        </is>
      </c>
      <c r="B87" s="30" t="inlineStr">
        <is>
          <t>IN2920200028</t>
        </is>
      </c>
      <c r="C87" s="30" t="inlineStr">
        <is>
          <t>SOVEREIGN</t>
        </is>
      </c>
      <c r="D87" s="13" t="n">
        <v>2500000</v>
      </c>
      <c r="E87" s="14" t="n">
        <v>2514.42</v>
      </c>
      <c r="F87" s="15" t="n">
        <v>0.0024</v>
      </c>
      <c r="G87" s="15" t="n">
        <v>0.077779300082</v>
      </c>
    </row>
    <row r="88">
      <c r="A88" s="12" t="inlineStr">
        <is>
          <t>8.25% MAHARASHTRA SDL RED 13-01-2026</t>
        </is>
      </c>
      <c r="B88" s="30" t="inlineStr">
        <is>
          <t>IN2220150162</t>
        </is>
      </c>
      <c r="C88" s="30" t="inlineStr">
        <is>
          <t>SOVEREIGN</t>
        </is>
      </c>
      <c r="D88" s="13" t="n">
        <v>2000000</v>
      </c>
      <c r="E88" s="14" t="n">
        <v>2025.72</v>
      </c>
      <c r="F88" s="15" t="n">
        <v>0.002</v>
      </c>
      <c r="G88" s="15" t="n">
        <v>0.07739313859999999</v>
      </c>
    </row>
    <row r="89">
      <c r="A89" s="12" t="inlineStr">
        <is>
          <t>8.27% KARNATAKA SDL RED 13-01-2026</t>
        </is>
      </c>
      <c r="B89" s="30" t="inlineStr">
        <is>
          <t>IN1920150076</t>
        </is>
      </c>
      <c r="C89" s="30" t="inlineStr">
        <is>
          <t>SOVEREIGN</t>
        </is>
      </c>
      <c r="D89" s="13" t="n">
        <v>1500000</v>
      </c>
      <c r="E89" s="14" t="n">
        <v>1520.11</v>
      </c>
      <c r="F89" s="15" t="n">
        <v>0.0015</v>
      </c>
      <c r="G89" s="15" t="n">
        <v>0.077314253906</v>
      </c>
    </row>
    <row r="90">
      <c r="A90" s="12" t="inlineStr">
        <is>
          <t>8.46% GUJARAT SDL RED 10-02-2026</t>
        </is>
      </c>
      <c r="B90" s="30" t="inlineStr">
        <is>
          <t>IN1520150120</t>
        </is>
      </c>
      <c r="C90" s="30" t="inlineStr">
        <is>
          <t>SOVEREIGN</t>
        </is>
      </c>
      <c r="D90" s="13" t="n">
        <v>1000000</v>
      </c>
      <c r="E90" s="14" t="n">
        <v>1017.47</v>
      </c>
      <c r="F90" s="15" t="n">
        <v>0.001</v>
      </c>
      <c r="G90" s="15" t="n">
        <v>0.077441924001</v>
      </c>
    </row>
    <row r="91">
      <c r="A91" s="12" t="inlineStr">
        <is>
          <t>8.09% ANDHRA PRADESH SDL RED 23-03-2026</t>
        </is>
      </c>
      <c r="B91" s="30" t="inlineStr">
        <is>
          <t>IN1020150158</t>
        </is>
      </c>
      <c r="C91" s="30" t="inlineStr">
        <is>
          <t>SOVEREIGN</t>
        </is>
      </c>
      <c r="D91" s="13" t="n">
        <v>500000</v>
      </c>
      <c r="E91" s="14" t="n">
        <v>505.24</v>
      </c>
      <c r="F91" s="15" t="n">
        <v>0.0005</v>
      </c>
      <c r="G91" s="15" t="n">
        <v>0.077417012169</v>
      </c>
    </row>
    <row r="92">
      <c r="A92" s="12" t="inlineStr">
        <is>
          <t>8.09% RAJASTHAN SDL RED 23-03-2026</t>
        </is>
      </c>
      <c r="B92" s="30" t="inlineStr">
        <is>
          <t>IN2920150363</t>
        </is>
      </c>
      <c r="C92" s="30" t="inlineStr">
        <is>
          <t>SOVEREIGN</t>
        </is>
      </c>
      <c r="D92" s="13" t="n">
        <v>500000</v>
      </c>
      <c r="E92" s="14" t="n">
        <v>505.12</v>
      </c>
      <c r="F92" s="15" t="n">
        <v>0.0005</v>
      </c>
      <c r="G92" s="15" t="n">
        <v>0.07753534593600001</v>
      </c>
    </row>
    <row r="93">
      <c r="A93" s="12" t="inlineStr">
        <is>
          <t>7.96% GUJARAT SDL RED 27-04-2026</t>
        </is>
      </c>
      <c r="B93" s="30" t="inlineStr">
        <is>
          <t>IN1520160020</t>
        </is>
      </c>
      <c r="C93" s="30" t="inlineStr">
        <is>
          <t>SOVEREIGN</t>
        </is>
      </c>
      <c r="D93" s="13" t="n">
        <v>500000</v>
      </c>
      <c r="E93" s="14" t="n">
        <v>504.19</v>
      </c>
      <c r="F93" s="15" t="n">
        <v>0.0005</v>
      </c>
      <c r="G93" s="15" t="n">
        <v>0.07726858514</v>
      </c>
    </row>
    <row r="94">
      <c r="A94" s="12" t="inlineStr">
        <is>
          <t>7.96% TAMIL NADU SDL RED 27-04-2026</t>
        </is>
      </c>
      <c r="B94" s="30" t="inlineStr">
        <is>
          <t>IN3120160020</t>
        </is>
      </c>
      <c r="C94" s="30" t="inlineStr">
        <is>
          <t>SOVEREIGN</t>
        </is>
      </c>
      <c r="D94" s="13" t="n">
        <v>500000</v>
      </c>
      <c r="E94" s="14" t="n">
        <v>504.08</v>
      </c>
      <c r="F94" s="15" t="n">
        <v>0.0005</v>
      </c>
      <c r="G94" s="15" t="n">
        <v>0.077373417156</v>
      </c>
    </row>
    <row r="95">
      <c r="A95" s="12" t="inlineStr">
        <is>
          <t>6.70% ANDHRA PRADESH SDL RED 22-04-2026</t>
        </is>
      </c>
      <c r="B95" s="30" t="inlineStr">
        <is>
          <t>IN1020200078</t>
        </is>
      </c>
      <c r="C95" s="30" t="inlineStr">
        <is>
          <t>SOVEREIGN</t>
        </is>
      </c>
      <c r="D95" s="13" t="n">
        <v>500000</v>
      </c>
      <c r="E95" s="14" t="n">
        <v>490.01</v>
      </c>
      <c r="F95" s="15" t="n">
        <v>0.0005</v>
      </c>
      <c r="G95" s="15" t="n">
        <v>0.077441924001</v>
      </c>
    </row>
    <row r="96">
      <c r="A96" s="16" t="inlineStr">
        <is>
          <t>Sub Total</t>
        </is>
      </c>
      <c r="B96" s="31" t="n"/>
      <c r="C96" s="31" t="n"/>
      <c r="D96" s="17" t="n"/>
      <c r="E96" s="18" t="n">
        <v>445054.86</v>
      </c>
      <c r="F96" s="19" t="n">
        <v>0.4289</v>
      </c>
      <c r="G96" s="20" t="n"/>
    </row>
    <row r="97">
      <c r="A97" s="12" t="n"/>
      <c r="B97" s="30" t="n"/>
      <c r="C97" s="30" t="n"/>
      <c r="D97" s="13" t="n"/>
      <c r="E97" s="14" t="n"/>
      <c r="F97" s="15" t="n"/>
      <c r="G97" s="15" t="n"/>
    </row>
    <row r="98">
      <c r="A98" s="12" t="n"/>
      <c r="B98" s="30" t="n"/>
      <c r="C98" s="30" t="n"/>
      <c r="D98" s="13" t="n"/>
      <c r="E98" s="14" t="n"/>
      <c r="F98" s="15" t="n"/>
      <c r="G98" s="15" t="n"/>
    </row>
    <row r="99">
      <c r="A99" s="16" t="inlineStr">
        <is>
          <t>(b)Privately Placed/Unlisted</t>
        </is>
      </c>
      <c r="B99" s="30" t="n"/>
      <c r="C99" s="30" t="n"/>
      <c r="D99" s="13" t="n"/>
      <c r="E99" s="14" t="n"/>
      <c r="F99" s="15" t="n"/>
      <c r="G99" s="15" t="n"/>
    </row>
    <row r="100">
      <c r="A100" s="16" t="inlineStr">
        <is>
          <t>Sub Total</t>
        </is>
      </c>
      <c r="B100" s="30" t="n"/>
      <c r="C100" s="30" t="n"/>
      <c r="D100" s="13" t="n"/>
      <c r="E100" s="35" t="inlineStr">
        <is>
          <t>NIL</t>
        </is>
      </c>
      <c r="F100" s="36" t="inlineStr">
        <is>
          <t>NIL</t>
        </is>
      </c>
      <c r="G100" s="15" t="n"/>
    </row>
    <row r="101">
      <c r="A101" s="12" t="n"/>
      <c r="B101" s="30" t="n"/>
      <c r="C101" s="30" t="n"/>
      <c r="D101" s="13" t="n"/>
      <c r="E101" s="14" t="n"/>
      <c r="F101" s="15" t="n"/>
      <c r="G101" s="15" t="n"/>
    </row>
    <row r="102">
      <c r="A102" s="16" t="inlineStr">
        <is>
          <t>(c)Securitised Debt Instruments</t>
        </is>
      </c>
      <c r="B102" s="30" t="n"/>
      <c r="C102" s="30" t="n"/>
      <c r="D102" s="13" t="n"/>
      <c r="E102" s="14" t="n"/>
      <c r="F102" s="15" t="n"/>
      <c r="G102" s="15" t="n"/>
    </row>
    <row r="103">
      <c r="A103" s="16" t="inlineStr">
        <is>
          <t>Sub Total</t>
        </is>
      </c>
      <c r="B103" s="30" t="n"/>
      <c r="C103" s="30" t="n"/>
      <c r="D103" s="13" t="n"/>
      <c r="E103" s="35" t="inlineStr">
        <is>
          <t>NIL</t>
        </is>
      </c>
      <c r="F103" s="36" t="inlineStr">
        <is>
          <t>NIL</t>
        </is>
      </c>
      <c r="G103" s="15" t="n"/>
    </row>
    <row r="104">
      <c r="A104" s="12" t="n"/>
      <c r="B104" s="30" t="n"/>
      <c r="C104" s="30" t="n"/>
      <c r="D104" s="13" t="n"/>
      <c r="E104" s="14" t="n"/>
      <c r="F104" s="15" t="n"/>
      <c r="G104" s="15" t="n"/>
    </row>
    <row r="105">
      <c r="A105" s="21" t="inlineStr">
        <is>
          <t>TOTAL</t>
        </is>
      </c>
      <c r="B105" s="32" t="n"/>
      <c r="C105" s="32" t="n"/>
      <c r="D105" s="22" t="n"/>
      <c r="E105" s="18" t="n">
        <v>1001529.71</v>
      </c>
      <c r="F105" s="19" t="n">
        <v>0.9655</v>
      </c>
      <c r="G105" s="20" t="n"/>
    </row>
    <row r="106">
      <c r="A106" s="12" t="n"/>
      <c r="B106" s="30" t="n"/>
      <c r="C106" s="30" t="n"/>
      <c r="D106" s="13" t="n"/>
      <c r="E106" s="14" t="n"/>
      <c r="F106" s="15" t="n"/>
      <c r="G106" s="15" t="n"/>
    </row>
    <row r="107">
      <c r="A107" s="12" t="n"/>
      <c r="B107" s="30" t="n"/>
      <c r="C107" s="30" t="n"/>
      <c r="D107" s="13" t="n"/>
      <c r="E107" s="14" t="n"/>
      <c r="F107" s="15" t="n"/>
      <c r="G107" s="15" t="n"/>
    </row>
    <row r="108">
      <c r="A108" s="16" t="inlineStr">
        <is>
          <t>TREPS / Reverse Repo</t>
        </is>
      </c>
      <c r="B108" s="30" t="n"/>
      <c r="C108" s="30" t="n"/>
      <c r="D108" s="13" t="n"/>
      <c r="E108" s="14" t="n"/>
      <c r="F108" s="15" t="n"/>
      <c r="G108" s="15" t="n"/>
    </row>
    <row r="109">
      <c r="A109" s="12" t="inlineStr">
        <is>
          <t>Clearing Corporation of India Ltd.</t>
        </is>
      </c>
      <c r="B109" s="30" t="n"/>
      <c r="C109" s="30" t="n"/>
      <c r="D109" s="13" t="n"/>
      <c r="E109" s="14" t="n">
        <v>3889.28</v>
      </c>
      <c r="F109" s="15" t="n">
        <v>0.0037</v>
      </c>
      <c r="G109" s="15" t="n">
        <v>0.067576</v>
      </c>
    </row>
    <row r="110">
      <c r="A110" s="16" t="inlineStr">
        <is>
          <t>Sub Total</t>
        </is>
      </c>
      <c r="B110" s="31" t="n"/>
      <c r="C110" s="31" t="n"/>
      <c r="D110" s="17" t="n"/>
      <c r="E110" s="18" t="n">
        <v>3889.28</v>
      </c>
      <c r="F110" s="19" t="n">
        <v>0.0037</v>
      </c>
      <c r="G110" s="20" t="n"/>
    </row>
    <row r="111">
      <c r="A111" s="12" t="n"/>
      <c r="B111" s="30" t="n"/>
      <c r="C111" s="30" t="n"/>
      <c r="D111" s="13" t="n"/>
      <c r="E111" s="14" t="n"/>
      <c r="F111" s="15" t="n"/>
      <c r="G111" s="15" t="n"/>
    </row>
    <row r="112">
      <c r="A112" s="21" t="inlineStr">
        <is>
          <t>TOTAL</t>
        </is>
      </c>
      <c r="B112" s="32" t="n"/>
      <c r="C112" s="32" t="n"/>
      <c r="D112" s="22" t="n"/>
      <c r="E112" s="18" t="n">
        <v>3889.28</v>
      </c>
      <c r="F112" s="19" t="n">
        <v>0.0037</v>
      </c>
      <c r="G112" s="20" t="n"/>
    </row>
    <row r="113">
      <c r="A113" s="12" t="inlineStr">
        <is>
          <t>Accrued Interest</t>
        </is>
      </c>
      <c r="B113" s="30" t="n"/>
      <c r="C113" s="30" t="n"/>
      <c r="D113" s="13" t="n"/>
      <c r="E113" s="14" t="n">
        <v>32063.4085234</v>
      </c>
      <c r="F113" s="15" t="n">
        <v>0.030911</v>
      </c>
      <c r="G113" s="15" t="n"/>
    </row>
    <row r="114">
      <c r="A114" s="12" t="inlineStr">
        <is>
          <t>Net Receivables/(Payables)</t>
        </is>
      </c>
      <c r="B114" s="30" t="n"/>
      <c r="C114" s="30" t="n"/>
      <c r="D114" s="13" t="n"/>
      <c r="E114" s="23" t="n">
        <v>-205.6385234</v>
      </c>
      <c r="F114" s="24" t="n">
        <v>-0.000111</v>
      </c>
      <c r="G114" s="15" t="n">
        <v>0.067576</v>
      </c>
    </row>
    <row r="115">
      <c r="A115" s="25" t="inlineStr">
        <is>
          <t>GRAND TOTAL</t>
        </is>
      </c>
      <c r="B115" s="33" t="n"/>
      <c r="C115" s="33" t="n"/>
      <c r="D115" s="26" t="n"/>
      <c r="E115" s="27" t="n">
        <v>1037276.76</v>
      </c>
      <c r="F115" s="28" t="n">
        <v>1</v>
      </c>
      <c r="G115" s="28" t="n"/>
    </row>
    <row r="117">
      <c r="A117" s="67" t="inlineStr">
        <is>
          <t>**Non Traded Security</t>
        </is>
      </c>
    </row>
    <row r="120">
      <c r="A120" s="67" t="inlineStr">
        <is>
          <t>Notes:</t>
        </is>
      </c>
    </row>
    <row r="121">
      <c r="A121" s="47" t="inlineStr">
        <is>
          <t>1. Security in default beyond its maturiy date</t>
        </is>
      </c>
      <c r="B121" s="34" t="inlineStr">
        <is>
          <t>NIL</t>
        </is>
      </c>
    </row>
    <row r="122">
      <c r="A122" t="inlineStr">
        <is>
          <t>2. NAV at the beginning of the period (Rs. per unit)</t>
        </is>
      </c>
    </row>
    <row r="123">
      <c r="A123" t="inlineStr">
        <is>
          <t>Plan /option (Face Value 10)</t>
        </is>
      </c>
      <c r="B123" t="inlineStr">
        <is>
          <t>As on</t>
        </is>
      </c>
      <c r="C123" t="inlineStr">
        <is>
          <t>As on</t>
        </is>
      </c>
    </row>
    <row r="124">
      <c r="B124" s="48" t="n">
        <v>45198</v>
      </c>
      <c r="C124" s="48" t="n">
        <v>45230</v>
      </c>
    </row>
    <row r="125">
      <c r="A125" t="inlineStr">
        <is>
          <t>Direct Plan Growth Option</t>
        </is>
      </c>
      <c r="B125" t="n">
        <v>11.4466</v>
      </c>
      <c r="C125" t="n">
        <v>11.4857</v>
      </c>
      <c r="E125" s="2" t="n"/>
    </row>
    <row r="126">
      <c r="A126" t="inlineStr">
        <is>
          <t>Direct Plan IDCW Option</t>
        </is>
      </c>
      <c r="B126" t="n">
        <v>11.4472</v>
      </c>
      <c r="C126" t="n">
        <v>11.4863</v>
      </c>
      <c r="E126" s="2" t="n"/>
    </row>
    <row r="127">
      <c r="A127" t="inlineStr">
        <is>
          <t>Regular Plan Growth Option</t>
        </is>
      </c>
      <c r="B127" t="n">
        <v>11.3976</v>
      </c>
      <c r="C127" t="n">
        <v>11.4345</v>
      </c>
      <c r="E127" s="2" t="n"/>
    </row>
    <row r="128">
      <c r="A128" t="inlineStr">
        <is>
          <t>Regular Plan IDCW Option</t>
        </is>
      </c>
      <c r="B128" t="n">
        <v>11.3987</v>
      </c>
      <c r="C128" t="n">
        <v>11.4356</v>
      </c>
      <c r="E128" s="2" t="n"/>
    </row>
    <row r="129">
      <c r="E129" s="2" t="n"/>
    </row>
    <row r="130">
      <c r="A130" t="inlineStr">
        <is>
          <t xml:space="preserve">3. Total Dividend (Net) declared during the month </t>
        </is>
      </c>
      <c r="B130" s="34" t="inlineStr">
        <is>
          <t>NIL</t>
        </is>
      </c>
    </row>
    <row r="131">
      <c r="A131" t="inlineStr">
        <is>
          <t>4. Bonus was declared during the month</t>
        </is>
      </c>
      <c r="B131" s="34" t="inlineStr">
        <is>
          <t>NIL</t>
        </is>
      </c>
    </row>
    <row r="132" ht="30" customHeight="1">
      <c r="A132" s="47" t="inlineStr">
        <is>
          <t>5. Investment in Repo of Corporate Debt Securities during the month ended October 31, 2023</t>
        </is>
      </c>
      <c r="B132" s="34" t="inlineStr">
        <is>
          <t>NIL</t>
        </is>
      </c>
    </row>
    <row r="133" ht="30" customHeight="1">
      <c r="A133" s="47" t="inlineStr">
        <is>
          <t>6. Investment in foreign securities/ADRs/GDRs at the end of the month</t>
        </is>
      </c>
      <c r="B133" s="34" t="inlineStr">
        <is>
          <t>NIL</t>
        </is>
      </c>
    </row>
    <row r="134">
      <c r="A134" t="inlineStr">
        <is>
          <t>7. Average Portfolio Maturity</t>
        </is>
      </c>
      <c r="B134" s="49">
        <f>+B148</f>
        <v/>
      </c>
    </row>
    <row r="135" ht="45" customHeight="1">
      <c r="A135" s="47" t="inlineStr">
        <is>
          <t>8. Total gross exposure to derivative instruments (excluding reversed positions) at the end of the month (Rs. in Lakhs)</t>
        </is>
      </c>
      <c r="B135" s="34" t="inlineStr">
        <is>
          <t>NIL</t>
        </is>
      </c>
    </row>
    <row r="136" ht="30" customHeight="1">
      <c r="A136" s="47" t="inlineStr">
        <is>
          <t>9. Margin Deposits includes Margin money placed on derivatives other than margin money placed with bank</t>
        </is>
      </c>
      <c r="B136" s="34" t="inlineStr">
        <is>
          <t>NIL</t>
        </is>
      </c>
    </row>
    <row r="137" ht="30" customHeight="1">
      <c r="A137" s="47" t="inlineStr">
        <is>
          <t>10. Value of investment made by other schemes under same management (Rs. In Lakhs)</t>
        </is>
      </c>
      <c r="B137" s="34" t="inlineStr">
        <is>
          <t>NIL</t>
        </is>
      </c>
    </row>
    <row r="138">
      <c r="A138" t="inlineStr">
        <is>
          <t>11. Number of instance of deviation In valuation of securities</t>
        </is>
      </c>
      <c r="B138" s="34" t="inlineStr">
        <is>
          <t>NIL</t>
        </is>
      </c>
    </row>
    <row r="139">
      <c r="A139" t="inlineStr">
        <is>
          <t>12. Total value and percentage of illiquid equity shares / securities</t>
        </is>
      </c>
      <c r="B139" s="34" t="inlineStr">
        <is>
          <t>NIL</t>
        </is>
      </c>
    </row>
    <row r="141">
      <c r="A141" t="inlineStr">
        <is>
          <t>Portfolio Information</t>
        </is>
      </c>
    </row>
    <row r="142" ht="60" customHeight="1">
      <c r="A142" s="52" t="inlineStr">
        <is>
          <t>Scheme Name :</t>
        </is>
      </c>
      <c r="B142" s="56" t="inlineStr">
        <is>
          <t>Edelweiss Nifty PSU Bond Plus SDL Apr2026 50 50 Index Fund</t>
        </is>
      </c>
    </row>
    <row r="143">
      <c r="A143" s="52" t="inlineStr">
        <is>
          <t>Description (if any)</t>
        </is>
      </c>
      <c r="B143" s="52" t="inlineStr">
        <is>
          <t>NY PSU BD PL SDL IDX Fund-2026</t>
        </is>
      </c>
    </row>
    <row r="144">
      <c r="A144" s="52" t="n"/>
      <c r="B144" s="52" t="n"/>
    </row>
    <row r="145">
      <c r="A145" s="52" t="inlineStr">
        <is>
          <t>Annualised Portfolio YTM* :</t>
        </is>
      </c>
      <c r="B145" s="53" t="n">
        <v>7.738532224192214</v>
      </c>
    </row>
    <row r="146">
      <c r="A146" s="52" t="n"/>
      <c r="B146" s="52" t="n"/>
    </row>
    <row r="147">
      <c r="A147" s="52" t="inlineStr">
        <is>
          <t>Macaulay Duration</t>
        </is>
      </c>
      <c r="B147" s="54" t="n">
        <v>2.0887</v>
      </c>
    </row>
    <row r="148">
      <c r="A148" s="52" t="inlineStr">
        <is>
          <t>Residual Maturity</t>
        </is>
      </c>
      <c r="B148" s="54" t="n">
        <v>2.279244399386355</v>
      </c>
    </row>
    <row r="149">
      <c r="A149" s="52" t="n"/>
      <c r="B149" s="52" t="n"/>
    </row>
    <row r="150">
      <c r="A150" s="52" t="inlineStr">
        <is>
          <t xml:space="preserve">As on (Date) </t>
        </is>
      </c>
      <c r="B150" s="55" t="n">
        <v>45230</v>
      </c>
    </row>
    <row r="152" ht="70" customHeight="1">
      <c r="A152" s="69" t="inlineStr">
        <is>
          <t>Scheme Name</t>
        </is>
      </c>
      <c r="B152" s="69" t="inlineStr">
        <is>
          <t>Risk- O - Meter</t>
        </is>
      </c>
      <c r="C152" s="69" t="inlineStr">
        <is>
          <t>Benchmark of the Scheme</t>
        </is>
      </c>
      <c r="D152" s="69" t="inlineStr">
        <is>
          <t>Benchmark Risk-o-meter</t>
        </is>
      </c>
    </row>
    <row r="153" ht="70" customHeight="1">
      <c r="A153" s="69" t="inlineStr">
        <is>
          <t>Edelweiss Nifty PSU Bond Plus SDL Apr 2026 50-50 Index Fund</t>
        </is>
      </c>
      <c r="B153" s="69" t="n"/>
      <c r="C153" s="69" t="inlineStr">
        <is>
          <t>Nifty PSU Bond Plus SDL Apr 2026 50:50 Index</t>
        </is>
      </c>
      <c r="D153" s="69" t="n"/>
      <c r="E153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78"/>
  <sheetViews>
    <sheetView showGridLines="0" workbookViewId="0">
      <pane ySplit="4" topLeftCell="A17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OVERNIGHT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open-ended debt scheme investing in overnight instruments.)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Equity &amp; Equity related</t>
        </is>
      </c>
      <c r="B7" s="30" t="n"/>
      <c r="C7" s="30" t="n"/>
      <c r="D7" s="13" t="n"/>
      <c r="E7" s="14" t="inlineStr">
        <is>
          <t>NIL</t>
        </is>
      </c>
      <c r="F7" s="15" t="inlineStr">
        <is>
          <t>NIL</t>
        </is>
      </c>
      <c r="G7" s="15" t="n"/>
    </row>
    <row r="8">
      <c r="A8" s="12" t="n"/>
      <c r="B8" s="30" t="n"/>
      <c r="C8" s="30" t="n"/>
      <c r="D8" s="13" t="n"/>
      <c r="E8" s="14" t="n"/>
      <c r="F8" s="15" t="n"/>
      <c r="G8" s="15" t="n"/>
    </row>
    <row r="9">
      <c r="A9" s="12" t="n"/>
      <c r="B9" s="30" t="n"/>
      <c r="C9" s="30" t="n"/>
      <c r="D9" s="13" t="n"/>
      <c r="E9" s="14" t="n"/>
      <c r="F9" s="15" t="n"/>
      <c r="G9" s="15" t="n"/>
    </row>
    <row r="10">
      <c r="A10" s="16" t="inlineStr">
        <is>
          <t>TREPS / Reverse Repo</t>
        </is>
      </c>
      <c r="B10" s="30" t="n"/>
      <c r="C10" s="30" t="n"/>
      <c r="D10" s="13" t="n"/>
      <c r="E10" s="14" t="n"/>
      <c r="F10" s="15" t="n"/>
      <c r="G10" s="15" t="n"/>
    </row>
    <row r="11">
      <c r="A11" s="12" t="inlineStr">
        <is>
          <t>Reverse Repo</t>
        </is>
      </c>
      <c r="B11" s="30" t="n"/>
      <c r="C11" s="30" t="n"/>
      <c r="D11" s="13" t="n"/>
      <c r="E11" s="14" t="n">
        <v>33205.93</v>
      </c>
      <c r="F11" s="15" t="n">
        <v>0.8383</v>
      </c>
      <c r="G11" s="15" t="n">
        <v>0.0683</v>
      </c>
    </row>
    <row r="12">
      <c r="A12" s="12" t="inlineStr">
        <is>
          <t>Clearing Corporation of India Ltd.</t>
        </is>
      </c>
      <c r="B12" s="30" t="n"/>
      <c r="C12" s="30" t="n"/>
      <c r="D12" s="13" t="n"/>
      <c r="E12" s="14" t="n">
        <v>6333.83</v>
      </c>
      <c r="F12" s="15" t="n">
        <v>0.1599</v>
      </c>
      <c r="G12" s="15" t="n">
        <v>0.067576</v>
      </c>
    </row>
    <row r="13">
      <c r="A13" s="16" t="inlineStr">
        <is>
          <t>Sub Total</t>
        </is>
      </c>
      <c r="B13" s="31" t="n"/>
      <c r="C13" s="31" t="n"/>
      <c r="D13" s="17" t="n"/>
      <c r="E13" s="18" t="n">
        <v>39539.76</v>
      </c>
      <c r="F13" s="19" t="n">
        <v>0.9982</v>
      </c>
      <c r="G13" s="20" t="n"/>
    </row>
    <row r="14">
      <c r="A14" s="12" t="n"/>
      <c r="B14" s="30" t="n"/>
      <c r="C14" s="30" t="n"/>
      <c r="D14" s="13" t="n"/>
      <c r="E14" s="14" t="n"/>
      <c r="F14" s="15" t="n"/>
      <c r="G14" s="15" t="n"/>
    </row>
    <row r="15">
      <c r="A15" s="21" t="inlineStr">
        <is>
          <t>TOTAL</t>
        </is>
      </c>
      <c r="B15" s="32" t="n"/>
      <c r="C15" s="32" t="n"/>
      <c r="D15" s="22" t="n"/>
      <c r="E15" s="18" t="n">
        <v>39539.76</v>
      </c>
      <c r="F15" s="19" t="n">
        <v>0.9982</v>
      </c>
      <c r="G15" s="20" t="n"/>
    </row>
    <row r="16">
      <c r="A16" s="12" t="inlineStr">
        <is>
          <t>Accrued Interest</t>
        </is>
      </c>
      <c r="B16" s="30" t="n"/>
      <c r="C16" s="30" t="n"/>
      <c r="D16" s="13" t="n"/>
      <c r="E16" s="14" t="n">
        <v>7.3862465</v>
      </c>
      <c r="F16" s="15" t="n">
        <v>0.000186</v>
      </c>
      <c r="G16" s="15" t="n"/>
    </row>
    <row r="17">
      <c r="A17" s="12" t="inlineStr">
        <is>
          <t>Net Receivables/(Payables)</t>
        </is>
      </c>
      <c r="B17" s="30" t="n"/>
      <c r="C17" s="30" t="n"/>
      <c r="D17" s="13" t="n"/>
      <c r="E17" s="14" t="n">
        <v>65.9537535</v>
      </c>
      <c r="F17" s="15" t="n">
        <v>0.001614</v>
      </c>
      <c r="G17" s="15" t="n">
        <v>0.067576</v>
      </c>
    </row>
    <row r="18">
      <c r="A18" s="25" t="inlineStr">
        <is>
          <t>GRAND TOTAL</t>
        </is>
      </c>
      <c r="B18" s="33" t="n"/>
      <c r="C18" s="33" t="n"/>
      <c r="D18" s="26" t="n"/>
      <c r="E18" s="27" t="n">
        <v>39613.1</v>
      </c>
      <c r="F18" s="28" t="n">
        <v>1</v>
      </c>
      <c r="G18" s="28" t="n"/>
    </row>
    <row r="23">
      <c r="A23" s="67" t="inlineStr">
        <is>
          <t>Notes:</t>
        </is>
      </c>
    </row>
    <row r="24">
      <c r="A24" s="47" t="inlineStr">
        <is>
          <t>1. Security in default beyond its maturiy date</t>
        </is>
      </c>
      <c r="B24" s="34" t="inlineStr">
        <is>
          <t>NIL</t>
        </is>
      </c>
    </row>
    <row r="25">
      <c r="A25" t="inlineStr">
        <is>
          <t>2. NAV at the beginning of the period (Rs. per unit)</t>
        </is>
      </c>
    </row>
    <row r="26">
      <c r="A26" t="inlineStr">
        <is>
          <t>Plan /option (Face Value 1000)</t>
        </is>
      </c>
      <c r="B26" t="inlineStr">
        <is>
          <t>As on</t>
        </is>
      </c>
      <c r="C26" t="inlineStr">
        <is>
          <t>As on</t>
        </is>
      </c>
    </row>
    <row r="27">
      <c r="B27" s="48" t="n">
        <v>45199</v>
      </c>
      <c r="C27" s="48" t="n">
        <v>45230</v>
      </c>
    </row>
    <row r="28">
      <c r="A28" t="inlineStr">
        <is>
          <t>Direct Plan Annual IDCW Option</t>
        </is>
      </c>
      <c r="B28" t="n">
        <v>1199.9403</v>
      </c>
      <c r="C28" t="n">
        <v>1206.773</v>
      </c>
      <c r="E28" s="2" t="n"/>
    </row>
    <row r="29">
      <c r="A29" t="inlineStr">
        <is>
          <t>Direct Plan Daily IDCW Option</t>
        </is>
      </c>
      <c r="B29" t="n">
        <v>1000.0311</v>
      </c>
      <c r="C29" t="n">
        <v>1000.0376</v>
      </c>
      <c r="E29" s="2" t="n"/>
    </row>
    <row r="30">
      <c r="A30" t="inlineStr">
        <is>
          <t>Direct Plan Fortnightly IDCW Option</t>
        </is>
      </c>
      <c r="B30" t="inlineStr">
        <is>
          <t>^</t>
        </is>
      </c>
      <c r="C30" t="inlineStr">
        <is>
          <t>^</t>
        </is>
      </c>
      <c r="E30" s="2" t="n"/>
    </row>
    <row r="31">
      <c r="A31" t="inlineStr">
        <is>
          <t>Direct Plan Growth Option</t>
        </is>
      </c>
      <c r="B31" t="n">
        <v>1199.5115</v>
      </c>
      <c r="C31" t="n">
        <v>1206.3428</v>
      </c>
      <c r="E31" s="2" t="n"/>
    </row>
    <row r="32">
      <c r="A32" t="inlineStr">
        <is>
          <t>Direct Plan Monthly IDCW Option</t>
        </is>
      </c>
      <c r="B32" t="n">
        <v>1058.4498</v>
      </c>
      <c r="C32" t="n">
        <v>1058.6463</v>
      </c>
      <c r="E32" s="2" t="n"/>
    </row>
    <row r="33">
      <c r="A33" t="inlineStr">
        <is>
          <t>Direct Plan Weekly IDCW Option</t>
        </is>
      </c>
      <c r="B33" t="inlineStr">
        <is>
          <t>^</t>
        </is>
      </c>
      <c r="C33" t="inlineStr">
        <is>
          <t>^</t>
        </is>
      </c>
      <c r="E33" s="2" t="n"/>
    </row>
    <row r="34">
      <c r="A34" t="inlineStr">
        <is>
          <t>Regular Annual IDCW Option</t>
        </is>
      </c>
      <c r="B34" t="n">
        <v>1196.6562</v>
      </c>
      <c r="C34" t="n">
        <v>1203.4203</v>
      </c>
      <c r="E34" s="2" t="n"/>
    </row>
    <row r="35">
      <c r="A35" t="inlineStr">
        <is>
          <t>Regular Daily IDCW Option</t>
        </is>
      </c>
      <c r="B35" t="n">
        <v>1008.1536</v>
      </c>
      <c r="C35" t="n">
        <v>1008.1669</v>
      </c>
      <c r="E35" s="2" t="n"/>
    </row>
    <row r="36">
      <c r="A36" t="inlineStr">
        <is>
          <t>Regular Plan Fortnightly IDCW Option</t>
        </is>
      </c>
      <c r="B36" t="n">
        <v>1095.4085</v>
      </c>
      <c r="C36" t="n">
        <v>1095.6145</v>
      </c>
      <c r="E36" s="2" t="n"/>
    </row>
    <row r="37">
      <c r="A37" t="inlineStr">
        <is>
          <t>Regular Plan Growth Option</t>
        </is>
      </c>
      <c r="B37" t="n">
        <v>1196.6552</v>
      </c>
      <c r="C37" t="n">
        <v>1203.4194</v>
      </c>
      <c r="E37" s="2" t="n"/>
    </row>
    <row r="38">
      <c r="A38" t="inlineStr">
        <is>
          <t>Regular Plan Monthly IDCW Option</t>
        </is>
      </c>
      <c r="B38" t="n">
        <v>1004.839</v>
      </c>
      <c r="C38" t="n">
        <v>1005.5411</v>
      </c>
      <c r="E38" s="2" t="n"/>
    </row>
    <row r="39">
      <c r="A39" t="inlineStr">
        <is>
          <t>Regular Plan Weekly IDCW Option</t>
        </is>
      </c>
      <c r="B39" t="n">
        <v>1017.0575</v>
      </c>
      <c r="C39" t="n">
        <v>1016.3324</v>
      </c>
      <c r="E39" s="2" t="n"/>
    </row>
    <row r="40">
      <c r="A40" t="inlineStr">
        <is>
          <t>Unclaimed IDCW less than 3 yrs</t>
        </is>
      </c>
      <c r="B40" t="n">
        <v>1097.4881</v>
      </c>
      <c r="C40" t="n">
        <v>1103.7384</v>
      </c>
      <c r="E40" s="2" t="n"/>
    </row>
    <row r="41">
      <c r="A41" t="inlineStr">
        <is>
          <t>Unclaimed IDCW more than 3 yrs</t>
        </is>
      </c>
      <c r="B41" t="n">
        <v>1000</v>
      </c>
      <c r="C41" t="n">
        <v>1000</v>
      </c>
      <c r="E41" s="2" t="n"/>
    </row>
    <row r="42">
      <c r="A42" t="inlineStr">
        <is>
          <t>Unclaimed Redemption less than 3 yrs</t>
        </is>
      </c>
      <c r="B42" t="n">
        <v>1097.4869</v>
      </c>
      <c r="C42" t="n">
        <v>1103.7372</v>
      </c>
      <c r="E42" s="2" t="n"/>
    </row>
    <row r="43">
      <c r="A43" t="inlineStr">
        <is>
          <t>Unclaimed Redemption more than 3 yrs</t>
        </is>
      </c>
      <c r="B43" t="n">
        <v>1000</v>
      </c>
      <c r="C43" t="n">
        <v>1000</v>
      </c>
      <c r="E43" s="2" t="n"/>
    </row>
    <row r="44">
      <c r="A44" t="inlineStr">
        <is>
          <t>^ There were no investors in this option.</t>
        </is>
      </c>
      <c r="E44" s="2" t="n"/>
    </row>
    <row r="46">
      <c r="A46" t="inlineStr">
        <is>
          <t>3. Total Dividend (Net) declared during the month</t>
        </is>
      </c>
    </row>
    <row r="48">
      <c r="A48" s="50" t="inlineStr">
        <is>
          <t>Plan/Option Name</t>
        </is>
      </c>
      <c r="B48" s="50" t="inlineStr">
        <is>
          <t xml:space="preserve"> </t>
        </is>
      </c>
      <c r="C48" s="50" t="inlineStr">
        <is>
          <t>individual &amp; HUF</t>
        </is>
      </c>
      <c r="D48" s="50" t="inlineStr">
        <is>
          <t>others</t>
        </is>
      </c>
    </row>
    <row r="49">
      <c r="A49" s="50" t="inlineStr">
        <is>
          <t>Direct Daily IDCW</t>
        </is>
      </c>
      <c r="B49" s="50" t="n"/>
      <c r="C49" s="50" t="n">
        <v>5.8479754</v>
      </c>
      <c r="D49" s="50" t="n">
        <v>5.8479754</v>
      </c>
    </row>
    <row r="50">
      <c r="A50" s="50" t="inlineStr">
        <is>
          <t>Direct Monthly IDCW</t>
        </is>
      </c>
      <c r="B50" s="50" t="n"/>
      <c r="C50" s="50" t="n">
        <v>5.8086153</v>
      </c>
      <c r="D50" s="50" t="n">
        <v>5.8086153</v>
      </c>
    </row>
    <row r="51">
      <c r="A51" s="50" t="inlineStr">
        <is>
          <t>Regular Daily IDCW</t>
        </is>
      </c>
      <c r="B51" s="50" t="n"/>
      <c r="C51" s="50" t="n">
        <v>5.8336563</v>
      </c>
      <c r="D51" s="50" t="n">
        <v>5.8336563</v>
      </c>
    </row>
    <row r="52">
      <c r="A52" s="50" t="inlineStr">
        <is>
          <t>Regular Fortnightly IDCW</t>
        </is>
      </c>
      <c r="B52" s="50" t="n"/>
      <c r="C52" s="50" t="n">
        <v>6.1501237</v>
      </c>
      <c r="D52" s="50" t="n">
        <v>6.1501237</v>
      </c>
    </row>
    <row r="53">
      <c r="A53" s="50" t="inlineStr">
        <is>
          <t>Regular Monthly IDCW</t>
        </is>
      </c>
      <c r="B53" s="50" t="n"/>
      <c r="C53" s="50" t="n">
        <v>5.0352467</v>
      </c>
      <c r="D53" s="50" t="n">
        <v>5.0352467</v>
      </c>
    </row>
    <row r="54">
      <c r="A54" s="50" t="inlineStr">
        <is>
          <t>Regular Weekly IDCW</t>
        </is>
      </c>
      <c r="B54" s="50" t="n"/>
      <c r="C54" s="50" t="n">
        <v>6.4279349</v>
      </c>
      <c r="D54" s="50" t="n">
        <v>6.4279349</v>
      </c>
    </row>
    <row r="56">
      <c r="A56" t="inlineStr">
        <is>
          <t>4. Bonus was declared during the month</t>
        </is>
      </c>
      <c r="B56" s="34" t="inlineStr">
        <is>
          <t>NIL</t>
        </is>
      </c>
    </row>
    <row r="57" ht="30" customHeight="1">
      <c r="A57" s="47" t="inlineStr">
        <is>
          <t>5. Investment in Repo of Corporate Debt Securities during the month ended October 31, 2023</t>
        </is>
      </c>
      <c r="B57" s="49" t="n">
        <v>33205.9333333</v>
      </c>
    </row>
    <row r="58" ht="30" customHeight="1">
      <c r="A58" s="47" t="inlineStr">
        <is>
          <t>6. Investment in foreign securities/ADRs/GDRs at the end of the month</t>
        </is>
      </c>
      <c r="B58" s="34" t="inlineStr">
        <is>
          <t>NIL</t>
        </is>
      </c>
    </row>
    <row r="59">
      <c r="A59" t="inlineStr">
        <is>
          <t>7. Average Portfolio Maturity</t>
        </is>
      </c>
      <c r="B59" s="49">
        <f>+B73</f>
        <v/>
      </c>
    </row>
    <row r="60" ht="45" customHeight="1">
      <c r="A60" s="47" t="inlineStr">
        <is>
          <t>8. Total gross exposure to derivative instruments (excluding reversed positions) at the end of the month (Rs. in Lakhs)</t>
        </is>
      </c>
      <c r="B60" s="34" t="inlineStr">
        <is>
          <t>NIL</t>
        </is>
      </c>
    </row>
    <row r="61" ht="30" customHeight="1">
      <c r="A61" s="47" t="inlineStr">
        <is>
          <t>9. Margin Deposits includes Margin money placed on derivatives other than margin money placed with bank</t>
        </is>
      </c>
      <c r="B61" s="34" t="inlineStr">
        <is>
          <t>NIL</t>
        </is>
      </c>
    </row>
    <row r="62" ht="30" customHeight="1">
      <c r="A62" s="47" t="inlineStr">
        <is>
          <t>10. Value of investment made by other schemes under same management (Rs. In Lakhs)</t>
        </is>
      </c>
      <c r="B62" s="34" t="inlineStr">
        <is>
          <t>NIL</t>
        </is>
      </c>
    </row>
    <row r="63">
      <c r="A63" t="inlineStr">
        <is>
          <t>11. Number of instance of deviation In valuation of securities</t>
        </is>
      </c>
      <c r="B63" s="34" t="inlineStr">
        <is>
          <t>NIL</t>
        </is>
      </c>
    </row>
    <row r="64">
      <c r="A64" t="inlineStr">
        <is>
          <t>12. Total value and percentage of illiquid equity shares / securities</t>
        </is>
      </c>
      <c r="B64" s="34" t="inlineStr">
        <is>
          <t>NIL</t>
        </is>
      </c>
    </row>
    <row r="66">
      <c r="A66" t="inlineStr">
        <is>
          <t>Portfolio Information</t>
        </is>
      </c>
    </row>
    <row r="67">
      <c r="A67" s="52" t="inlineStr">
        <is>
          <t>Scheme Name :</t>
        </is>
      </c>
      <c r="B67" s="52" t="inlineStr">
        <is>
          <t>EDELWEISS OVERNIGHT FUND</t>
        </is>
      </c>
    </row>
    <row r="68">
      <c r="A68" s="52" t="inlineStr">
        <is>
          <t>Description (if any)</t>
        </is>
      </c>
      <c r="B68" s="52" t="inlineStr">
        <is>
          <t>Overnight Fund</t>
        </is>
      </c>
    </row>
    <row r="69">
      <c r="A69" s="52" t="n"/>
      <c r="B69" s="52" t="n"/>
    </row>
    <row r="70">
      <c r="A70" s="52" t="inlineStr">
        <is>
          <t>Annualised Portfolio YTM* :</t>
        </is>
      </c>
      <c r="B70" s="53" t="n">
        <v>6.818786657206036</v>
      </c>
    </row>
    <row r="71">
      <c r="A71" s="52" t="n"/>
      <c r="B71" s="52" t="n"/>
    </row>
    <row r="72">
      <c r="A72" s="52" t="inlineStr">
        <is>
          <t>Macaulay Duration</t>
        </is>
      </c>
      <c r="B72" s="54" t="n">
        <v>0.0027</v>
      </c>
    </row>
    <row r="73">
      <c r="A73" s="52" t="inlineStr">
        <is>
          <t>Residual Maturity</t>
        </is>
      </c>
      <c r="B73" s="39" t="n">
        <v>4.561307370217174e-06</v>
      </c>
    </row>
    <row r="74">
      <c r="A74" s="52" t="n"/>
      <c r="B74" s="52" t="n"/>
    </row>
    <row r="75">
      <c r="A75" s="52" t="inlineStr">
        <is>
          <t xml:space="preserve">As on (Date) </t>
        </is>
      </c>
      <c r="B75" s="55" t="n">
        <v>45230</v>
      </c>
    </row>
    <row r="77" ht="70" customHeight="1">
      <c r="A77" s="69" t="inlineStr">
        <is>
          <t>Scheme Name</t>
        </is>
      </c>
      <c r="B77" s="69" t="inlineStr">
        <is>
          <t>Risk- O - Meter</t>
        </is>
      </c>
      <c r="C77" s="69" t="inlineStr">
        <is>
          <t>Benchmark of the Scheme</t>
        </is>
      </c>
      <c r="D77" s="69" t="inlineStr">
        <is>
          <t>Benchmark Risk-o-meter</t>
        </is>
      </c>
    </row>
    <row r="78" ht="70" customHeight="1">
      <c r="A78" s="69" t="inlineStr">
        <is>
          <t>Edelweiss Overnight Fund</t>
        </is>
      </c>
      <c r="B78" s="69" t="n"/>
      <c r="C78" s="69" t="inlineStr">
        <is>
          <t>NIFTY 1D Rate Index (Tier I Benchmark)</t>
        </is>
      </c>
      <c r="D78" s="69" t="n"/>
      <c r="E78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428"/>
  <sheetViews>
    <sheetView showGridLines="0" workbookViewId="0">
      <pane ySplit="4" topLeftCell="A394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ARBITRAGE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 ended scheme investing in arbitrage opportunities)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6" t="inlineStr">
        <is>
          <t>Equity &amp; Equity related</t>
        </is>
      </c>
      <c r="B6" s="30" t="n"/>
      <c r="C6" s="30" t="n"/>
      <c r="D6" s="13" t="n"/>
      <c r="E6" s="14" t="n"/>
      <c r="F6" s="15" t="n"/>
      <c r="G6" s="15" t="n"/>
    </row>
    <row r="7">
      <c r="A7" s="16" t="inlineStr">
        <is>
          <t>(a)Listed / Awaiting listing on Stock Exchanges</t>
        </is>
      </c>
      <c r="B7" s="30" t="n"/>
      <c r="C7" s="30" t="n"/>
      <c r="D7" s="13" t="n"/>
      <c r="E7" s="14" t="n"/>
      <c r="F7" s="15" t="n"/>
      <c r="G7" s="15" t="n"/>
    </row>
    <row r="8">
      <c r="A8" s="12" t="inlineStr">
        <is>
          <t>Reliance Industries Ltd.</t>
        </is>
      </c>
      <c r="B8" s="30" t="inlineStr">
        <is>
          <t>INE002A01018</t>
        </is>
      </c>
      <c r="C8" s="30" t="inlineStr">
        <is>
          <t>Petroleum Products</t>
        </is>
      </c>
      <c r="D8" s="13" t="n">
        <v>1527750</v>
      </c>
      <c r="E8" s="14" t="n">
        <v>34953.39</v>
      </c>
      <c r="F8" s="15" t="n">
        <v>0.0497</v>
      </c>
      <c r="G8" s="15" t="n"/>
    </row>
    <row r="9">
      <c r="A9" s="12" t="inlineStr">
        <is>
          <t>HDFC Bank Ltd.</t>
        </is>
      </c>
      <c r="B9" s="30" t="inlineStr">
        <is>
          <t>INE040A01034</t>
        </is>
      </c>
      <c r="C9" s="30" t="inlineStr">
        <is>
          <t>Banks</t>
        </is>
      </c>
      <c r="D9" s="13" t="n">
        <v>2252250</v>
      </c>
      <c r="E9" s="14" t="n">
        <v>33254.47</v>
      </c>
      <c r="F9" s="15" t="n">
        <v>0.0473</v>
      </c>
      <c r="G9" s="15" t="n"/>
    </row>
    <row r="10">
      <c r="A10" s="12" t="inlineStr">
        <is>
          <t>Kotak Mahindra Bank Ltd.</t>
        </is>
      </c>
      <c r="B10" s="30" t="inlineStr">
        <is>
          <t>INE237A01028</t>
        </is>
      </c>
      <c r="C10" s="30" t="inlineStr">
        <is>
          <t>Banks</t>
        </is>
      </c>
      <c r="D10" s="13" t="n">
        <v>799200</v>
      </c>
      <c r="E10" s="14" t="n">
        <v>13901.28</v>
      </c>
      <c r="F10" s="15" t="n">
        <v>0.0198</v>
      </c>
      <c r="G10" s="15" t="n"/>
    </row>
    <row r="11">
      <c r="A11" s="12" t="inlineStr">
        <is>
          <t>ICICI Bank Ltd.</t>
        </is>
      </c>
      <c r="B11" s="30" t="inlineStr">
        <is>
          <t>INE090A01021</t>
        </is>
      </c>
      <c r="C11" s="30" t="inlineStr">
        <is>
          <t>Banks</t>
        </is>
      </c>
      <c r="D11" s="13" t="n">
        <v>1383200</v>
      </c>
      <c r="E11" s="14" t="n">
        <v>12661.12</v>
      </c>
      <c r="F11" s="15" t="n">
        <v>0.018</v>
      </c>
      <c r="G11" s="15" t="n"/>
    </row>
    <row r="12">
      <c r="A12" s="12" t="inlineStr">
        <is>
          <t>Bank of Baroda</t>
        </is>
      </c>
      <c r="B12" s="30" t="inlineStr">
        <is>
          <t>INE028A01039</t>
        </is>
      </c>
      <c r="C12" s="30" t="inlineStr">
        <is>
          <t>Banks</t>
        </is>
      </c>
      <c r="D12" s="13" t="n">
        <v>5148000</v>
      </c>
      <c r="E12" s="14" t="n">
        <v>10100.38</v>
      </c>
      <c r="F12" s="15" t="n">
        <v>0.0144</v>
      </c>
      <c r="G12" s="15" t="n"/>
    </row>
    <row r="13">
      <c r="A13" s="12" t="inlineStr">
        <is>
          <t>Adani Enterprises Ltd.</t>
        </is>
      </c>
      <c r="B13" s="30" t="inlineStr">
        <is>
          <t>INE423A01024</t>
        </is>
      </c>
      <c r="C13" s="30" t="inlineStr">
        <is>
          <t>Metals &amp; Minerals Trading</t>
        </is>
      </c>
      <c r="D13" s="13" t="n">
        <v>438900</v>
      </c>
      <c r="E13" s="14" t="n">
        <v>10071.22</v>
      </c>
      <c r="F13" s="15" t="n">
        <v>0.0143</v>
      </c>
      <c r="G13" s="15" t="n"/>
    </row>
    <row r="14">
      <c r="A14" s="12" t="inlineStr">
        <is>
          <t>Tata Motors Ltd.</t>
        </is>
      </c>
      <c r="B14" s="30" t="inlineStr">
        <is>
          <t>INE155A01022</t>
        </is>
      </c>
      <c r="C14" s="30" t="inlineStr">
        <is>
          <t>Automobiles</t>
        </is>
      </c>
      <c r="D14" s="13" t="n">
        <v>1459200</v>
      </c>
      <c r="E14" s="14" t="n">
        <v>9173.26</v>
      </c>
      <c r="F14" s="15" t="n">
        <v>0.013</v>
      </c>
      <c r="G14" s="15" t="n"/>
    </row>
    <row r="15">
      <c r="A15" s="12" t="inlineStr">
        <is>
          <t>PVR Inox Ltd.</t>
        </is>
      </c>
      <c r="B15" s="30" t="inlineStr">
        <is>
          <t>INE191H01014</t>
        </is>
      </c>
      <c r="C15" s="30" t="inlineStr">
        <is>
          <t>Entertainment</t>
        </is>
      </c>
      <c r="D15" s="13" t="n">
        <v>569393</v>
      </c>
      <c r="E15" s="14" t="n">
        <v>9100.32</v>
      </c>
      <c r="F15" s="15" t="n">
        <v>0.0129</v>
      </c>
      <c r="G15" s="15" t="n"/>
    </row>
    <row r="16">
      <c r="A16" s="12" t="inlineStr">
        <is>
          <t>Adani Ports &amp; Special Economic Zone Ltd.</t>
        </is>
      </c>
      <c r="B16" s="30" t="inlineStr">
        <is>
          <t>INE742F01042</t>
        </is>
      </c>
      <c r="C16" s="30" t="inlineStr">
        <is>
          <t>Transport Infrastructure</t>
        </is>
      </c>
      <c r="D16" s="13" t="n">
        <v>1090400</v>
      </c>
      <c r="E16" s="14" t="n">
        <v>8556.91</v>
      </c>
      <c r="F16" s="15" t="n">
        <v>0.0122</v>
      </c>
      <c r="G16" s="15" t="n"/>
    </row>
    <row r="17">
      <c r="A17" s="12" t="inlineStr">
        <is>
          <t>Bharat Heavy Electricals Ltd.</t>
        </is>
      </c>
      <c r="B17" s="30" t="inlineStr">
        <is>
          <t>INE257A01026</t>
        </is>
      </c>
      <c r="C17" s="30" t="inlineStr">
        <is>
          <t>Electrical Equipment</t>
        </is>
      </c>
      <c r="D17" s="13" t="n">
        <v>5932500</v>
      </c>
      <c r="E17" s="14" t="n">
        <v>7169.43</v>
      </c>
      <c r="F17" s="15" t="n">
        <v>0.0102</v>
      </c>
      <c r="G17" s="15" t="n"/>
    </row>
    <row r="18">
      <c r="A18" s="12" t="inlineStr">
        <is>
          <t>Zee Entertainment Enterprises Ltd.</t>
        </is>
      </c>
      <c r="B18" s="30" t="inlineStr">
        <is>
          <t>INE256A01028</t>
        </is>
      </c>
      <c r="C18" s="30" t="inlineStr">
        <is>
          <t>Entertainment</t>
        </is>
      </c>
      <c r="D18" s="13" t="n">
        <v>2703000</v>
      </c>
      <c r="E18" s="14" t="n">
        <v>7006.18</v>
      </c>
      <c r="F18" s="15" t="n">
        <v>0.01</v>
      </c>
      <c r="G18" s="15" t="n"/>
    </row>
    <row r="19">
      <c r="A19" s="12" t="inlineStr">
        <is>
          <t>Sun Pharmaceutical Industries Ltd.</t>
        </is>
      </c>
      <c r="B19" s="30" t="inlineStr">
        <is>
          <t>INE044A01036</t>
        </is>
      </c>
      <c r="C19" s="30" t="inlineStr">
        <is>
          <t>Pharmaceuticals &amp; Biotechnology</t>
        </is>
      </c>
      <c r="D19" s="13" t="n">
        <v>636300</v>
      </c>
      <c r="E19" s="14" t="n">
        <v>6926.76</v>
      </c>
      <c r="F19" s="15" t="n">
        <v>0.0098</v>
      </c>
      <c r="G19" s="15" t="n"/>
    </row>
    <row r="20">
      <c r="A20" s="12" t="inlineStr">
        <is>
          <t>Axis Bank Ltd.</t>
        </is>
      </c>
      <c r="B20" s="30" t="inlineStr">
        <is>
          <t>INE238A01034</t>
        </is>
      </c>
      <c r="C20" s="30" t="inlineStr">
        <is>
          <t>Banks</t>
        </is>
      </c>
      <c r="D20" s="13" t="n">
        <v>675000</v>
      </c>
      <c r="E20" s="14" t="n">
        <v>6627.49</v>
      </c>
      <c r="F20" s="15" t="n">
        <v>0.0094</v>
      </c>
      <c r="G20" s="15" t="n"/>
    </row>
    <row r="21">
      <c r="A21" s="12" t="inlineStr">
        <is>
          <t>The Federal Bank Ltd.</t>
        </is>
      </c>
      <c r="B21" s="30" t="inlineStr">
        <is>
          <t>INE171A01029</t>
        </is>
      </c>
      <c r="C21" s="30" t="inlineStr">
        <is>
          <t>Banks</t>
        </is>
      </c>
      <c r="D21" s="13" t="n">
        <v>4575000</v>
      </c>
      <c r="E21" s="14" t="n">
        <v>6434.74</v>
      </c>
      <c r="F21" s="15" t="n">
        <v>0.0091</v>
      </c>
      <c r="G21" s="15" t="n"/>
    </row>
    <row r="22">
      <c r="A22" s="12" t="inlineStr">
        <is>
          <t>Vodafone Idea Ltd.</t>
        </is>
      </c>
      <c r="B22" s="30" t="inlineStr">
        <is>
          <t>INE669E01016</t>
        </is>
      </c>
      <c r="C22" s="30" t="inlineStr">
        <is>
          <t>Telecom - Services</t>
        </is>
      </c>
      <c r="D22" s="13" t="n">
        <v>52080000</v>
      </c>
      <c r="E22" s="14" t="n">
        <v>6171.48</v>
      </c>
      <c r="F22" s="15" t="n">
        <v>0.008800000000000001</v>
      </c>
      <c r="G22" s="15" t="n"/>
    </row>
    <row r="23">
      <c r="A23" s="12" t="inlineStr">
        <is>
          <t>Polycab India Ltd.</t>
        </is>
      </c>
      <c r="B23" s="30" t="inlineStr">
        <is>
          <t>INE455K01017</t>
        </is>
      </c>
      <c r="C23" s="30" t="inlineStr">
        <is>
          <t>Industrial Products</t>
        </is>
      </c>
      <c r="D23" s="13" t="n">
        <v>112900</v>
      </c>
      <c r="E23" s="14" t="n">
        <v>5557.05</v>
      </c>
      <c r="F23" s="15" t="n">
        <v>0.007900000000000001</v>
      </c>
      <c r="G23" s="15" t="n"/>
    </row>
    <row r="24">
      <c r="A24" s="12" t="inlineStr">
        <is>
          <t>Hindalco Industries Ltd.</t>
        </is>
      </c>
      <c r="B24" s="30" t="inlineStr">
        <is>
          <t>INE038A01020</t>
        </is>
      </c>
      <c r="C24" s="30" t="inlineStr">
        <is>
          <t>Non - Ferrous Metals</t>
        </is>
      </c>
      <c r="D24" s="13" t="n">
        <v>1204000</v>
      </c>
      <c r="E24" s="14" t="n">
        <v>5532.38</v>
      </c>
      <c r="F24" s="15" t="n">
        <v>0.007900000000000001</v>
      </c>
      <c r="G24" s="15" t="n"/>
    </row>
    <row r="25">
      <c r="A25" s="12" t="inlineStr">
        <is>
          <t>Indus Towers Ltd.</t>
        </is>
      </c>
      <c r="B25" s="30" t="inlineStr">
        <is>
          <t>INE121J01017</t>
        </is>
      </c>
      <c r="C25" s="30" t="inlineStr">
        <is>
          <t>Telecom - Services</t>
        </is>
      </c>
      <c r="D25" s="13" t="n">
        <v>3165400</v>
      </c>
      <c r="E25" s="14" t="n">
        <v>5457.15</v>
      </c>
      <c r="F25" s="15" t="n">
        <v>0.0078</v>
      </c>
      <c r="G25" s="15" t="n"/>
    </row>
    <row r="26">
      <c r="A26" s="12" t="inlineStr">
        <is>
          <t>Jindal Steel &amp; Power Ltd.</t>
        </is>
      </c>
      <c r="B26" s="30" t="inlineStr">
        <is>
          <t>INE749A01030</t>
        </is>
      </c>
      <c r="C26" s="30" t="inlineStr">
        <is>
          <t>Ferrous Metals</t>
        </is>
      </c>
      <c r="D26" s="13" t="n">
        <v>790000</v>
      </c>
      <c r="E26" s="14" t="n">
        <v>5007.02</v>
      </c>
      <c r="F26" s="15" t="n">
        <v>0.0071</v>
      </c>
      <c r="G26" s="15" t="n"/>
    </row>
    <row r="27">
      <c r="A27" s="12" t="inlineStr">
        <is>
          <t>Piramal Enterprises Ltd.</t>
        </is>
      </c>
      <c r="B27" s="30" t="inlineStr">
        <is>
          <t>INE140A01024</t>
        </is>
      </c>
      <c r="C27" s="30" t="inlineStr">
        <is>
          <t>Finance</t>
        </is>
      </c>
      <c r="D27" s="13" t="n">
        <v>498000</v>
      </c>
      <c r="E27" s="14" t="n">
        <v>4857.24</v>
      </c>
      <c r="F27" s="15" t="n">
        <v>0.0069</v>
      </c>
      <c r="G27" s="15" t="n"/>
    </row>
    <row r="28">
      <c r="A28" s="12" t="inlineStr">
        <is>
          <t>Cipla Ltd.</t>
        </is>
      </c>
      <c r="B28" s="30" t="inlineStr">
        <is>
          <t>INE059A01026</t>
        </is>
      </c>
      <c r="C28" s="30" t="inlineStr">
        <is>
          <t>Pharmaceuticals &amp; Biotechnology</t>
        </is>
      </c>
      <c r="D28" s="13" t="n">
        <v>404300</v>
      </c>
      <c r="E28" s="14" t="n">
        <v>4851.6</v>
      </c>
      <c r="F28" s="15" t="n">
        <v>0.0069</v>
      </c>
      <c r="G28" s="15" t="n"/>
    </row>
    <row r="29">
      <c r="A29" s="12" t="inlineStr">
        <is>
          <t>Dr. Reddy's Laboratories Ltd.</t>
        </is>
      </c>
      <c r="B29" s="30" t="inlineStr">
        <is>
          <t>INE089A01023</t>
        </is>
      </c>
      <c r="C29" s="30" t="inlineStr">
        <is>
          <t>Pharmaceuticals &amp; Biotechnology</t>
        </is>
      </c>
      <c r="D29" s="13" t="n">
        <v>86125</v>
      </c>
      <c r="E29" s="14" t="n">
        <v>4622.8</v>
      </c>
      <c r="F29" s="15" t="n">
        <v>0.0066</v>
      </c>
      <c r="G29" s="15" t="n"/>
    </row>
    <row r="30">
      <c r="A30" s="12" t="inlineStr">
        <is>
          <t>United Breweries Ltd.</t>
        </is>
      </c>
      <c r="B30" s="30" t="inlineStr">
        <is>
          <t>INE686F01025</t>
        </is>
      </c>
      <c r="C30" s="30" t="inlineStr">
        <is>
          <t>Beverages</t>
        </is>
      </c>
      <c r="D30" s="13" t="n">
        <v>274400</v>
      </c>
      <c r="E30" s="14" t="n">
        <v>4431.97</v>
      </c>
      <c r="F30" s="15" t="n">
        <v>0.0063</v>
      </c>
      <c r="G30" s="15" t="n"/>
    </row>
    <row r="31">
      <c r="A31" s="12" t="inlineStr">
        <is>
          <t>NMDC Ltd.</t>
        </is>
      </c>
      <c r="B31" s="30" t="inlineStr">
        <is>
          <t>INE584A01023</t>
        </is>
      </c>
      <c r="C31" s="30" t="inlineStr">
        <is>
          <t>Minerals &amp; Mining</t>
        </is>
      </c>
      <c r="D31" s="13" t="n">
        <v>2808000</v>
      </c>
      <c r="E31" s="14" t="n">
        <v>4329.94</v>
      </c>
      <c r="F31" s="15" t="n">
        <v>0.0062</v>
      </c>
      <c r="G31" s="15" t="n"/>
    </row>
    <row r="32">
      <c r="A32" s="12" t="inlineStr">
        <is>
          <t>Punjab National Bank</t>
        </is>
      </c>
      <c r="B32" s="30" t="inlineStr">
        <is>
          <t>INE160A01022</t>
        </is>
      </c>
      <c r="C32" s="30" t="inlineStr">
        <is>
          <t>Banks</t>
        </is>
      </c>
      <c r="D32" s="13" t="n">
        <v>5664000</v>
      </c>
      <c r="E32" s="14" t="n">
        <v>4134.72</v>
      </c>
      <c r="F32" s="15" t="n">
        <v>0.0059</v>
      </c>
      <c r="G32" s="15" t="n"/>
    </row>
    <row r="33">
      <c r="A33" s="12" t="inlineStr">
        <is>
          <t>Canara Bank</t>
        </is>
      </c>
      <c r="B33" s="30" t="inlineStr">
        <is>
          <t>INE476A01014</t>
        </is>
      </c>
      <c r="C33" s="30" t="inlineStr">
        <is>
          <t>Banks</t>
        </is>
      </c>
      <c r="D33" s="13" t="n">
        <v>1047600</v>
      </c>
      <c r="E33" s="14" t="n">
        <v>4026.45</v>
      </c>
      <c r="F33" s="15" t="n">
        <v>0.0057</v>
      </c>
      <c r="G33" s="15" t="n"/>
    </row>
    <row r="34">
      <c r="A34" s="12" t="inlineStr">
        <is>
          <t>GMR Airports Infrastructure Ltd.</t>
        </is>
      </c>
      <c r="B34" s="30" t="inlineStr">
        <is>
          <t>INE776C01039</t>
        </is>
      </c>
      <c r="C34" s="30" t="inlineStr">
        <is>
          <t>Transport Infrastructure</t>
        </is>
      </c>
      <c r="D34" s="13" t="n">
        <v>7132500</v>
      </c>
      <c r="E34" s="14" t="n">
        <v>3894.35</v>
      </c>
      <c r="F34" s="15" t="n">
        <v>0.0055</v>
      </c>
      <c r="G34" s="15" t="n"/>
    </row>
    <row r="35">
      <c r="A35" s="12" t="inlineStr">
        <is>
          <t>Manappuram Finance Ltd.</t>
        </is>
      </c>
      <c r="B35" s="30" t="inlineStr">
        <is>
          <t>INE522D01027</t>
        </is>
      </c>
      <c r="C35" s="30" t="inlineStr">
        <is>
          <t>Finance</t>
        </is>
      </c>
      <c r="D35" s="13" t="n">
        <v>2808000</v>
      </c>
      <c r="E35" s="14" t="n">
        <v>3859.6</v>
      </c>
      <c r="F35" s="15" t="n">
        <v>0.0055</v>
      </c>
      <c r="G35" s="15" t="n"/>
    </row>
    <row r="36">
      <c r="A36" s="12" t="inlineStr">
        <is>
          <t>Coal India Ltd.</t>
        </is>
      </c>
      <c r="B36" s="30" t="inlineStr">
        <is>
          <t>INE522F01014</t>
        </is>
      </c>
      <c r="C36" s="30" t="inlineStr">
        <is>
          <t>Consumable Fuels</t>
        </is>
      </c>
      <c r="D36" s="13" t="n">
        <v>1188600</v>
      </c>
      <c r="E36" s="14" t="n">
        <v>3735.18</v>
      </c>
      <c r="F36" s="15" t="n">
        <v>0.0053</v>
      </c>
      <c r="G36" s="15" t="n"/>
    </row>
    <row r="37">
      <c r="A37" s="12" t="inlineStr">
        <is>
          <t>LTIMindtree Ltd.</t>
        </is>
      </c>
      <c r="B37" s="30" t="inlineStr">
        <is>
          <t>INE214T01019</t>
        </is>
      </c>
      <c r="C37" s="30" t="inlineStr">
        <is>
          <t>IT - Software</t>
        </is>
      </c>
      <c r="D37" s="13" t="n">
        <v>72300</v>
      </c>
      <c r="E37" s="14" t="n">
        <v>3658.67</v>
      </c>
      <c r="F37" s="15" t="n">
        <v>0.0052</v>
      </c>
      <c r="G37" s="15" t="n"/>
    </row>
    <row r="38">
      <c r="A38" s="12" t="inlineStr">
        <is>
          <t>Tata Power Company Ltd.</t>
        </is>
      </c>
      <c r="B38" s="30" t="inlineStr">
        <is>
          <t>INE245A01021</t>
        </is>
      </c>
      <c r="C38" s="30" t="inlineStr">
        <is>
          <t>Power</t>
        </is>
      </c>
      <c r="D38" s="13" t="n">
        <v>1481625</v>
      </c>
      <c r="E38" s="14" t="n">
        <v>3546.27</v>
      </c>
      <c r="F38" s="15" t="n">
        <v>0.005</v>
      </c>
      <c r="G38" s="15" t="n"/>
    </row>
    <row r="39">
      <c r="A39" s="12" t="inlineStr">
        <is>
          <t>Hindustan Petroleum Corporation Ltd.</t>
        </is>
      </c>
      <c r="B39" s="30" t="inlineStr">
        <is>
          <t>INE094A01015</t>
        </is>
      </c>
      <c r="C39" s="30" t="inlineStr">
        <is>
          <t>Petroleum Products</t>
        </is>
      </c>
      <c r="D39" s="13" t="n">
        <v>1382400</v>
      </c>
      <c r="E39" s="14" t="n">
        <v>3424.2</v>
      </c>
      <c r="F39" s="15" t="n">
        <v>0.0049</v>
      </c>
      <c r="G39" s="15" t="n"/>
    </row>
    <row r="40">
      <c r="A40" s="12" t="inlineStr">
        <is>
          <t>Hindustan Aeronautics Ltd.</t>
        </is>
      </c>
      <c r="B40" s="30" t="inlineStr">
        <is>
          <t>INE066F01020</t>
        </is>
      </c>
      <c r="C40" s="30" t="inlineStr">
        <is>
          <t>Aerospace &amp; Defense</t>
        </is>
      </c>
      <c r="D40" s="13" t="n">
        <v>185100</v>
      </c>
      <c r="E40" s="14" t="n">
        <v>3374.47</v>
      </c>
      <c r="F40" s="15" t="n">
        <v>0.0048</v>
      </c>
      <c r="G40" s="15" t="n"/>
    </row>
    <row r="41">
      <c r="A41" s="12" t="inlineStr">
        <is>
          <t>JK Cement Ltd.</t>
        </is>
      </c>
      <c r="B41" s="30" t="inlineStr">
        <is>
          <t>INE823G01014</t>
        </is>
      </c>
      <c r="C41" s="30" t="inlineStr">
        <is>
          <t>Cement &amp; Cement Products</t>
        </is>
      </c>
      <c r="D41" s="13" t="n">
        <v>104500</v>
      </c>
      <c r="E41" s="14" t="n">
        <v>3295.93</v>
      </c>
      <c r="F41" s="15" t="n">
        <v>0.0047</v>
      </c>
      <c r="G41" s="15" t="n"/>
    </row>
    <row r="42">
      <c r="A42" s="12" t="inlineStr">
        <is>
          <t>REC Ltd.</t>
        </is>
      </c>
      <c r="B42" s="30" t="inlineStr">
        <is>
          <t>INE020B01018</t>
        </is>
      </c>
      <c r="C42" s="30" t="inlineStr">
        <is>
          <t>Finance</t>
        </is>
      </c>
      <c r="D42" s="13" t="n">
        <v>1146000</v>
      </c>
      <c r="E42" s="14" t="n">
        <v>3295.9</v>
      </c>
      <c r="F42" s="15" t="n">
        <v>0.0047</v>
      </c>
      <c r="G42" s="15" t="n"/>
    </row>
    <row r="43">
      <c r="A43" s="12" t="inlineStr">
        <is>
          <t>Ashok Leyland Ltd.</t>
        </is>
      </c>
      <c r="B43" s="30" t="inlineStr">
        <is>
          <t>INE208A01029</t>
        </is>
      </c>
      <c r="C43" s="30" t="inlineStr">
        <is>
          <t>Agricultural, Commercial &amp; Construction Vehicles</t>
        </is>
      </c>
      <c r="D43" s="13" t="n">
        <v>1895000</v>
      </c>
      <c r="E43" s="14" t="n">
        <v>3177.92</v>
      </c>
      <c r="F43" s="15" t="n">
        <v>0.0045</v>
      </c>
      <c r="G43" s="15" t="n"/>
    </row>
    <row r="44">
      <c r="A44" s="12" t="inlineStr">
        <is>
          <t>Larsen &amp; Toubro Ltd.</t>
        </is>
      </c>
      <c r="B44" s="30" t="inlineStr">
        <is>
          <t>INE018A01030</t>
        </is>
      </c>
      <c r="C44" s="30" t="inlineStr">
        <is>
          <t>Construction</t>
        </is>
      </c>
      <c r="D44" s="13" t="n">
        <v>106800</v>
      </c>
      <c r="E44" s="14" t="n">
        <v>3128.23</v>
      </c>
      <c r="F44" s="15" t="n">
        <v>0.0044</v>
      </c>
      <c r="G44" s="15" t="n"/>
    </row>
    <row r="45">
      <c r="A45" s="12" t="inlineStr">
        <is>
          <t>Bharat Forge Ltd.</t>
        </is>
      </c>
      <c r="B45" s="30" t="inlineStr">
        <is>
          <t>INE465A01025</t>
        </is>
      </c>
      <c r="C45" s="30" t="inlineStr">
        <is>
          <t>Industrial Products</t>
        </is>
      </c>
      <c r="D45" s="13" t="n">
        <v>303500</v>
      </c>
      <c r="E45" s="14" t="n">
        <v>3093.73</v>
      </c>
      <c r="F45" s="15" t="n">
        <v>0.0044</v>
      </c>
      <c r="G45" s="15" t="n"/>
    </row>
    <row r="46">
      <c r="A46" s="12" t="inlineStr">
        <is>
          <t>Bharti Airtel Ltd.</t>
        </is>
      </c>
      <c r="B46" s="30" t="inlineStr">
        <is>
          <t>INE397D01024</t>
        </is>
      </c>
      <c r="C46" s="30" t="inlineStr">
        <is>
          <t>Telecom - Services</t>
        </is>
      </c>
      <c r="D46" s="13" t="n">
        <v>311600</v>
      </c>
      <c r="E46" s="14" t="n">
        <v>2849.27</v>
      </c>
      <c r="F46" s="15" t="n">
        <v>0.004</v>
      </c>
      <c r="G46" s="15" t="n"/>
    </row>
    <row r="47">
      <c r="A47" s="12" t="inlineStr">
        <is>
          <t>IndusInd Bank Ltd.</t>
        </is>
      </c>
      <c r="B47" s="30" t="inlineStr">
        <is>
          <t>INE095A01012</t>
        </is>
      </c>
      <c r="C47" s="30" t="inlineStr">
        <is>
          <t>Banks</t>
        </is>
      </c>
      <c r="D47" s="13" t="n">
        <v>191000</v>
      </c>
      <c r="E47" s="14" t="n">
        <v>2752.88</v>
      </c>
      <c r="F47" s="15" t="n">
        <v>0.0039</v>
      </c>
      <c r="G47" s="15" t="n"/>
    </row>
    <row r="48">
      <c r="A48" s="12" t="inlineStr">
        <is>
          <t>Indiabulls Housing Finance Ltd.</t>
        </is>
      </c>
      <c r="B48" s="30" t="inlineStr">
        <is>
          <t>INE148I01020</t>
        </is>
      </c>
      <c r="C48" s="30" t="inlineStr">
        <is>
          <t>Finance</t>
        </is>
      </c>
      <c r="D48" s="13" t="n">
        <v>1693200</v>
      </c>
      <c r="E48" s="14" t="n">
        <v>2741.29</v>
      </c>
      <c r="F48" s="15" t="n">
        <v>0.0039</v>
      </c>
      <c r="G48" s="15" t="n"/>
    </row>
    <row r="49">
      <c r="A49" s="12" t="inlineStr">
        <is>
          <t>City Union Bank Ltd.</t>
        </is>
      </c>
      <c r="B49" s="30" t="inlineStr">
        <is>
          <t>INE491A01021</t>
        </is>
      </c>
      <c r="C49" s="30" t="inlineStr">
        <is>
          <t>Banks</t>
        </is>
      </c>
      <c r="D49" s="13" t="n">
        <v>1955000</v>
      </c>
      <c r="E49" s="14" t="n">
        <v>2699.86</v>
      </c>
      <c r="F49" s="15" t="n">
        <v>0.0038</v>
      </c>
      <c r="G49" s="15" t="n"/>
    </row>
    <row r="50">
      <c r="A50" s="12" t="inlineStr">
        <is>
          <t>Petronet LNG Ltd.</t>
        </is>
      </c>
      <c r="B50" s="30" t="inlineStr">
        <is>
          <t>INE347G01014</t>
        </is>
      </c>
      <c r="C50" s="30" t="inlineStr">
        <is>
          <t>Gas</t>
        </is>
      </c>
      <c r="D50" s="13" t="n">
        <v>1338000</v>
      </c>
      <c r="E50" s="14" t="n">
        <v>2670.65</v>
      </c>
      <c r="F50" s="15" t="n">
        <v>0.0038</v>
      </c>
      <c r="G50" s="15" t="n"/>
    </row>
    <row r="51">
      <c r="A51" s="12" t="inlineStr">
        <is>
          <t>Grasim Industries Ltd.</t>
        </is>
      </c>
      <c r="B51" s="30" t="inlineStr">
        <is>
          <t>INE047A01021</t>
        </is>
      </c>
      <c r="C51" s="30" t="inlineStr">
        <is>
          <t>Cement &amp; Cement Products</t>
        </is>
      </c>
      <c r="D51" s="13" t="n">
        <v>139650</v>
      </c>
      <c r="E51" s="14" t="n">
        <v>2634.78</v>
      </c>
      <c r="F51" s="15" t="n">
        <v>0.0037</v>
      </c>
      <c r="G51" s="15" t="n"/>
    </row>
    <row r="52">
      <c r="A52" s="12" t="inlineStr">
        <is>
          <t>Birlasoft Ltd.</t>
        </is>
      </c>
      <c r="B52" s="30" t="inlineStr">
        <is>
          <t>INE836A01035</t>
        </is>
      </c>
      <c r="C52" s="30" t="inlineStr">
        <is>
          <t>IT - Software</t>
        </is>
      </c>
      <c r="D52" s="13" t="n">
        <v>468000</v>
      </c>
      <c r="E52" s="14" t="n">
        <v>2563</v>
      </c>
      <c r="F52" s="15" t="n">
        <v>0.0036</v>
      </c>
      <c r="G52" s="15" t="n"/>
    </row>
    <row r="53">
      <c r="A53" s="12" t="inlineStr">
        <is>
          <t>Lupin Ltd.</t>
        </is>
      </c>
      <c r="B53" s="30" t="inlineStr">
        <is>
          <t>INE326A01037</t>
        </is>
      </c>
      <c r="C53" s="30" t="inlineStr">
        <is>
          <t>Pharmaceuticals &amp; Biotechnology</t>
        </is>
      </c>
      <c r="D53" s="13" t="n">
        <v>226950</v>
      </c>
      <c r="E53" s="14" t="n">
        <v>2560.34</v>
      </c>
      <c r="F53" s="15" t="n">
        <v>0.0036</v>
      </c>
      <c r="G53" s="15" t="n"/>
    </row>
    <row r="54">
      <c r="A54" s="12" t="inlineStr">
        <is>
          <t>Maruti Suzuki India Ltd.</t>
        </is>
      </c>
      <c r="B54" s="30" t="inlineStr">
        <is>
          <t>INE585B01010</t>
        </is>
      </c>
      <c r="C54" s="30" t="inlineStr">
        <is>
          <t>Automobiles</t>
        </is>
      </c>
      <c r="D54" s="13" t="n">
        <v>24550</v>
      </c>
      <c r="E54" s="14" t="n">
        <v>2551.31</v>
      </c>
      <c r="F54" s="15" t="n">
        <v>0.0036</v>
      </c>
      <c r="G54" s="15" t="n"/>
    </row>
    <row r="55">
      <c r="A55" s="12" t="inlineStr">
        <is>
          <t>State Bank of India</t>
        </is>
      </c>
      <c r="B55" s="30" t="inlineStr">
        <is>
          <t>INE062A01020</t>
        </is>
      </c>
      <c r="C55" s="30" t="inlineStr">
        <is>
          <t>Banks</t>
        </is>
      </c>
      <c r="D55" s="13" t="n">
        <v>411000</v>
      </c>
      <c r="E55" s="14" t="n">
        <v>2324.41</v>
      </c>
      <c r="F55" s="15" t="n">
        <v>0.0033</v>
      </c>
      <c r="G55" s="15" t="n"/>
    </row>
    <row r="56">
      <c r="A56" s="12" t="inlineStr">
        <is>
          <t>Samvardhana Motherson International Ltd.</t>
        </is>
      </c>
      <c r="B56" s="30" t="inlineStr">
        <is>
          <t>INE775A01035</t>
        </is>
      </c>
      <c r="C56" s="30" t="inlineStr">
        <is>
          <t>Auto Components</t>
        </is>
      </c>
      <c r="D56" s="13" t="n">
        <v>2499200</v>
      </c>
      <c r="E56" s="14" t="n">
        <v>2298.01</v>
      </c>
      <c r="F56" s="15" t="n">
        <v>0.0033</v>
      </c>
      <c r="G56" s="15" t="n"/>
    </row>
    <row r="57">
      <c r="A57" s="12" t="inlineStr">
        <is>
          <t>InterGlobe Aviation Ltd.</t>
        </is>
      </c>
      <c r="B57" s="30" t="inlineStr">
        <is>
          <t>INE646L01027</t>
        </is>
      </c>
      <c r="C57" s="30" t="inlineStr">
        <is>
          <t>Transport Services</t>
        </is>
      </c>
      <c r="D57" s="13" t="n">
        <v>92100</v>
      </c>
      <c r="E57" s="14" t="n">
        <v>2260</v>
      </c>
      <c r="F57" s="15" t="n">
        <v>0.0032</v>
      </c>
      <c r="G57" s="15" t="n"/>
    </row>
    <row r="58">
      <c r="A58" s="12" t="inlineStr">
        <is>
          <t>Oberoi Realty Ltd.</t>
        </is>
      </c>
      <c r="B58" s="30" t="inlineStr">
        <is>
          <t>INE093I01010</t>
        </is>
      </c>
      <c r="C58" s="30" t="inlineStr">
        <is>
          <t>Realty</t>
        </is>
      </c>
      <c r="D58" s="13" t="n">
        <v>198100</v>
      </c>
      <c r="E58" s="14" t="n">
        <v>2254.08</v>
      </c>
      <c r="F58" s="15" t="n">
        <v>0.0032</v>
      </c>
      <c r="G58" s="15" t="n"/>
    </row>
    <row r="59">
      <c r="A59" s="12" t="inlineStr">
        <is>
          <t>Mphasis Ltd.</t>
        </is>
      </c>
      <c r="B59" s="30" t="inlineStr">
        <is>
          <t>INE356A01018</t>
        </is>
      </c>
      <c r="C59" s="30" t="inlineStr">
        <is>
          <t>IT - Software</t>
        </is>
      </c>
      <c r="D59" s="13" t="n">
        <v>106150</v>
      </c>
      <c r="E59" s="14" t="n">
        <v>2253.99</v>
      </c>
      <c r="F59" s="15" t="n">
        <v>0.0032</v>
      </c>
      <c r="G59" s="15" t="n"/>
    </row>
    <row r="60">
      <c r="A60" s="12" t="inlineStr">
        <is>
          <t>JSW Steel Ltd.</t>
        </is>
      </c>
      <c r="B60" s="30" t="inlineStr">
        <is>
          <t>INE019A01038</t>
        </is>
      </c>
      <c r="C60" s="30" t="inlineStr">
        <is>
          <t>Ferrous Metals</t>
        </is>
      </c>
      <c r="D60" s="13" t="n">
        <v>303750</v>
      </c>
      <c r="E60" s="14" t="n">
        <v>2236.66</v>
      </c>
      <c r="F60" s="15" t="n">
        <v>0.0032</v>
      </c>
      <c r="G60" s="15" t="n"/>
    </row>
    <row r="61">
      <c r="A61" s="12" t="inlineStr">
        <is>
          <t>Biocon Ltd.</t>
        </is>
      </c>
      <c r="B61" s="30" t="inlineStr">
        <is>
          <t>INE376G01013</t>
        </is>
      </c>
      <c r="C61" s="30" t="inlineStr">
        <is>
          <t>Pharmaceuticals &amp; Biotechnology</t>
        </is>
      </c>
      <c r="D61" s="13" t="n">
        <v>1017500</v>
      </c>
      <c r="E61" s="14" t="n">
        <v>2234.94</v>
      </c>
      <c r="F61" s="15" t="n">
        <v>0.0032</v>
      </c>
      <c r="G61" s="15" t="n"/>
    </row>
    <row r="62">
      <c r="A62" s="12" t="inlineStr">
        <is>
          <t>Glenmark Pharmaceuticals Ltd.</t>
        </is>
      </c>
      <c r="B62" s="30" t="inlineStr">
        <is>
          <t>INE935A01035</t>
        </is>
      </c>
      <c r="C62" s="30" t="inlineStr">
        <is>
          <t>Pharmaceuticals &amp; Biotechnology</t>
        </is>
      </c>
      <c r="D62" s="13" t="n">
        <v>298700</v>
      </c>
      <c r="E62" s="14" t="n">
        <v>2233.53</v>
      </c>
      <c r="F62" s="15" t="n">
        <v>0.0032</v>
      </c>
      <c r="G62" s="15" t="n"/>
    </row>
    <row r="63">
      <c r="A63" s="12" t="inlineStr">
        <is>
          <t>GAIL (India) Ltd.</t>
        </is>
      </c>
      <c r="B63" s="30" t="inlineStr">
        <is>
          <t>INE129A01019</t>
        </is>
      </c>
      <c r="C63" s="30" t="inlineStr">
        <is>
          <t>Gas</t>
        </is>
      </c>
      <c r="D63" s="13" t="n">
        <v>1807125</v>
      </c>
      <c r="E63" s="14" t="n">
        <v>2159.51</v>
      </c>
      <c r="F63" s="15" t="n">
        <v>0.0031</v>
      </c>
      <c r="G63" s="15" t="n"/>
    </row>
    <row r="64">
      <c r="A64" s="12" t="inlineStr">
        <is>
          <t>Sun TV Network Ltd.</t>
        </is>
      </c>
      <c r="B64" s="30" t="inlineStr">
        <is>
          <t>INE424H01027</t>
        </is>
      </c>
      <c r="C64" s="30" t="inlineStr">
        <is>
          <t>Entertainment</t>
        </is>
      </c>
      <c r="D64" s="13" t="n">
        <v>333000</v>
      </c>
      <c r="E64" s="14" t="n">
        <v>2111.05</v>
      </c>
      <c r="F64" s="15" t="n">
        <v>0.003</v>
      </c>
      <c r="G64" s="15" t="n"/>
    </row>
    <row r="65">
      <c r="A65" s="12" t="inlineStr">
        <is>
          <t>Escorts Kubota Ltd.</t>
        </is>
      </c>
      <c r="B65" s="30" t="inlineStr">
        <is>
          <t>INE042A01014</t>
        </is>
      </c>
      <c r="C65" s="30" t="inlineStr">
        <is>
          <t>Agricultural, Commercial &amp; Construction Vehicles</t>
        </is>
      </c>
      <c r="D65" s="13" t="n">
        <v>67375</v>
      </c>
      <c r="E65" s="14" t="n">
        <v>2110.52</v>
      </c>
      <c r="F65" s="15" t="n">
        <v>0.003</v>
      </c>
      <c r="G65" s="15" t="n"/>
    </row>
    <row r="66">
      <c r="A66" s="12" t="inlineStr">
        <is>
          <t>Indian Railway Catering &amp;Tou. Corp. Ltd.</t>
        </is>
      </c>
      <c r="B66" s="30" t="inlineStr">
        <is>
          <t>INE335Y01020</t>
        </is>
      </c>
      <c r="C66" s="30" t="inlineStr">
        <is>
          <t>Leisure Services</t>
        </is>
      </c>
      <c r="D66" s="13" t="n">
        <v>316750</v>
      </c>
      <c r="E66" s="14" t="n">
        <v>2107.5</v>
      </c>
      <c r="F66" s="15" t="n">
        <v>0.003</v>
      </c>
      <c r="G66" s="15" t="n"/>
    </row>
    <row r="67">
      <c r="A67" s="12" t="inlineStr">
        <is>
          <t>Tata Communications Ltd.</t>
        </is>
      </c>
      <c r="B67" s="30" t="inlineStr">
        <is>
          <t>INE151A01013</t>
        </is>
      </c>
      <c r="C67" s="30" t="inlineStr">
        <is>
          <t>Telecom - Services</t>
        </is>
      </c>
      <c r="D67" s="13" t="n">
        <v>125500</v>
      </c>
      <c r="E67" s="14" t="n">
        <v>2087.38</v>
      </c>
      <c r="F67" s="15" t="n">
        <v>0.003</v>
      </c>
      <c r="G67" s="15" t="n"/>
    </row>
    <row r="68">
      <c r="A68" s="12" t="inlineStr">
        <is>
          <t>Ambuja Cements Ltd.</t>
        </is>
      </c>
      <c r="B68" s="30" t="inlineStr">
        <is>
          <t>INE079A01024</t>
        </is>
      </c>
      <c r="C68" s="30" t="inlineStr">
        <is>
          <t>Cement &amp; Cement Products</t>
        </is>
      </c>
      <c r="D68" s="13" t="n">
        <v>480600</v>
      </c>
      <c r="E68" s="14" t="n">
        <v>2039.91</v>
      </c>
      <c r="F68" s="15" t="n">
        <v>0.0029</v>
      </c>
      <c r="G68" s="15" t="n"/>
    </row>
    <row r="69">
      <c r="A69" s="12" t="inlineStr">
        <is>
          <t>Shriram Finance Ltd.</t>
        </is>
      </c>
      <c r="B69" s="30" t="inlineStr">
        <is>
          <t>INE721A01013</t>
        </is>
      </c>
      <c r="C69" s="30" t="inlineStr">
        <is>
          <t>Finance</t>
        </is>
      </c>
      <c r="D69" s="13" t="n">
        <v>105600</v>
      </c>
      <c r="E69" s="14" t="n">
        <v>1985.12</v>
      </c>
      <c r="F69" s="15" t="n">
        <v>0.0028</v>
      </c>
      <c r="G69" s="15" t="n"/>
    </row>
    <row r="70">
      <c r="A70" s="12" t="inlineStr">
        <is>
          <t>ABB India Ltd.</t>
        </is>
      </c>
      <c r="B70" s="30" t="inlineStr">
        <is>
          <t>INE117A01022</t>
        </is>
      </c>
      <c r="C70" s="30" t="inlineStr">
        <is>
          <t>Electrical Equipment</t>
        </is>
      </c>
      <c r="D70" s="13" t="n">
        <v>46000</v>
      </c>
      <c r="E70" s="14" t="n">
        <v>1890.28</v>
      </c>
      <c r="F70" s="15" t="n">
        <v>0.0027</v>
      </c>
      <c r="G70" s="15" t="n"/>
    </row>
    <row r="71">
      <c r="A71" s="12" t="inlineStr">
        <is>
          <t>Indian Energy Exchange Ltd.</t>
        </is>
      </c>
      <c r="B71" s="30" t="inlineStr">
        <is>
          <t>INE022Q01020</t>
        </is>
      </c>
      <c r="C71" s="30" t="inlineStr">
        <is>
          <t>Capital Markets</t>
        </is>
      </c>
      <c r="D71" s="13" t="n">
        <v>1470000</v>
      </c>
      <c r="E71" s="14" t="n">
        <v>1850</v>
      </c>
      <c r="F71" s="15" t="n">
        <v>0.0026</v>
      </c>
      <c r="G71" s="15" t="n"/>
    </row>
    <row r="72">
      <c r="A72" s="12" t="inlineStr">
        <is>
          <t>Wipro Ltd.</t>
        </is>
      </c>
      <c r="B72" s="30" t="inlineStr">
        <is>
          <t>INE075A01022</t>
        </is>
      </c>
      <c r="C72" s="30" t="inlineStr">
        <is>
          <t>IT - Software</t>
        </is>
      </c>
      <c r="D72" s="13" t="n">
        <v>475500</v>
      </c>
      <c r="E72" s="14" t="n">
        <v>1815.46</v>
      </c>
      <c r="F72" s="15" t="n">
        <v>0.0026</v>
      </c>
      <c r="G72" s="15" t="n"/>
    </row>
    <row r="73">
      <c r="A73" s="12" t="inlineStr">
        <is>
          <t>Dalmia Bharat Ltd.</t>
        </is>
      </c>
      <c r="B73" s="30" t="inlineStr">
        <is>
          <t>INE00R701025</t>
        </is>
      </c>
      <c r="C73" s="30" t="inlineStr">
        <is>
          <t>Cement &amp; Cement Products</t>
        </is>
      </c>
      <c r="D73" s="13" t="n">
        <v>86000</v>
      </c>
      <c r="E73" s="14" t="n">
        <v>1809.66</v>
      </c>
      <c r="F73" s="15" t="n">
        <v>0.0026</v>
      </c>
      <c r="G73" s="15" t="n"/>
    </row>
    <row r="74">
      <c r="A74" s="12" t="inlineStr">
        <is>
          <t>Dr. Lal Path Labs Ltd.</t>
        </is>
      </c>
      <c r="B74" s="30" t="inlineStr">
        <is>
          <t>INE600L01024</t>
        </is>
      </c>
      <c r="C74" s="30" t="inlineStr">
        <is>
          <t>Healthcare Services</t>
        </is>
      </c>
      <c r="D74" s="13" t="n">
        <v>74100</v>
      </c>
      <c r="E74" s="14" t="n">
        <v>1792.63</v>
      </c>
      <c r="F74" s="15" t="n">
        <v>0.0025</v>
      </c>
      <c r="G74" s="15" t="n"/>
    </row>
    <row r="75">
      <c r="A75" s="12" t="inlineStr">
        <is>
          <t>Hindustan Copper Ltd.</t>
        </is>
      </c>
      <c r="B75" s="30" t="inlineStr">
        <is>
          <t>INE531E01026</t>
        </is>
      </c>
      <c r="C75" s="30" t="inlineStr">
        <is>
          <t>Non - Ferrous Metals</t>
        </is>
      </c>
      <c r="D75" s="13" t="n">
        <v>1197800</v>
      </c>
      <c r="E75" s="14" t="n">
        <v>1715.25</v>
      </c>
      <c r="F75" s="15" t="n">
        <v>0.0024</v>
      </c>
      <c r="G75" s="15" t="n"/>
    </row>
    <row r="76">
      <c r="A76" s="12" t="inlineStr">
        <is>
          <t>Aditya Birla Capital Ltd.</t>
        </is>
      </c>
      <c r="B76" s="30" t="inlineStr">
        <is>
          <t>INE674K01013</t>
        </is>
      </c>
      <c r="C76" s="30" t="inlineStr">
        <is>
          <t>Finance</t>
        </is>
      </c>
      <c r="D76" s="13" t="n">
        <v>982800</v>
      </c>
      <c r="E76" s="14" t="n">
        <v>1694.84</v>
      </c>
      <c r="F76" s="15" t="n">
        <v>0.0024</v>
      </c>
      <c r="G76" s="15" t="n"/>
    </row>
    <row r="77">
      <c r="A77" s="12" t="inlineStr">
        <is>
          <t>Dixon Technologies (India) Ltd.</t>
        </is>
      </c>
      <c r="B77" s="30" t="inlineStr">
        <is>
          <t>INE935N01020</t>
        </is>
      </c>
      <c r="C77" s="30" t="inlineStr">
        <is>
          <t>Consumer Durables</t>
        </is>
      </c>
      <c r="D77" s="13" t="n">
        <v>33000</v>
      </c>
      <c r="E77" s="14" t="n">
        <v>1683.53</v>
      </c>
      <c r="F77" s="15" t="n">
        <v>0.0024</v>
      </c>
      <c r="G77" s="15" t="n"/>
    </row>
    <row r="78">
      <c r="A78" s="12" t="inlineStr">
        <is>
          <t>Deepak Nitrite Ltd.</t>
        </is>
      </c>
      <c r="B78" s="30" t="inlineStr">
        <is>
          <t>INE288B01029</t>
        </is>
      </c>
      <c r="C78" s="30" t="inlineStr">
        <is>
          <t>Chemicals &amp; Petrochemicals</t>
        </is>
      </c>
      <c r="D78" s="13" t="n">
        <v>81300</v>
      </c>
      <c r="E78" s="14" t="n">
        <v>1615.23</v>
      </c>
      <c r="F78" s="15" t="n">
        <v>0.0023</v>
      </c>
      <c r="G78" s="15" t="n"/>
    </row>
    <row r="79">
      <c r="A79" s="12" t="inlineStr">
        <is>
          <t>Alkem Laboratories Ltd.</t>
        </is>
      </c>
      <c r="B79" s="30" t="inlineStr">
        <is>
          <t>INE540L01014</t>
        </is>
      </c>
      <c r="C79" s="30" t="inlineStr">
        <is>
          <t>Pharmaceuticals &amp; Biotechnology</t>
        </is>
      </c>
      <c r="D79" s="13" t="n">
        <v>42600</v>
      </c>
      <c r="E79" s="14" t="n">
        <v>1585.51</v>
      </c>
      <c r="F79" s="15" t="n">
        <v>0.0023</v>
      </c>
      <c r="G79" s="15" t="n"/>
    </row>
    <row r="80">
      <c r="A80" s="12" t="inlineStr">
        <is>
          <t>Dabur India Ltd.</t>
        </is>
      </c>
      <c r="B80" s="30" t="inlineStr">
        <is>
          <t>INE016A01026</t>
        </is>
      </c>
      <c r="C80" s="30" t="inlineStr">
        <is>
          <t>Personal Products</t>
        </is>
      </c>
      <c r="D80" s="13" t="n">
        <v>293750</v>
      </c>
      <c r="E80" s="14" t="n">
        <v>1553.64</v>
      </c>
      <c r="F80" s="15" t="n">
        <v>0.0022</v>
      </c>
      <c r="G80" s="15" t="n"/>
    </row>
    <row r="81">
      <c r="A81" s="12" t="inlineStr">
        <is>
          <t>Voltas Ltd.</t>
        </is>
      </c>
      <c r="B81" s="30" t="inlineStr">
        <is>
          <t>INE226A01021</t>
        </is>
      </c>
      <c r="C81" s="30" t="inlineStr">
        <is>
          <t>Consumer Durables</t>
        </is>
      </c>
      <c r="D81" s="13" t="n">
        <v>178200</v>
      </c>
      <c r="E81" s="14" t="n">
        <v>1492.43</v>
      </c>
      <c r="F81" s="15" t="n">
        <v>0.0021</v>
      </c>
      <c r="G81" s="15" t="n"/>
    </row>
    <row r="82">
      <c r="A82" s="12" t="inlineStr">
        <is>
          <t>LIC Housing Finance Ltd.</t>
        </is>
      </c>
      <c r="B82" s="30" t="inlineStr">
        <is>
          <t>INE115A01026</t>
        </is>
      </c>
      <c r="C82" s="30" t="inlineStr">
        <is>
          <t>Finance</t>
        </is>
      </c>
      <c r="D82" s="13" t="n">
        <v>324000</v>
      </c>
      <c r="E82" s="14" t="n">
        <v>1487.81</v>
      </c>
      <c r="F82" s="15" t="n">
        <v>0.0021</v>
      </c>
      <c r="G82" s="15" t="n"/>
    </row>
    <row r="83">
      <c r="A83" s="12" t="inlineStr">
        <is>
          <t>Havells India Ltd.</t>
        </is>
      </c>
      <c r="B83" s="30" t="inlineStr">
        <is>
          <t>INE176B01034</t>
        </is>
      </c>
      <c r="C83" s="30" t="inlineStr">
        <is>
          <t>Consumer Durables</t>
        </is>
      </c>
      <c r="D83" s="13" t="n">
        <v>117500</v>
      </c>
      <c r="E83" s="14" t="n">
        <v>1464.23</v>
      </c>
      <c r="F83" s="15" t="n">
        <v>0.0021</v>
      </c>
      <c r="G83" s="15" t="n"/>
    </row>
    <row r="84">
      <c r="A84" s="12" t="inlineStr">
        <is>
          <t>Aarti Industries Ltd.</t>
        </is>
      </c>
      <c r="B84" s="30" t="inlineStr">
        <is>
          <t>INE769A01020</t>
        </is>
      </c>
      <c r="C84" s="30" t="inlineStr">
        <is>
          <t>Chemicals &amp; Petrochemicals</t>
        </is>
      </c>
      <c r="D84" s="13" t="n">
        <v>303000</v>
      </c>
      <c r="E84" s="14" t="n">
        <v>1376.98</v>
      </c>
      <c r="F84" s="15" t="n">
        <v>0.002</v>
      </c>
      <c r="G84" s="15" t="n"/>
    </row>
    <row r="85">
      <c r="A85" s="12" t="inlineStr">
        <is>
          <t>Persistent Systems Ltd.</t>
        </is>
      </c>
      <c r="B85" s="30" t="inlineStr">
        <is>
          <t>INE262H01013</t>
        </is>
      </c>
      <c r="C85" s="30" t="inlineStr">
        <is>
          <t>IT - Software</t>
        </is>
      </c>
      <c r="D85" s="13" t="n">
        <v>22050</v>
      </c>
      <c r="E85" s="14" t="n">
        <v>1358.32</v>
      </c>
      <c r="F85" s="15" t="n">
        <v>0.0019</v>
      </c>
      <c r="G85" s="15" t="n"/>
    </row>
    <row r="86">
      <c r="A86" s="12" t="inlineStr">
        <is>
          <t>Oil &amp; Natural Gas Corporation Ltd.</t>
        </is>
      </c>
      <c r="B86" s="30" t="inlineStr">
        <is>
          <t>INE213A01029</t>
        </is>
      </c>
      <c r="C86" s="30" t="inlineStr">
        <is>
          <t>Oil</t>
        </is>
      </c>
      <c r="D86" s="13" t="n">
        <v>723800</v>
      </c>
      <c r="E86" s="14" t="n">
        <v>1347.35</v>
      </c>
      <c r="F86" s="15" t="n">
        <v>0.0019</v>
      </c>
      <c r="G86" s="15" t="n"/>
    </row>
    <row r="87">
      <c r="A87" s="12" t="inlineStr">
        <is>
          <t>Tech Mahindra Ltd.</t>
        </is>
      </c>
      <c r="B87" s="30" t="inlineStr">
        <is>
          <t>INE669C01036</t>
        </is>
      </c>
      <c r="C87" s="30" t="inlineStr">
        <is>
          <t>IT - Software</t>
        </is>
      </c>
      <c r="D87" s="13" t="n">
        <v>115800</v>
      </c>
      <c r="E87" s="14" t="n">
        <v>1312.19</v>
      </c>
      <c r="F87" s="15" t="n">
        <v>0.0019</v>
      </c>
      <c r="G87" s="15" t="n"/>
    </row>
    <row r="88">
      <c r="A88" s="12" t="inlineStr">
        <is>
          <t>Eicher Motors Ltd.</t>
        </is>
      </c>
      <c r="B88" s="30" t="inlineStr">
        <is>
          <t>INE066A01021</t>
        </is>
      </c>
      <c r="C88" s="30" t="inlineStr">
        <is>
          <t>Automobiles</t>
        </is>
      </c>
      <c r="D88" s="13" t="n">
        <v>39725</v>
      </c>
      <c r="E88" s="14" t="n">
        <v>1309.16</v>
      </c>
      <c r="F88" s="15" t="n">
        <v>0.0019</v>
      </c>
      <c r="G88" s="15" t="n"/>
    </row>
    <row r="89">
      <c r="A89" s="12" t="inlineStr">
        <is>
          <t>The Ramco Cements Ltd.</t>
        </is>
      </c>
      <c r="B89" s="30" t="inlineStr">
        <is>
          <t>INE331A01037</t>
        </is>
      </c>
      <c r="C89" s="30" t="inlineStr">
        <is>
          <t>Cement &amp; Cement Products</t>
        </is>
      </c>
      <c r="D89" s="13" t="n">
        <v>130900</v>
      </c>
      <c r="E89" s="14" t="n">
        <v>1298.14</v>
      </c>
      <c r="F89" s="15" t="n">
        <v>0.0018</v>
      </c>
      <c r="G89" s="15" t="n"/>
    </row>
    <row r="90">
      <c r="A90" s="12" t="inlineStr">
        <is>
          <t>IDFC First Bank Ltd.</t>
        </is>
      </c>
      <c r="B90" s="30" t="inlineStr">
        <is>
          <t>INE092T01019</t>
        </is>
      </c>
      <c r="C90" s="30" t="inlineStr">
        <is>
          <t>Banks</t>
        </is>
      </c>
      <c r="D90" s="13" t="n">
        <v>1567500</v>
      </c>
      <c r="E90" s="14" t="n">
        <v>1296.32</v>
      </c>
      <c r="F90" s="15" t="n">
        <v>0.0018</v>
      </c>
      <c r="G90" s="15" t="n"/>
    </row>
    <row r="91">
      <c r="A91" s="12" t="inlineStr">
        <is>
          <t>L&amp;T Finance Holdings Ltd.</t>
        </is>
      </c>
      <c r="B91" s="30" t="inlineStr">
        <is>
          <t>INE498L01015</t>
        </is>
      </c>
      <c r="C91" s="30" t="inlineStr">
        <is>
          <t>Finance</t>
        </is>
      </c>
      <c r="D91" s="13" t="n">
        <v>972716</v>
      </c>
      <c r="E91" s="14" t="n">
        <v>1293.71</v>
      </c>
      <c r="F91" s="15" t="n">
        <v>0.0018</v>
      </c>
      <c r="G91" s="15" t="n"/>
    </row>
    <row r="92">
      <c r="A92" s="12" t="inlineStr">
        <is>
          <t>RBL Bank Ltd.</t>
        </is>
      </c>
      <c r="B92" s="30" t="inlineStr">
        <is>
          <t>INE976G01028</t>
        </is>
      </c>
      <c r="C92" s="30" t="inlineStr">
        <is>
          <t>Banks</t>
        </is>
      </c>
      <c r="D92" s="13" t="n">
        <v>572500</v>
      </c>
      <c r="E92" s="14" t="n">
        <v>1262.08</v>
      </c>
      <c r="F92" s="15" t="n">
        <v>0.0018</v>
      </c>
      <c r="G92" s="15" t="n"/>
    </row>
    <row r="93">
      <c r="A93" s="12" t="inlineStr">
        <is>
          <t>Hero MotoCorp Ltd.</t>
        </is>
      </c>
      <c r="B93" s="30" t="inlineStr">
        <is>
          <t>INE158A01026</t>
        </is>
      </c>
      <c r="C93" s="30" t="inlineStr">
        <is>
          <t>Automobiles</t>
        </is>
      </c>
      <c r="D93" s="13" t="n">
        <v>39900</v>
      </c>
      <c r="E93" s="14" t="n">
        <v>1232.25</v>
      </c>
      <c r="F93" s="15" t="n">
        <v>0.0018</v>
      </c>
      <c r="G93" s="15" t="n"/>
    </row>
    <row r="94">
      <c r="A94" s="12" t="inlineStr">
        <is>
          <t>Gujarat Narmada Valley Fert &amp; Chem Ltd.</t>
        </is>
      </c>
      <c r="B94" s="30" t="inlineStr">
        <is>
          <t>INE113A01013</t>
        </is>
      </c>
      <c r="C94" s="30" t="inlineStr">
        <is>
          <t>Chemicals &amp; Petrochemicals</t>
        </is>
      </c>
      <c r="D94" s="13" t="n">
        <v>178100</v>
      </c>
      <c r="E94" s="14" t="n">
        <v>1231.47</v>
      </c>
      <c r="F94" s="15" t="n">
        <v>0.0018</v>
      </c>
      <c r="G94" s="15" t="n"/>
    </row>
    <row r="95">
      <c r="A95" s="12" t="inlineStr">
        <is>
          <t>Apollo Hospitals Enterprise Ltd.</t>
        </is>
      </c>
      <c r="B95" s="30" t="inlineStr">
        <is>
          <t>INE437A01024</t>
        </is>
      </c>
      <c r="C95" s="30" t="inlineStr">
        <is>
          <t>Healthcare Services</t>
        </is>
      </c>
      <c r="D95" s="13" t="n">
        <v>25500</v>
      </c>
      <c r="E95" s="14" t="n">
        <v>1229.07</v>
      </c>
      <c r="F95" s="15" t="n">
        <v>0.0017</v>
      </c>
      <c r="G95" s="15" t="n"/>
    </row>
    <row r="96">
      <c r="A96" s="12" t="inlineStr">
        <is>
          <t>Coforge Ltd.</t>
        </is>
      </c>
      <c r="B96" s="30" t="inlineStr">
        <is>
          <t>INE591G01017</t>
        </is>
      </c>
      <c r="C96" s="30" t="inlineStr">
        <is>
          <t>IT - Software</t>
        </is>
      </c>
      <c r="D96" s="13" t="n">
        <v>24450</v>
      </c>
      <c r="E96" s="14" t="n">
        <v>1218.65</v>
      </c>
      <c r="F96" s="15" t="n">
        <v>0.0017</v>
      </c>
      <c r="G96" s="15" t="n"/>
    </row>
    <row r="97">
      <c r="A97" s="12" t="inlineStr">
        <is>
          <t>Max Financial Services Ltd.</t>
        </is>
      </c>
      <c r="B97" s="30" t="inlineStr">
        <is>
          <t>INE180A01020</t>
        </is>
      </c>
      <c r="C97" s="30" t="inlineStr">
        <is>
          <t>Insurance</t>
        </is>
      </c>
      <c r="D97" s="13" t="n">
        <v>132000</v>
      </c>
      <c r="E97" s="14" t="n">
        <v>1206.61</v>
      </c>
      <c r="F97" s="15" t="n">
        <v>0.0017</v>
      </c>
      <c r="G97" s="15" t="n"/>
    </row>
    <row r="98">
      <c r="A98" s="12" t="inlineStr">
        <is>
          <t>Syngene International Ltd.</t>
        </is>
      </c>
      <c r="B98" s="30" t="inlineStr">
        <is>
          <t>INE398R01022</t>
        </is>
      </c>
      <c r="C98" s="30" t="inlineStr">
        <is>
          <t>Healthcare Services</t>
        </is>
      </c>
      <c r="D98" s="13" t="n">
        <v>175000</v>
      </c>
      <c r="E98" s="14" t="n">
        <v>1190.53</v>
      </c>
      <c r="F98" s="15" t="n">
        <v>0.0017</v>
      </c>
      <c r="G98" s="15" t="n"/>
    </row>
    <row r="99">
      <c r="A99" s="12" t="inlineStr">
        <is>
          <t>SBI Life Insurance Company Ltd.</t>
        </is>
      </c>
      <c r="B99" s="30" t="inlineStr">
        <is>
          <t>INE123W01016</t>
        </is>
      </c>
      <c r="C99" s="30" t="inlineStr">
        <is>
          <t>Insurance</t>
        </is>
      </c>
      <c r="D99" s="13" t="n">
        <v>85500</v>
      </c>
      <c r="E99" s="14" t="n">
        <v>1169.51</v>
      </c>
      <c r="F99" s="15" t="n">
        <v>0.0017</v>
      </c>
      <c r="G99" s="15" t="n"/>
    </row>
    <row r="100">
      <c r="A100" s="12" t="inlineStr">
        <is>
          <t>UPL Ltd.</t>
        </is>
      </c>
      <c r="B100" s="30" t="inlineStr">
        <is>
          <t>INE628A01036</t>
        </is>
      </c>
      <c r="C100" s="30" t="inlineStr">
        <is>
          <t>Fertilizers &amp; Agrochemicals</t>
        </is>
      </c>
      <c r="D100" s="13" t="n">
        <v>214500</v>
      </c>
      <c r="E100" s="14" t="n">
        <v>1159.37</v>
      </c>
      <c r="F100" s="15" t="n">
        <v>0.0016</v>
      </c>
      <c r="G100" s="15" t="n"/>
    </row>
    <row r="101">
      <c r="A101" s="12" t="inlineStr">
        <is>
          <t>ICICI Lombard General Insurance Co. Ltd.</t>
        </is>
      </c>
      <c r="B101" s="30" t="inlineStr">
        <is>
          <t>INE765G01017</t>
        </is>
      </c>
      <c r="C101" s="30" t="inlineStr">
        <is>
          <t>Insurance</t>
        </is>
      </c>
      <c r="D101" s="13" t="n">
        <v>81500</v>
      </c>
      <c r="E101" s="14" t="n">
        <v>1119.65</v>
      </c>
      <c r="F101" s="15" t="n">
        <v>0.0016</v>
      </c>
      <c r="G101" s="15" t="n"/>
    </row>
    <row r="102">
      <c r="A102" s="12" t="inlineStr">
        <is>
          <t>NTPC Ltd.</t>
        </is>
      </c>
      <c r="B102" s="30" t="inlineStr">
        <is>
          <t>INE733E01010</t>
        </is>
      </c>
      <c r="C102" s="30" t="inlineStr">
        <is>
          <t>Power</t>
        </is>
      </c>
      <c r="D102" s="13" t="n">
        <v>459000</v>
      </c>
      <c r="E102" s="14" t="n">
        <v>1082.32</v>
      </c>
      <c r="F102" s="15" t="n">
        <v>0.0015</v>
      </c>
      <c r="G102" s="15" t="n"/>
    </row>
    <row r="103">
      <c r="A103" s="12" t="inlineStr">
        <is>
          <t>Asian Paints Ltd.</t>
        </is>
      </c>
      <c r="B103" s="30" t="inlineStr">
        <is>
          <t>INE021A01026</t>
        </is>
      </c>
      <c r="C103" s="30" t="inlineStr">
        <is>
          <t>Consumer Durables</t>
        </is>
      </c>
      <c r="D103" s="13" t="n">
        <v>35200</v>
      </c>
      <c r="E103" s="14" t="n">
        <v>1054.49</v>
      </c>
      <c r="F103" s="15" t="n">
        <v>0.0015</v>
      </c>
      <c r="G103" s="15" t="n"/>
    </row>
    <row r="104">
      <c r="A104" s="12" t="inlineStr">
        <is>
          <t>Bandhan Bank Ltd.</t>
        </is>
      </c>
      <c r="B104" s="30" t="inlineStr">
        <is>
          <t>INE545U01014</t>
        </is>
      </c>
      <c r="C104" s="30" t="inlineStr">
        <is>
          <t>Banks</t>
        </is>
      </c>
      <c r="D104" s="13" t="n">
        <v>487500</v>
      </c>
      <c r="E104" s="14" t="n">
        <v>1043.98</v>
      </c>
      <c r="F104" s="15" t="n">
        <v>0.0015</v>
      </c>
      <c r="G104" s="15" t="n"/>
    </row>
    <row r="105">
      <c r="A105" s="12" t="inlineStr">
        <is>
          <t>Bharat Electronics Ltd.</t>
        </is>
      </c>
      <c r="B105" s="30" t="inlineStr">
        <is>
          <t>INE263A01024</t>
        </is>
      </c>
      <c r="C105" s="30" t="inlineStr">
        <is>
          <t>Aerospace &amp; Defense</t>
        </is>
      </c>
      <c r="D105" s="13" t="n">
        <v>718200</v>
      </c>
      <c r="E105" s="14" t="n">
        <v>957</v>
      </c>
      <c r="F105" s="15" t="n">
        <v>0.0014</v>
      </c>
      <c r="G105" s="15" t="n"/>
    </row>
    <row r="106">
      <c r="A106" s="12" t="inlineStr">
        <is>
          <t>ICICI Prudential Life Insurance Co Ltd.</t>
        </is>
      </c>
      <c r="B106" s="30" t="inlineStr">
        <is>
          <t>INE726G01019</t>
        </is>
      </c>
      <c r="C106" s="30" t="inlineStr">
        <is>
          <t>Insurance</t>
        </is>
      </c>
      <c r="D106" s="13" t="n">
        <v>181500</v>
      </c>
      <c r="E106" s="14" t="n">
        <v>953.33</v>
      </c>
      <c r="F106" s="15" t="n">
        <v>0.0014</v>
      </c>
      <c r="G106" s="15" t="n"/>
    </row>
    <row r="107">
      <c r="A107" s="12" t="inlineStr">
        <is>
          <t>Bharat Petroleum Corporation Ltd.</t>
        </is>
      </c>
      <c r="B107" s="30" t="inlineStr">
        <is>
          <t>INE029A01011</t>
        </is>
      </c>
      <c r="C107" s="30" t="inlineStr">
        <is>
          <t>Petroleum Products</t>
        </is>
      </c>
      <c r="D107" s="13" t="n">
        <v>264600</v>
      </c>
      <c r="E107" s="14" t="n">
        <v>924.12</v>
      </c>
      <c r="F107" s="15" t="n">
        <v>0.0013</v>
      </c>
      <c r="G107" s="15" t="n"/>
    </row>
    <row r="108">
      <c r="A108" s="12" t="inlineStr">
        <is>
          <t>Aurobindo Pharma Ltd.</t>
        </is>
      </c>
      <c r="B108" s="30" t="inlineStr">
        <is>
          <t>INE406A01037</t>
        </is>
      </c>
      <c r="C108" s="30" t="inlineStr">
        <is>
          <t>Pharmaceuticals &amp; Biotechnology</t>
        </is>
      </c>
      <c r="D108" s="13" t="n">
        <v>107800</v>
      </c>
      <c r="E108" s="14" t="n">
        <v>915.76</v>
      </c>
      <c r="F108" s="15" t="n">
        <v>0.0013</v>
      </c>
      <c r="G108" s="15" t="n"/>
    </row>
    <row r="109">
      <c r="A109" s="12" t="inlineStr">
        <is>
          <t>Titan Company Ltd.</t>
        </is>
      </c>
      <c r="B109" s="30" t="inlineStr">
        <is>
          <t>INE280A01028</t>
        </is>
      </c>
      <c r="C109" s="30" t="inlineStr">
        <is>
          <t>Consumer Durables</t>
        </is>
      </c>
      <c r="D109" s="13" t="n">
        <v>28500</v>
      </c>
      <c r="E109" s="14" t="n">
        <v>909.05</v>
      </c>
      <c r="F109" s="15" t="n">
        <v>0.0013</v>
      </c>
      <c r="G109" s="15" t="n"/>
    </row>
    <row r="110">
      <c r="A110" s="12" t="inlineStr">
        <is>
          <t>Can Fin Homes Ltd.</t>
        </is>
      </c>
      <c r="B110" s="30" t="inlineStr">
        <is>
          <t>INE477A01020</t>
        </is>
      </c>
      <c r="C110" s="30" t="inlineStr">
        <is>
          <t>Finance</t>
        </is>
      </c>
      <c r="D110" s="13" t="n">
        <v>118950</v>
      </c>
      <c r="E110" s="14" t="n">
        <v>908.12</v>
      </c>
      <c r="F110" s="15" t="n">
        <v>0.0013</v>
      </c>
      <c r="G110" s="15" t="n"/>
    </row>
    <row r="111">
      <c r="A111" s="12" t="inlineStr">
        <is>
          <t>Chambal Fertilizers &amp; Chemicals Ltd.</t>
        </is>
      </c>
      <c r="B111" s="30" t="inlineStr">
        <is>
          <t>INE085A01013</t>
        </is>
      </c>
      <c r="C111" s="30" t="inlineStr">
        <is>
          <t>Fertilizers &amp; Agrochemicals</t>
        </is>
      </c>
      <c r="D111" s="13" t="n">
        <v>313500</v>
      </c>
      <c r="E111" s="14" t="n">
        <v>904.6</v>
      </c>
      <c r="F111" s="15" t="n">
        <v>0.0013</v>
      </c>
      <c r="G111" s="15" t="n"/>
    </row>
    <row r="112">
      <c r="A112" s="12" t="inlineStr">
        <is>
          <t>Indian Oil Corporation Ltd.</t>
        </is>
      </c>
      <c r="B112" s="30" t="inlineStr">
        <is>
          <t>INE242A01010</t>
        </is>
      </c>
      <c r="C112" s="30" t="inlineStr">
        <is>
          <t>Petroleum Products</t>
        </is>
      </c>
      <c r="D112" s="13" t="n">
        <v>975000</v>
      </c>
      <c r="E112" s="14" t="n">
        <v>874.58</v>
      </c>
      <c r="F112" s="15" t="n">
        <v>0.0012</v>
      </c>
      <c r="G112" s="15" t="n"/>
    </row>
    <row r="113">
      <c r="A113" s="12" t="inlineStr">
        <is>
          <t>Page Industries Ltd.</t>
        </is>
      </c>
      <c r="B113" s="30" t="inlineStr">
        <is>
          <t>INE761H01022</t>
        </is>
      </c>
      <c r="C113" s="30" t="inlineStr">
        <is>
          <t>Textiles &amp; Apparels</t>
        </is>
      </c>
      <c r="D113" s="13" t="n">
        <v>2190</v>
      </c>
      <c r="E113" s="14" t="n">
        <v>828.1799999999999</v>
      </c>
      <c r="F113" s="15" t="n">
        <v>0.0012</v>
      </c>
      <c r="G113" s="15" t="n"/>
    </row>
    <row r="114">
      <c r="A114" s="12" t="inlineStr">
        <is>
          <t>IDFC Ltd.</t>
        </is>
      </c>
      <c r="B114" s="30" t="inlineStr">
        <is>
          <t>INE043D01016</t>
        </is>
      </c>
      <c r="C114" s="30" t="inlineStr">
        <is>
          <t>Finance</t>
        </is>
      </c>
      <c r="D114" s="13" t="n">
        <v>720000</v>
      </c>
      <c r="E114" s="14" t="n">
        <v>824.4</v>
      </c>
      <c r="F114" s="15" t="n">
        <v>0.0012</v>
      </c>
      <c r="G114" s="15" t="n"/>
    </row>
    <row r="115">
      <c r="A115" s="12" t="inlineStr">
        <is>
          <t>Mahanagar Gas Ltd.</t>
        </is>
      </c>
      <c r="B115" s="30" t="inlineStr">
        <is>
          <t>INE002S01010</t>
        </is>
      </c>
      <c r="C115" s="30" t="inlineStr">
        <is>
          <t>Gas</t>
        </is>
      </c>
      <c r="D115" s="13" t="n">
        <v>74400</v>
      </c>
      <c r="E115" s="14" t="n">
        <v>768.11</v>
      </c>
      <c r="F115" s="15" t="n">
        <v>0.0011</v>
      </c>
      <c r="G115" s="15" t="n"/>
    </row>
    <row r="116">
      <c r="A116" s="12" t="inlineStr">
        <is>
          <t>P I INDUSTRIES LIMITED</t>
        </is>
      </c>
      <c r="B116" s="30" t="inlineStr">
        <is>
          <t>INE603J01030</t>
        </is>
      </c>
      <c r="C116" s="30" t="inlineStr">
        <is>
          <t>Fertilizers &amp; Agrochemicals</t>
        </is>
      </c>
      <c r="D116" s="13" t="n">
        <v>22500</v>
      </c>
      <c r="E116" s="14" t="n">
        <v>765.28</v>
      </c>
      <c r="F116" s="15" t="n">
        <v>0.0011</v>
      </c>
      <c r="G116" s="15" t="n"/>
    </row>
    <row r="117">
      <c r="A117" s="12" t="inlineStr">
        <is>
          <t>Divi's Laboratories Ltd.</t>
        </is>
      </c>
      <c r="B117" s="30" t="inlineStr">
        <is>
          <t>INE361B01024</t>
        </is>
      </c>
      <c r="C117" s="30" t="inlineStr">
        <is>
          <t>Pharmaceuticals &amp; Biotechnology</t>
        </is>
      </c>
      <c r="D117" s="13" t="n">
        <v>22000</v>
      </c>
      <c r="E117" s="14" t="n">
        <v>745.4400000000001</v>
      </c>
      <c r="F117" s="15" t="n">
        <v>0.0011</v>
      </c>
      <c r="G117" s="15" t="n"/>
    </row>
    <row r="118">
      <c r="A118" s="12" t="inlineStr">
        <is>
          <t>United Spirits Ltd.</t>
        </is>
      </c>
      <c r="B118" s="30" t="inlineStr">
        <is>
          <t>INE854D01024</t>
        </is>
      </c>
      <c r="C118" s="30" t="inlineStr">
        <is>
          <t>Beverages</t>
        </is>
      </c>
      <c r="D118" s="13" t="n">
        <v>70700</v>
      </c>
      <c r="E118" s="14" t="n">
        <v>729.77</v>
      </c>
      <c r="F118" s="15" t="n">
        <v>0.001</v>
      </c>
      <c r="G118" s="15" t="n"/>
    </row>
    <row r="119">
      <c r="A119" s="12" t="inlineStr">
        <is>
          <t>Cholamandalam Investment &amp; Finance Company Ltd.</t>
        </is>
      </c>
      <c r="B119" s="30" t="inlineStr">
        <is>
          <t>INE121A01024</t>
        </is>
      </c>
      <c r="C119" s="30" t="inlineStr">
        <is>
          <t>Finance</t>
        </is>
      </c>
      <c r="D119" s="13" t="n">
        <v>57500</v>
      </c>
      <c r="E119" s="14" t="n">
        <v>653.95</v>
      </c>
      <c r="F119" s="15" t="n">
        <v>0.0009</v>
      </c>
      <c r="G119" s="15" t="n"/>
    </row>
    <row r="120">
      <c r="A120" s="12" t="inlineStr">
        <is>
          <t>The India Cements Ltd.</t>
        </is>
      </c>
      <c r="B120" s="30" t="inlineStr">
        <is>
          <t>INE383A01012</t>
        </is>
      </c>
      <c r="C120" s="30" t="inlineStr">
        <is>
          <t>Cement &amp; Cement Products</t>
        </is>
      </c>
      <c r="D120" s="13" t="n">
        <v>301600</v>
      </c>
      <c r="E120" s="14" t="n">
        <v>631.1</v>
      </c>
      <c r="F120" s="15" t="n">
        <v>0.0009</v>
      </c>
      <c r="G120" s="15" t="n"/>
    </row>
    <row r="121">
      <c r="A121" s="12" t="inlineStr">
        <is>
          <t>Gujarat Gas Ltd.</t>
        </is>
      </c>
      <c r="B121" s="30" t="inlineStr">
        <is>
          <t>INE844O01030</t>
        </is>
      </c>
      <c r="C121" s="30" t="inlineStr">
        <is>
          <t>Gas</t>
        </is>
      </c>
      <c r="D121" s="13" t="n">
        <v>152500</v>
      </c>
      <c r="E121" s="14" t="n">
        <v>623.8</v>
      </c>
      <c r="F121" s="15" t="n">
        <v>0.0009</v>
      </c>
      <c r="G121" s="15" t="n"/>
    </row>
    <row r="122">
      <c r="A122" s="12" t="inlineStr">
        <is>
          <t>Trent Ltd.</t>
        </is>
      </c>
      <c r="B122" s="30" t="inlineStr">
        <is>
          <t>INE849A01020</t>
        </is>
      </c>
      <c r="C122" s="30" t="inlineStr">
        <is>
          <t>Retailing</t>
        </is>
      </c>
      <c r="D122" s="13" t="n">
        <v>28800</v>
      </c>
      <c r="E122" s="14" t="n">
        <v>620.55</v>
      </c>
      <c r="F122" s="15" t="n">
        <v>0.0009</v>
      </c>
      <c r="G122" s="15" t="n"/>
    </row>
    <row r="123">
      <c r="A123" s="12" t="inlineStr">
        <is>
          <t>Bajaj Auto Ltd.</t>
        </is>
      </c>
      <c r="B123" s="30" t="inlineStr">
        <is>
          <t>INE917I01010</t>
        </is>
      </c>
      <c r="C123" s="30" t="inlineStr">
        <is>
          <t>Automobiles</t>
        </is>
      </c>
      <c r="D123" s="13" t="n">
        <v>11500</v>
      </c>
      <c r="E123" s="14" t="n">
        <v>611.12</v>
      </c>
      <c r="F123" s="15" t="n">
        <v>0.0009</v>
      </c>
      <c r="G123" s="15" t="n"/>
    </row>
    <row r="124">
      <c r="A124" s="12" t="inlineStr">
        <is>
          <t>Berger Paints (I) Ltd.</t>
        </is>
      </c>
      <c r="B124" s="30" t="inlineStr">
        <is>
          <t>INE463A01038</t>
        </is>
      </c>
      <c r="C124" s="30" t="inlineStr">
        <is>
          <t>Consumer Durables</t>
        </is>
      </c>
      <c r="D124" s="13" t="n">
        <v>104280</v>
      </c>
      <c r="E124" s="14" t="n">
        <v>582.51</v>
      </c>
      <c r="F124" s="15" t="n">
        <v>0.0008</v>
      </c>
      <c r="G124" s="15" t="n"/>
    </row>
    <row r="125">
      <c r="A125" s="12" t="inlineStr">
        <is>
          <t>Marico Ltd.</t>
        </is>
      </c>
      <c r="B125" s="30" t="inlineStr">
        <is>
          <t>INE196A01026</t>
        </is>
      </c>
      <c r="C125" s="30" t="inlineStr">
        <is>
          <t>Agricultural Food &amp; other Products</t>
        </is>
      </c>
      <c r="D125" s="13" t="n">
        <v>108000</v>
      </c>
      <c r="E125" s="14" t="n">
        <v>579.47</v>
      </c>
      <c r="F125" s="15" t="n">
        <v>0.0008</v>
      </c>
      <c r="G125" s="15" t="n"/>
    </row>
    <row r="126">
      <c r="A126" s="12" t="inlineStr">
        <is>
          <t>Zydus Lifesciences Ltd.</t>
        </is>
      </c>
      <c r="B126" s="30" t="inlineStr">
        <is>
          <t>INE010B01027</t>
        </is>
      </c>
      <c r="C126" s="30" t="inlineStr">
        <is>
          <t>Pharmaceuticals &amp; Biotechnology</t>
        </is>
      </c>
      <c r="D126" s="13" t="n">
        <v>97200</v>
      </c>
      <c r="E126" s="14" t="n">
        <v>557.49</v>
      </c>
      <c r="F126" s="15" t="n">
        <v>0.0008</v>
      </c>
      <c r="G126" s="15" t="n"/>
    </row>
    <row r="127">
      <c r="A127" s="12" t="inlineStr">
        <is>
          <t>Metropolis Healthcare Ltd.</t>
        </is>
      </c>
      <c r="B127" s="30" t="inlineStr">
        <is>
          <t>INE112L01020</t>
        </is>
      </c>
      <c r="C127" s="30" t="inlineStr">
        <is>
          <t>Healthcare Services</t>
        </is>
      </c>
      <c r="D127" s="13" t="n">
        <v>38800</v>
      </c>
      <c r="E127" s="14" t="n">
        <v>545.3099999999999</v>
      </c>
      <c r="F127" s="15" t="n">
        <v>0.0008</v>
      </c>
      <c r="G127" s="15" t="n"/>
    </row>
    <row r="128">
      <c r="A128" s="12" t="inlineStr">
        <is>
          <t>Siemens Ltd.</t>
        </is>
      </c>
      <c r="B128" s="30" t="inlineStr">
        <is>
          <t>INE003A01024</t>
        </is>
      </c>
      <c r="C128" s="30" t="inlineStr">
        <is>
          <t>Electrical Equipment</t>
        </is>
      </c>
      <c r="D128" s="13" t="n">
        <v>15675</v>
      </c>
      <c r="E128" s="14" t="n">
        <v>522.13</v>
      </c>
      <c r="F128" s="15" t="n">
        <v>0.0007</v>
      </c>
      <c r="G128" s="15" t="n"/>
    </row>
    <row r="129">
      <c r="A129" s="12" t="inlineStr">
        <is>
          <t>Exide Industries Ltd.</t>
        </is>
      </c>
      <c r="B129" s="30" t="inlineStr">
        <is>
          <t>INE302A01020</t>
        </is>
      </c>
      <c r="C129" s="30" t="inlineStr">
        <is>
          <t>Auto Components</t>
        </is>
      </c>
      <c r="D129" s="13" t="n">
        <v>190800</v>
      </c>
      <c r="E129" s="14" t="n">
        <v>487.3</v>
      </c>
      <c r="F129" s="15" t="n">
        <v>0.0007</v>
      </c>
      <c r="G129" s="15" t="n"/>
    </row>
    <row r="130">
      <c r="A130" s="12" t="inlineStr">
        <is>
          <t>Tata Consultancy Services Ltd.</t>
        </is>
      </c>
      <c r="B130" s="30" t="inlineStr">
        <is>
          <t>INE467B01029</t>
        </is>
      </c>
      <c r="C130" s="30" t="inlineStr">
        <is>
          <t>IT - Software</t>
        </is>
      </c>
      <c r="D130" s="13" t="n">
        <v>12775</v>
      </c>
      <c r="E130" s="14" t="n">
        <v>430.36</v>
      </c>
      <c r="F130" s="15" t="n">
        <v>0.0005999999999999999</v>
      </c>
      <c r="G130" s="15" t="n"/>
    </row>
    <row r="131">
      <c r="A131" s="12" t="inlineStr">
        <is>
          <t>IPCA Laboratories Ltd.</t>
        </is>
      </c>
      <c r="B131" s="30" t="inlineStr">
        <is>
          <t>INE571A01038</t>
        </is>
      </c>
      <c r="C131" s="30" t="inlineStr">
        <is>
          <t>Pharmaceuticals &amp; Biotechnology</t>
        </is>
      </c>
      <c r="D131" s="13" t="n">
        <v>41600</v>
      </c>
      <c r="E131" s="14" t="n">
        <v>409.24</v>
      </c>
      <c r="F131" s="15" t="n">
        <v>0.0005999999999999999</v>
      </c>
      <c r="G131" s="15" t="n"/>
    </row>
    <row r="132">
      <c r="A132" s="12" t="inlineStr">
        <is>
          <t>ACC Ltd.</t>
        </is>
      </c>
      <c r="B132" s="30" t="inlineStr">
        <is>
          <t>INE012A01025</t>
        </is>
      </c>
      <c r="C132" s="30" t="inlineStr">
        <is>
          <t>Cement &amp; Cement Products</t>
        </is>
      </c>
      <c r="D132" s="13" t="n">
        <v>19800</v>
      </c>
      <c r="E132" s="14" t="n">
        <v>373.86</v>
      </c>
      <c r="F132" s="15" t="n">
        <v>0.0005</v>
      </c>
      <c r="G132" s="15" t="n"/>
    </row>
    <row r="133">
      <c r="A133" s="12" t="inlineStr">
        <is>
          <t>Ultratech Cement Ltd.</t>
        </is>
      </c>
      <c r="B133" s="30" t="inlineStr">
        <is>
          <t>INE481G01011</t>
        </is>
      </c>
      <c r="C133" s="30" t="inlineStr">
        <is>
          <t>Cement &amp; Cement Products</t>
        </is>
      </c>
      <c r="D133" s="13" t="n">
        <v>4200</v>
      </c>
      <c r="E133" s="14" t="n">
        <v>353.73</v>
      </c>
      <c r="F133" s="15" t="n">
        <v>0.0005</v>
      </c>
      <c r="G133" s="15" t="n"/>
    </row>
    <row r="134">
      <c r="A134" s="12" t="inlineStr">
        <is>
          <t>Godrej Properties Ltd.</t>
        </is>
      </c>
      <c r="B134" s="30" t="inlineStr">
        <is>
          <t>INE484J01027</t>
        </is>
      </c>
      <c r="C134" s="30" t="inlineStr">
        <is>
          <t>Realty</t>
        </is>
      </c>
      <c r="D134" s="13" t="n">
        <v>20900</v>
      </c>
      <c r="E134" s="14" t="n">
        <v>346.87</v>
      </c>
      <c r="F134" s="15" t="n">
        <v>0.0005</v>
      </c>
      <c r="G134" s="15" t="n"/>
    </row>
    <row r="135">
      <c r="A135" s="12" t="inlineStr">
        <is>
          <t>The Indian Hotels Company Ltd.</t>
        </is>
      </c>
      <c r="B135" s="30" t="inlineStr">
        <is>
          <t>INE053A01029</t>
        </is>
      </c>
      <c r="C135" s="30" t="inlineStr">
        <is>
          <t>Leisure Services</t>
        </is>
      </c>
      <c r="D135" s="13" t="n">
        <v>90000</v>
      </c>
      <c r="E135" s="14" t="n">
        <v>345.06</v>
      </c>
      <c r="F135" s="15" t="n">
        <v>0.0005</v>
      </c>
      <c r="G135" s="15" t="n"/>
    </row>
    <row r="136">
      <c r="A136" s="12" t="inlineStr">
        <is>
          <t>Torrent Pharmaceuticals Ltd.</t>
        </is>
      </c>
      <c r="B136" s="30" t="inlineStr">
        <is>
          <t>INE685A01028</t>
        </is>
      </c>
      <c r="C136" s="30" t="inlineStr">
        <is>
          <t>Pharmaceuticals &amp; Biotechnology</t>
        </is>
      </c>
      <c r="D136" s="13" t="n">
        <v>16500</v>
      </c>
      <c r="E136" s="14" t="n">
        <v>317.5</v>
      </c>
      <c r="F136" s="15" t="n">
        <v>0.0005</v>
      </c>
      <c r="G136" s="15" t="n"/>
    </row>
    <row r="137">
      <c r="A137" s="12" t="inlineStr">
        <is>
          <t>Hindustan Unilever Ltd.</t>
        </is>
      </c>
      <c r="B137" s="30" t="inlineStr">
        <is>
          <t>INE030A01027</t>
        </is>
      </c>
      <c r="C137" s="30" t="inlineStr">
        <is>
          <t>Diversified FMCG</t>
        </is>
      </c>
      <c r="D137" s="13" t="n">
        <v>10500</v>
      </c>
      <c r="E137" s="14" t="n">
        <v>260.82</v>
      </c>
      <c r="F137" s="15" t="n">
        <v>0.0004</v>
      </c>
      <c r="G137" s="15" t="n"/>
    </row>
    <row r="138">
      <c r="A138" s="12" t="inlineStr">
        <is>
          <t>Crompton Greaves Cons Electrical Ltd.</t>
        </is>
      </c>
      <c r="B138" s="30" t="inlineStr">
        <is>
          <t>INE299U01018</t>
        </is>
      </c>
      <c r="C138" s="30" t="inlineStr">
        <is>
          <t>Consumer Durables</t>
        </is>
      </c>
      <c r="D138" s="13" t="n">
        <v>90000</v>
      </c>
      <c r="E138" s="14" t="n">
        <v>253.8</v>
      </c>
      <c r="F138" s="15" t="n">
        <v>0.0004</v>
      </c>
      <c r="G138" s="15" t="n"/>
    </row>
    <row r="139">
      <c r="A139" s="12" t="inlineStr">
        <is>
          <t>Vedanta Ltd.</t>
        </is>
      </c>
      <c r="B139" s="30" t="inlineStr">
        <is>
          <t>INE205A01025</t>
        </is>
      </c>
      <c r="C139" s="30" t="inlineStr">
        <is>
          <t>Diversified Metals</t>
        </is>
      </c>
      <c r="D139" s="13" t="n">
        <v>114000</v>
      </c>
      <c r="E139" s="14" t="n">
        <v>246.92</v>
      </c>
      <c r="F139" s="15" t="n">
        <v>0.0004</v>
      </c>
      <c r="G139" s="15" t="n"/>
    </row>
    <row r="140">
      <c r="A140" s="12" t="inlineStr">
        <is>
          <t>Balrampur Chini Mills Ltd.</t>
        </is>
      </c>
      <c r="B140" s="30" t="inlineStr">
        <is>
          <t>INE119A01028</t>
        </is>
      </c>
      <c r="C140" s="30" t="inlineStr">
        <is>
          <t>Agricultural Food &amp; other Products</t>
        </is>
      </c>
      <c r="D140" s="13" t="n">
        <v>59200</v>
      </c>
      <c r="E140" s="14" t="n">
        <v>244.58</v>
      </c>
      <c r="F140" s="15" t="n">
        <v>0.0003</v>
      </c>
      <c r="G140" s="15" t="n"/>
    </row>
    <row r="141">
      <c r="A141" s="12" t="inlineStr">
        <is>
          <t>L&amp;T Technology Services Ltd.</t>
        </is>
      </c>
      <c r="B141" s="30" t="inlineStr">
        <is>
          <t>INE010V01017</t>
        </is>
      </c>
      <c r="C141" s="30" t="inlineStr">
        <is>
          <t>IT - Services</t>
        </is>
      </c>
      <c r="D141" s="13" t="n">
        <v>5400</v>
      </c>
      <c r="E141" s="14" t="n">
        <v>226.08</v>
      </c>
      <c r="F141" s="15" t="n">
        <v>0.0003</v>
      </c>
      <c r="G141" s="15" t="n"/>
    </row>
    <row r="142">
      <c r="A142" s="12" t="inlineStr">
        <is>
          <t>Bajaj Finance Ltd.</t>
        </is>
      </c>
      <c r="B142" s="30" t="inlineStr">
        <is>
          <t>INE296A01024</t>
        </is>
      </c>
      <c r="C142" s="30" t="inlineStr">
        <is>
          <t>Finance</t>
        </is>
      </c>
      <c r="D142" s="13" t="n">
        <v>3000</v>
      </c>
      <c r="E142" s="14" t="n">
        <v>224.78</v>
      </c>
      <c r="F142" s="15" t="n">
        <v>0.0003</v>
      </c>
      <c r="G142" s="15" t="n"/>
    </row>
    <row r="143">
      <c r="A143" s="12" t="inlineStr">
        <is>
          <t>Steel Authority of India Ltd.</t>
        </is>
      </c>
      <c r="B143" s="30" t="inlineStr">
        <is>
          <t>INE114A01011</t>
        </is>
      </c>
      <c r="C143" s="30" t="inlineStr">
        <is>
          <t>Ferrous Metals</t>
        </is>
      </c>
      <c r="D143" s="13" t="n">
        <v>264000</v>
      </c>
      <c r="E143" s="14" t="n">
        <v>221.36</v>
      </c>
      <c r="F143" s="15" t="n">
        <v>0.0003</v>
      </c>
      <c r="G143" s="15" t="n"/>
    </row>
    <row r="144">
      <c r="A144" s="12" t="inlineStr">
        <is>
          <t>Coromandel International Ltd.</t>
        </is>
      </c>
      <c r="B144" s="30" t="inlineStr">
        <is>
          <t>INE169A01031</t>
        </is>
      </c>
      <c r="C144" s="30" t="inlineStr">
        <is>
          <t>Fertilizers &amp; Agrochemicals</t>
        </is>
      </c>
      <c r="D144" s="13" t="n">
        <v>18900</v>
      </c>
      <c r="E144" s="14" t="n">
        <v>197.13</v>
      </c>
      <c r="F144" s="15" t="n">
        <v>0.0003</v>
      </c>
      <c r="G144" s="15" t="n"/>
    </row>
    <row r="145">
      <c r="A145" s="12" t="inlineStr">
        <is>
          <t>Abbott India Ltd.</t>
        </is>
      </c>
      <c r="B145" s="30" t="inlineStr">
        <is>
          <t>INE358A01014</t>
        </is>
      </c>
      <c r="C145" s="30" t="inlineStr">
        <is>
          <t>Pharmaceuticals &amp; Biotechnology</t>
        </is>
      </c>
      <c r="D145" s="13" t="n">
        <v>840</v>
      </c>
      <c r="E145" s="14" t="n">
        <v>188.27</v>
      </c>
      <c r="F145" s="15" t="n">
        <v>0.0003</v>
      </c>
      <c r="G145" s="15" t="n"/>
    </row>
    <row r="146">
      <c r="A146" s="12" t="inlineStr">
        <is>
          <t>Navin Fluorine International Ltd.</t>
        </is>
      </c>
      <c r="B146" s="30" t="inlineStr">
        <is>
          <t>INE048G01026</t>
        </is>
      </c>
      <c r="C146" s="30" t="inlineStr">
        <is>
          <t>Chemicals &amp; Petrochemicals</t>
        </is>
      </c>
      <c r="D146" s="13" t="n">
        <v>5400</v>
      </c>
      <c r="E146" s="14" t="n">
        <v>185.67</v>
      </c>
      <c r="F146" s="15" t="n">
        <v>0.0003</v>
      </c>
      <c r="G146" s="15" t="n"/>
    </row>
    <row r="147">
      <c r="A147" s="12" t="inlineStr">
        <is>
          <t>National Aluminium Company Ltd.</t>
        </is>
      </c>
      <c r="B147" s="30" t="inlineStr">
        <is>
          <t>INE139A01034</t>
        </is>
      </c>
      <c r="C147" s="30" t="inlineStr">
        <is>
          <t>Non - Ferrous Metals</t>
        </is>
      </c>
      <c r="D147" s="13" t="n">
        <v>172500</v>
      </c>
      <c r="E147" s="14" t="n">
        <v>159.13</v>
      </c>
      <c r="F147" s="15" t="n">
        <v>0.0002</v>
      </c>
      <c r="G147" s="15" t="n"/>
    </row>
    <row r="148">
      <c r="A148" s="12" t="inlineStr">
        <is>
          <t>Tata Steel Ltd.</t>
        </is>
      </c>
      <c r="B148" s="30" t="inlineStr">
        <is>
          <t>INE081A01020</t>
        </is>
      </c>
      <c r="C148" s="30" t="inlineStr">
        <is>
          <t>Ferrous Metals</t>
        </is>
      </c>
      <c r="D148" s="13" t="n">
        <v>126500</v>
      </c>
      <c r="E148" s="14" t="n">
        <v>150.22</v>
      </c>
      <c r="F148" s="15" t="n">
        <v>0.0002</v>
      </c>
      <c r="G148" s="15" t="n"/>
    </row>
    <row r="149">
      <c r="A149" s="12" t="inlineStr">
        <is>
          <t>DLF Ltd.</t>
        </is>
      </c>
      <c r="B149" s="30" t="inlineStr">
        <is>
          <t>INE271C01023</t>
        </is>
      </c>
      <c r="C149" s="30" t="inlineStr">
        <is>
          <t>Realty</t>
        </is>
      </c>
      <c r="D149" s="13" t="n">
        <v>24750</v>
      </c>
      <c r="E149" s="14" t="n">
        <v>139.47</v>
      </c>
      <c r="F149" s="15" t="n">
        <v>0.0002</v>
      </c>
      <c r="G149" s="15" t="n"/>
    </row>
    <row r="150">
      <c r="A150" s="12" t="inlineStr">
        <is>
          <t>HDFC Life Insurance Company Ltd.</t>
        </is>
      </c>
      <c r="B150" s="30" t="inlineStr">
        <is>
          <t>INE795G01014</t>
        </is>
      </c>
      <c r="C150" s="30" t="inlineStr">
        <is>
          <t>Insurance</t>
        </is>
      </c>
      <c r="D150" s="13" t="n">
        <v>15400</v>
      </c>
      <c r="E150" s="14" t="n">
        <v>95.23</v>
      </c>
      <c r="F150" s="15" t="n">
        <v>0.0001</v>
      </c>
      <c r="G150" s="15" t="n"/>
    </row>
    <row r="151">
      <c r="A151" s="12" t="inlineStr">
        <is>
          <t>Tata Consumer Products Ltd.</t>
        </is>
      </c>
      <c r="B151" s="30" t="inlineStr">
        <is>
          <t>INE192A01025</t>
        </is>
      </c>
      <c r="C151" s="30" t="inlineStr">
        <is>
          <t>Agricultural Food &amp; other Products</t>
        </is>
      </c>
      <c r="D151" s="13" t="n">
        <v>8100</v>
      </c>
      <c r="E151" s="14" t="n">
        <v>72.94</v>
      </c>
      <c r="F151" s="15" t="n">
        <v>0.0001</v>
      </c>
      <c r="G151" s="15" t="n"/>
    </row>
    <row r="152">
      <c r="A152" s="12" t="inlineStr">
        <is>
          <t>Mahindra &amp; Mahindra Ltd.</t>
        </is>
      </c>
      <c r="B152" s="30" t="inlineStr">
        <is>
          <t>INE101A01026</t>
        </is>
      </c>
      <c r="C152" s="30" t="inlineStr">
        <is>
          <t>Automobiles</t>
        </is>
      </c>
      <c r="D152" s="13" t="n">
        <v>4200</v>
      </c>
      <c r="E152" s="14" t="n">
        <v>61.26</v>
      </c>
      <c r="F152" s="15" t="n">
        <v>0.0001</v>
      </c>
      <c r="G152" s="15" t="n"/>
    </row>
    <row r="153">
      <c r="A153" s="12" t="inlineStr">
        <is>
          <t>Muthoot Finance Ltd.</t>
        </is>
      </c>
      <c r="B153" s="30" t="inlineStr">
        <is>
          <t>INE414G01012</t>
        </is>
      </c>
      <c r="C153" s="30" t="inlineStr">
        <is>
          <t>Finance</t>
        </is>
      </c>
      <c r="D153" s="13" t="n">
        <v>4400</v>
      </c>
      <c r="E153" s="14" t="n">
        <v>57.14</v>
      </c>
      <c r="F153" s="15" t="n">
        <v>0.0001</v>
      </c>
      <c r="G153" s="15" t="n"/>
    </row>
    <row r="154">
      <c r="A154" s="12" t="inlineStr">
        <is>
          <t>Bajaj Finserv Ltd.</t>
        </is>
      </c>
      <c r="B154" s="30" t="inlineStr">
        <is>
          <t>INE918I01026</t>
        </is>
      </c>
      <c r="C154" s="30" t="inlineStr">
        <is>
          <t>Finance</t>
        </is>
      </c>
      <c r="D154" s="13" t="n">
        <v>3000</v>
      </c>
      <c r="E154" s="14" t="n">
        <v>47.09</v>
      </c>
      <c r="F154" s="15" t="n">
        <v>0.0001</v>
      </c>
      <c r="G154" s="15" t="n"/>
    </row>
    <row r="155">
      <c r="A155" s="12" t="inlineStr">
        <is>
          <t>Britannia Industries Ltd.</t>
        </is>
      </c>
      <c r="B155" s="30" t="inlineStr">
        <is>
          <t>INE216A01030</t>
        </is>
      </c>
      <c r="C155" s="30" t="inlineStr">
        <is>
          <t>Food Products</t>
        </is>
      </c>
      <c r="D155" s="13" t="n">
        <v>1000</v>
      </c>
      <c r="E155" s="14" t="n">
        <v>44.27</v>
      </c>
      <c r="F155" s="15" t="n">
        <v>0.0001</v>
      </c>
      <c r="G155" s="15" t="n"/>
    </row>
    <row r="156">
      <c r="A156" s="12" t="inlineStr">
        <is>
          <t>Cummins India Ltd.</t>
        </is>
      </c>
      <c r="B156" s="30" t="inlineStr">
        <is>
          <t>INE298A01020</t>
        </is>
      </c>
      <c r="C156" s="30" t="inlineStr">
        <is>
          <t>Industrial Products</t>
        </is>
      </c>
      <c r="D156" s="13" t="n">
        <v>1800</v>
      </c>
      <c r="E156" s="14" t="n">
        <v>30.18</v>
      </c>
      <c r="F156" s="15" t="n">
        <v>0</v>
      </c>
      <c r="G156" s="15" t="n"/>
    </row>
    <row r="157">
      <c r="A157" s="12" t="inlineStr">
        <is>
          <t>Indraprastha Gas Ltd.</t>
        </is>
      </c>
      <c r="B157" s="30" t="inlineStr">
        <is>
          <t>INE203G01027</t>
        </is>
      </c>
      <c r="C157" s="30" t="inlineStr">
        <is>
          <t>Gas</t>
        </is>
      </c>
      <c r="D157" s="13" t="n">
        <v>6875</v>
      </c>
      <c r="E157" s="14" t="n">
        <v>26.29</v>
      </c>
      <c r="F157" s="15" t="n">
        <v>0</v>
      </c>
      <c r="G157" s="15" t="n"/>
    </row>
    <row r="158">
      <c r="A158" s="12" t="inlineStr">
        <is>
          <t>Laurus Labs Ltd.</t>
        </is>
      </c>
      <c r="B158" s="30" t="inlineStr">
        <is>
          <t>INE947Q01028</t>
        </is>
      </c>
      <c r="C158" s="30" t="inlineStr">
        <is>
          <t>Pharmaceuticals &amp; Biotechnology</t>
        </is>
      </c>
      <c r="D158" s="13" t="n">
        <v>3400</v>
      </c>
      <c r="E158" s="14" t="n">
        <v>12.3</v>
      </c>
      <c r="F158" s="15" t="n">
        <v>0</v>
      </c>
      <c r="G158" s="15" t="n"/>
    </row>
    <row r="159">
      <c r="A159" s="12" t="inlineStr">
        <is>
          <t>Info Edge (India) Ltd.</t>
        </is>
      </c>
      <c r="B159" s="30" t="inlineStr">
        <is>
          <t>INE663F01024</t>
        </is>
      </c>
      <c r="C159" s="30" t="inlineStr">
        <is>
          <t>Retailing</t>
        </is>
      </c>
      <c r="D159" s="13" t="n">
        <v>150</v>
      </c>
      <c r="E159" s="14" t="n">
        <v>6.13</v>
      </c>
      <c r="F159" s="15" t="n">
        <v>0</v>
      </c>
      <c r="G159" s="15" t="n"/>
    </row>
    <row r="160">
      <c r="A160" s="16" t="inlineStr">
        <is>
          <t>Sub Total</t>
        </is>
      </c>
      <c r="B160" s="31" t="n"/>
      <c r="C160" s="31" t="n"/>
      <c r="D160" s="17" t="n"/>
      <c r="E160" s="37" t="n">
        <v>406513.99</v>
      </c>
      <c r="F160" s="38" t="n">
        <v>0.5779</v>
      </c>
      <c r="G160" s="20" t="n"/>
    </row>
    <row r="161">
      <c r="A161" s="16" t="inlineStr">
        <is>
          <t>(b) Unlisted</t>
        </is>
      </c>
      <c r="B161" s="30" t="n"/>
      <c r="C161" s="30" t="n"/>
      <c r="D161" s="13" t="n"/>
      <c r="E161" s="14" t="n"/>
      <c r="F161" s="15" t="n"/>
      <c r="G161" s="15" t="n"/>
    </row>
    <row r="162">
      <c r="A162" s="16" t="inlineStr">
        <is>
          <t>Sub Total</t>
        </is>
      </c>
      <c r="B162" s="30" t="n"/>
      <c r="C162" s="30" t="n"/>
      <c r="D162" s="13" t="n"/>
      <c r="E162" s="39" t="inlineStr">
        <is>
          <t>NIL</t>
        </is>
      </c>
      <c r="F162" s="40" t="inlineStr">
        <is>
          <t>NIL</t>
        </is>
      </c>
      <c r="G162" s="15" t="n"/>
    </row>
    <row r="163">
      <c r="A163" s="21" t="inlineStr">
        <is>
          <t>TOTAL</t>
        </is>
      </c>
      <c r="B163" s="32" t="n"/>
      <c r="C163" s="32" t="n"/>
      <c r="D163" s="22" t="n"/>
      <c r="E163" s="27" t="n">
        <v>406513.99</v>
      </c>
      <c r="F163" s="28" t="n">
        <v>0.5779</v>
      </c>
      <c r="G163" s="20" t="n"/>
    </row>
    <row r="164">
      <c r="A164" s="12" t="n"/>
      <c r="B164" s="30" t="n"/>
      <c r="C164" s="30" t="n"/>
      <c r="D164" s="13" t="n"/>
      <c r="E164" s="14" t="n"/>
      <c r="F164" s="15" t="n"/>
      <c r="G164" s="15" t="n"/>
    </row>
    <row r="165">
      <c r="A165" s="16" t="inlineStr">
        <is>
          <t>Derivatives</t>
        </is>
      </c>
      <c r="B165" s="30" t="n"/>
      <c r="C165" s="30" t="n"/>
      <c r="D165" s="13" t="n"/>
      <c r="E165" s="14" t="n"/>
      <c r="F165" s="15" t="n"/>
      <c r="G165" s="15" t="n"/>
    </row>
    <row r="166">
      <c r="A166" s="16" t="inlineStr">
        <is>
          <t>(a) Index/Stock Future</t>
        </is>
      </c>
      <c r="B166" s="30" t="n"/>
      <c r="C166" s="30" t="n"/>
      <c r="D166" s="13" t="n"/>
      <c r="E166" s="14" t="n"/>
      <c r="F166" s="15" t="n"/>
      <c r="G166" s="15" t="n"/>
    </row>
    <row r="167">
      <c r="A167" s="12" t="inlineStr">
        <is>
          <t>Info Edge (India) Ltd.30/11/2023</t>
        </is>
      </c>
      <c r="B167" s="30" t="n"/>
      <c r="C167" s="30" t="inlineStr">
        <is>
          <t>Retailing</t>
        </is>
      </c>
      <c r="D167" s="41" t="n">
        <v>-150</v>
      </c>
      <c r="E167" s="23" t="n">
        <v>-6.16</v>
      </c>
      <c r="F167" s="24" t="n">
        <v>-8e-06</v>
      </c>
      <c r="G167" s="15" t="n"/>
    </row>
    <row r="168">
      <c r="A168" s="12" t="inlineStr">
        <is>
          <t>Laurus Labs Ltd.30/11/2023</t>
        </is>
      </c>
      <c r="B168" s="30" t="n"/>
      <c r="C168" s="30" t="inlineStr">
        <is>
          <t>Pharmaceuticals &amp; Biotechnology</t>
        </is>
      </c>
      <c r="D168" s="41" t="n">
        <v>-3400</v>
      </c>
      <c r="E168" s="23" t="n">
        <v>-12.3</v>
      </c>
      <c r="F168" s="24" t="n">
        <v>-1.7e-05</v>
      </c>
      <c r="G168" s="15" t="n"/>
    </row>
    <row r="169">
      <c r="A169" s="12" t="inlineStr">
        <is>
          <t>Indraprastha Gas Ltd.30/11/2023</t>
        </is>
      </c>
      <c r="B169" s="30" t="n"/>
      <c r="C169" s="30" t="inlineStr">
        <is>
          <t>Gas</t>
        </is>
      </c>
      <c r="D169" s="41" t="n">
        <v>-6875</v>
      </c>
      <c r="E169" s="23" t="n">
        <v>-26.27</v>
      </c>
      <c r="F169" s="24" t="n">
        <v>-3.7e-05</v>
      </c>
      <c r="G169" s="15" t="n"/>
    </row>
    <row r="170">
      <c r="A170" s="12" t="inlineStr">
        <is>
          <t>Cummins India Ltd.30/11/2023</t>
        </is>
      </c>
      <c r="B170" s="30" t="n"/>
      <c r="C170" s="30" t="inlineStr">
        <is>
          <t>Industrial Products</t>
        </is>
      </c>
      <c r="D170" s="41" t="n">
        <v>-1800</v>
      </c>
      <c r="E170" s="23" t="n">
        <v>-30.21</v>
      </c>
      <c r="F170" s="24" t="n">
        <v>-4.2e-05</v>
      </c>
      <c r="G170" s="15" t="n"/>
    </row>
    <row r="171">
      <c r="A171" s="12" t="inlineStr">
        <is>
          <t>Britannia Industries Ltd.30/11/2023</t>
        </is>
      </c>
      <c r="B171" s="30" t="n"/>
      <c r="C171" s="30" t="inlineStr">
        <is>
          <t>Food Products</t>
        </is>
      </c>
      <c r="D171" s="41" t="n">
        <v>-1000</v>
      </c>
      <c r="E171" s="23" t="n">
        <v>-44.55</v>
      </c>
      <c r="F171" s="24" t="n">
        <v>-6.3e-05</v>
      </c>
      <c r="G171" s="15" t="n"/>
    </row>
    <row r="172">
      <c r="A172" s="12" t="inlineStr">
        <is>
          <t>Bajaj Finserv Ltd.30/11/2023</t>
        </is>
      </c>
      <c r="B172" s="30" t="n"/>
      <c r="C172" s="30" t="inlineStr">
        <is>
          <t>Finance</t>
        </is>
      </c>
      <c r="D172" s="41" t="n">
        <v>-3000</v>
      </c>
      <c r="E172" s="23" t="n">
        <v>-47.27</v>
      </c>
      <c r="F172" s="24" t="n">
        <v>-6.7e-05</v>
      </c>
      <c r="G172" s="15" t="n"/>
    </row>
    <row r="173">
      <c r="A173" s="12" t="inlineStr">
        <is>
          <t>Muthoot Finance Ltd.30/11/2023</t>
        </is>
      </c>
      <c r="B173" s="30" t="n"/>
      <c r="C173" s="30" t="inlineStr">
        <is>
          <t>Finance</t>
        </is>
      </c>
      <c r="D173" s="41" t="n">
        <v>-4400</v>
      </c>
      <c r="E173" s="23" t="n">
        <v>-57.02</v>
      </c>
      <c r="F173" s="24" t="n">
        <v>-8.1e-05</v>
      </c>
      <c r="G173" s="15" t="n"/>
    </row>
    <row r="174">
      <c r="A174" s="12" t="inlineStr">
        <is>
          <t>Mahindra &amp; Mahindra Ltd.30/11/2023</t>
        </is>
      </c>
      <c r="B174" s="30" t="n"/>
      <c r="C174" s="30" t="inlineStr">
        <is>
          <t>Automobiles</t>
        </is>
      </c>
      <c r="D174" s="41" t="n">
        <v>-4200</v>
      </c>
      <c r="E174" s="23" t="n">
        <v>-61.66</v>
      </c>
      <c r="F174" s="24" t="n">
        <v>-8.7e-05</v>
      </c>
      <c r="G174" s="15" t="n"/>
    </row>
    <row r="175">
      <c r="A175" s="12" t="inlineStr">
        <is>
          <t>Tata Consumer Products Ltd.30/11/2023</t>
        </is>
      </c>
      <c r="B175" s="30" t="n"/>
      <c r="C175" s="30" t="inlineStr">
        <is>
          <t>Agricultural Food &amp; other Products</t>
        </is>
      </c>
      <c r="D175" s="41" t="n">
        <v>-8100</v>
      </c>
      <c r="E175" s="23" t="n">
        <v>-73.43000000000001</v>
      </c>
      <c r="F175" s="24" t="n">
        <v>-0.000104</v>
      </c>
      <c r="G175" s="15" t="n"/>
    </row>
    <row r="176">
      <c r="A176" s="12" t="inlineStr">
        <is>
          <t>HDFC Life Insurance Company Ltd.30/11/2023</t>
        </is>
      </c>
      <c r="B176" s="30" t="n"/>
      <c r="C176" s="30" t="inlineStr">
        <is>
          <t>Insurance</t>
        </is>
      </c>
      <c r="D176" s="41" t="n">
        <v>-15400</v>
      </c>
      <c r="E176" s="23" t="n">
        <v>-95.63</v>
      </c>
      <c r="F176" s="24" t="n">
        <v>-0.000135</v>
      </c>
      <c r="G176" s="15" t="n"/>
    </row>
    <row r="177">
      <c r="A177" s="12" t="inlineStr">
        <is>
          <t>DLF Ltd.30/11/2023</t>
        </is>
      </c>
      <c r="B177" s="30" t="n"/>
      <c r="C177" s="30" t="inlineStr">
        <is>
          <t>Realty</t>
        </is>
      </c>
      <c r="D177" s="41" t="n">
        <v>-24750</v>
      </c>
      <c r="E177" s="23" t="n">
        <v>-140.34</v>
      </c>
      <c r="F177" s="24" t="n">
        <v>-0.000199</v>
      </c>
      <c r="G177" s="15" t="n"/>
    </row>
    <row r="178">
      <c r="A178" s="12" t="inlineStr">
        <is>
          <t>Tata Steel Ltd.30/11/2023</t>
        </is>
      </c>
      <c r="B178" s="30" t="n"/>
      <c r="C178" s="30" t="inlineStr">
        <is>
          <t>Ferrous Metals</t>
        </is>
      </c>
      <c r="D178" s="41" t="n">
        <v>-126500</v>
      </c>
      <c r="E178" s="23" t="n">
        <v>-151.04</v>
      </c>
      <c r="F178" s="24" t="n">
        <v>-0.000214</v>
      </c>
      <c r="G178" s="15" t="n"/>
    </row>
    <row r="179">
      <c r="A179" s="12" t="inlineStr">
        <is>
          <t>National Aluminium Company Ltd.30/11/2023</t>
        </is>
      </c>
      <c r="B179" s="30" t="n"/>
      <c r="C179" s="30" t="inlineStr">
        <is>
          <t>Non - Ferrous Metals</t>
        </is>
      </c>
      <c r="D179" s="41" t="n">
        <v>-172500</v>
      </c>
      <c r="E179" s="23" t="n">
        <v>-160.25</v>
      </c>
      <c r="F179" s="24" t="n">
        <v>-0.000227</v>
      </c>
      <c r="G179" s="15" t="n"/>
    </row>
    <row r="180">
      <c r="A180" s="12" t="inlineStr">
        <is>
          <t>Navin Fluorine International Ltd.30/11/2023</t>
        </is>
      </c>
      <c r="B180" s="30" t="n"/>
      <c r="C180" s="30" t="inlineStr">
        <is>
          <t>Chemicals &amp; Petrochemicals</t>
        </is>
      </c>
      <c r="D180" s="41" t="n">
        <v>-5400</v>
      </c>
      <c r="E180" s="23" t="n">
        <v>-185.62</v>
      </c>
      <c r="F180" s="24" t="n">
        <v>-0.000263</v>
      </c>
      <c r="G180" s="15" t="n"/>
    </row>
    <row r="181">
      <c r="A181" s="12" t="inlineStr">
        <is>
          <t>Abbott India Ltd.30/11/2023</t>
        </is>
      </c>
      <c r="B181" s="30" t="n"/>
      <c r="C181" s="30" t="inlineStr">
        <is>
          <t>Pharmaceuticals &amp; Biotechnology</t>
        </is>
      </c>
      <c r="D181" s="41" t="n">
        <v>-840</v>
      </c>
      <c r="E181" s="23" t="n">
        <v>-188.99</v>
      </c>
      <c r="F181" s="24" t="n">
        <v>-0.000268</v>
      </c>
      <c r="G181" s="15" t="n"/>
    </row>
    <row r="182">
      <c r="A182" s="12" t="inlineStr">
        <is>
          <t>Coromandel International Ltd.30/11/2023</t>
        </is>
      </c>
      <c r="B182" s="30" t="n"/>
      <c r="C182" s="30" t="inlineStr">
        <is>
          <t>Fertilizers &amp; Agrochemicals</t>
        </is>
      </c>
      <c r="D182" s="41" t="n">
        <v>-18900</v>
      </c>
      <c r="E182" s="23" t="n">
        <v>-196.65</v>
      </c>
      <c r="F182" s="24" t="n">
        <v>-0.000279</v>
      </c>
      <c r="G182" s="15" t="n"/>
    </row>
    <row r="183">
      <c r="A183" s="12" t="inlineStr">
        <is>
          <t>Steel Authority of India Ltd.30/11/2023</t>
        </is>
      </c>
      <c r="B183" s="30" t="n"/>
      <c r="C183" s="30" t="inlineStr">
        <is>
          <t>Ferrous Metals</t>
        </is>
      </c>
      <c r="D183" s="41" t="n">
        <v>-264000</v>
      </c>
      <c r="E183" s="23" t="n">
        <v>-222.95</v>
      </c>
      <c r="F183" s="24" t="n">
        <v>-0.000316</v>
      </c>
      <c r="G183" s="15" t="n"/>
    </row>
    <row r="184">
      <c r="A184" s="12" t="inlineStr">
        <is>
          <t>Bajaj Finance Ltd.30/11/2023</t>
        </is>
      </c>
      <c r="B184" s="30" t="n"/>
      <c r="C184" s="30" t="inlineStr">
        <is>
          <t>Finance</t>
        </is>
      </c>
      <c r="D184" s="41" t="n">
        <v>-3000</v>
      </c>
      <c r="E184" s="23" t="n">
        <v>-225.51</v>
      </c>
      <c r="F184" s="24" t="n">
        <v>-0.00032</v>
      </c>
      <c r="G184" s="15" t="n"/>
    </row>
    <row r="185">
      <c r="A185" s="12" t="inlineStr">
        <is>
          <t>L&amp;T Technology Services Ltd.30/11/2023</t>
        </is>
      </c>
      <c r="B185" s="30" t="n"/>
      <c r="C185" s="30" t="inlineStr">
        <is>
          <t>IT - Services</t>
        </is>
      </c>
      <c r="D185" s="41" t="n">
        <v>-5400</v>
      </c>
      <c r="E185" s="23" t="n">
        <v>-227.43</v>
      </c>
      <c r="F185" s="24" t="n">
        <v>-0.000323</v>
      </c>
      <c r="G185" s="15" t="n"/>
    </row>
    <row r="186">
      <c r="A186" s="12" t="inlineStr">
        <is>
          <t>Balrampur Chini Mills Ltd.30/11/2023</t>
        </is>
      </c>
      <c r="B186" s="30" t="n"/>
      <c r="C186" s="30" t="inlineStr">
        <is>
          <t>Agricultural Food &amp; other Products</t>
        </is>
      </c>
      <c r="D186" s="41" t="n">
        <v>-59200</v>
      </c>
      <c r="E186" s="23" t="n">
        <v>-245.83</v>
      </c>
      <c r="F186" s="24" t="n">
        <v>-0.000349</v>
      </c>
      <c r="G186" s="15" t="n"/>
    </row>
    <row r="187">
      <c r="A187" s="12" t="inlineStr">
        <is>
          <t>Vedanta Ltd.30/11/2023</t>
        </is>
      </c>
      <c r="B187" s="30" t="n"/>
      <c r="C187" s="30" t="inlineStr">
        <is>
          <t>Diversified Metals</t>
        </is>
      </c>
      <c r="D187" s="41" t="n">
        <v>-114000</v>
      </c>
      <c r="E187" s="23" t="n">
        <v>-248.58</v>
      </c>
      <c r="F187" s="24" t="n">
        <v>-0.000353</v>
      </c>
      <c r="G187" s="15" t="n"/>
    </row>
    <row r="188">
      <c r="A188" s="12" t="inlineStr">
        <is>
          <t>Crompton Greaves Cons Electrical Ltd.30/11/2023</t>
        </is>
      </c>
      <c r="B188" s="30" t="n"/>
      <c r="C188" s="30" t="inlineStr">
        <is>
          <t>Consumer Durables</t>
        </is>
      </c>
      <c r="D188" s="41" t="n">
        <v>-90000</v>
      </c>
      <c r="E188" s="23" t="n">
        <v>-255.24</v>
      </c>
      <c r="F188" s="24" t="n">
        <v>-0.000362</v>
      </c>
      <c r="G188" s="15" t="n"/>
    </row>
    <row r="189">
      <c r="A189" s="12" t="inlineStr">
        <is>
          <t>Hindustan Unilever Ltd.30/11/2023</t>
        </is>
      </c>
      <c r="B189" s="30" t="n"/>
      <c r="C189" s="30" t="inlineStr">
        <is>
          <t>Diversified FMCG</t>
        </is>
      </c>
      <c r="D189" s="41" t="n">
        <v>-10500</v>
      </c>
      <c r="E189" s="23" t="n">
        <v>-260.51</v>
      </c>
      <c r="F189" s="24" t="n">
        <v>-0.00037</v>
      </c>
      <c r="G189" s="15" t="n"/>
    </row>
    <row r="190">
      <c r="A190" s="12" t="inlineStr">
        <is>
          <t>Torrent Pharmaceuticals Ltd.30/11/2023</t>
        </is>
      </c>
      <c r="B190" s="30" t="n"/>
      <c r="C190" s="30" t="inlineStr">
        <is>
          <t>Pharmaceuticals &amp; Biotechnology</t>
        </is>
      </c>
      <c r="D190" s="41" t="n">
        <v>-16500</v>
      </c>
      <c r="E190" s="23" t="n">
        <v>-319.61</v>
      </c>
      <c r="F190" s="24" t="n">
        <v>-0.000454</v>
      </c>
      <c r="G190" s="15" t="n"/>
    </row>
    <row r="191">
      <c r="A191" s="12" t="inlineStr">
        <is>
          <t>The Indian Hotels Company Ltd.30/11/2023</t>
        </is>
      </c>
      <c r="B191" s="30" t="n"/>
      <c r="C191" s="30" t="inlineStr">
        <is>
          <t>Leisure Services</t>
        </is>
      </c>
      <c r="D191" s="41" t="n">
        <v>-90000</v>
      </c>
      <c r="E191" s="23" t="n">
        <v>-346.64</v>
      </c>
      <c r="F191" s="24" t="n">
        <v>-0.000492</v>
      </c>
      <c r="G191" s="15" t="n"/>
    </row>
    <row r="192">
      <c r="A192" s="12" t="inlineStr">
        <is>
          <t>Godrej Properties Ltd.30/11/2023</t>
        </is>
      </c>
      <c r="B192" s="30" t="n"/>
      <c r="C192" s="30" t="inlineStr">
        <is>
          <t>Realty</t>
        </is>
      </c>
      <c r="D192" s="41" t="n">
        <v>-20900</v>
      </c>
      <c r="E192" s="23" t="n">
        <v>-348.86</v>
      </c>
      <c r="F192" s="24" t="n">
        <v>-0.000495</v>
      </c>
      <c r="G192" s="15" t="n"/>
    </row>
    <row r="193">
      <c r="A193" s="12" t="inlineStr">
        <is>
          <t>Ultratech Cement Ltd.30/11/2023</t>
        </is>
      </c>
      <c r="B193" s="30" t="n"/>
      <c r="C193" s="30" t="inlineStr">
        <is>
          <t>Cement &amp; Cement Products</t>
        </is>
      </c>
      <c r="D193" s="41" t="n">
        <v>-4200</v>
      </c>
      <c r="E193" s="23" t="n">
        <v>-355.33</v>
      </c>
      <c r="F193" s="24" t="n">
        <v>-0.000505</v>
      </c>
      <c r="G193" s="15" t="n"/>
    </row>
    <row r="194">
      <c r="A194" s="12" t="inlineStr">
        <is>
          <t>ACC Ltd.30/11/2023</t>
        </is>
      </c>
      <c r="B194" s="30" t="n"/>
      <c r="C194" s="30" t="inlineStr">
        <is>
          <t>Cement &amp; Cement Products</t>
        </is>
      </c>
      <c r="D194" s="41" t="n">
        <v>-19800</v>
      </c>
      <c r="E194" s="23" t="n">
        <v>-375.56</v>
      </c>
      <c r="F194" s="24" t="n">
        <v>-0.0005330000000000001</v>
      </c>
      <c r="G194" s="15" t="n"/>
    </row>
    <row r="195">
      <c r="A195" s="12" t="inlineStr">
        <is>
          <t>IPCA Laboratories Ltd.30/11/2023</t>
        </is>
      </c>
      <c r="B195" s="30" t="n"/>
      <c r="C195" s="30" t="inlineStr">
        <is>
          <t>Pharmaceuticals &amp; Biotechnology</t>
        </is>
      </c>
      <c r="D195" s="41" t="n">
        <v>-41600</v>
      </c>
      <c r="E195" s="23" t="n">
        <v>-409.78</v>
      </c>
      <c r="F195" s="24" t="n">
        <v>-0.0005820000000000001</v>
      </c>
      <c r="G195" s="15" t="n"/>
    </row>
    <row r="196">
      <c r="A196" s="12" t="inlineStr">
        <is>
          <t>Tata Consultancy Services Ltd.30/11/2023</t>
        </is>
      </c>
      <c r="B196" s="30" t="n"/>
      <c r="C196" s="30" t="inlineStr">
        <is>
          <t>IT - Software</t>
        </is>
      </c>
      <c r="D196" s="41" t="n">
        <v>-12775</v>
      </c>
      <c r="E196" s="23" t="n">
        <v>-432.76</v>
      </c>
      <c r="F196" s="24" t="n">
        <v>-0.000615</v>
      </c>
      <c r="G196" s="15" t="n"/>
    </row>
    <row r="197">
      <c r="A197" s="12" t="inlineStr">
        <is>
          <t>Exide Industries Ltd.30/11/2023</t>
        </is>
      </c>
      <c r="B197" s="30" t="n"/>
      <c r="C197" s="30" t="inlineStr">
        <is>
          <t>Auto Components</t>
        </is>
      </c>
      <c r="D197" s="41" t="n">
        <v>-190800</v>
      </c>
      <c r="E197" s="23" t="n">
        <v>-490.55</v>
      </c>
      <c r="F197" s="24" t="n">
        <v>-0.000697</v>
      </c>
      <c r="G197" s="15" t="n"/>
    </row>
    <row r="198">
      <c r="A198" s="12" t="inlineStr">
        <is>
          <t>Siemens Ltd.30/11/2023</t>
        </is>
      </c>
      <c r="B198" s="30" t="n"/>
      <c r="C198" s="30" t="inlineStr">
        <is>
          <t>Electrical Equipment</t>
        </is>
      </c>
      <c r="D198" s="41" t="n">
        <v>-15675</v>
      </c>
      <c r="E198" s="23" t="n">
        <v>-525.0700000000001</v>
      </c>
      <c r="F198" s="24" t="n">
        <v>-0.000746</v>
      </c>
      <c r="G198" s="15" t="n"/>
    </row>
    <row r="199">
      <c r="A199" s="12" t="inlineStr">
        <is>
          <t>Metropolis Healthcare Ltd.30/11/2023</t>
        </is>
      </c>
      <c r="B199" s="30" t="n"/>
      <c r="C199" s="30" t="inlineStr">
        <is>
          <t>Healthcare Services</t>
        </is>
      </c>
      <c r="D199" s="41" t="n">
        <v>-38800</v>
      </c>
      <c r="E199" s="23" t="n">
        <v>-547.7</v>
      </c>
      <c r="F199" s="24" t="n">
        <v>-0.000778</v>
      </c>
      <c r="G199" s="15" t="n"/>
    </row>
    <row r="200">
      <c r="A200" s="12" t="inlineStr">
        <is>
          <t>Zydus Lifesciences Ltd.30/11/2023</t>
        </is>
      </c>
      <c r="B200" s="30" t="n"/>
      <c r="C200" s="30" t="inlineStr">
        <is>
          <t>Pharmaceuticals &amp; Biotechnology</t>
        </is>
      </c>
      <c r="D200" s="41" t="n">
        <v>-97200</v>
      </c>
      <c r="E200" s="23" t="n">
        <v>-561.23</v>
      </c>
      <c r="F200" s="24" t="n">
        <v>-0.000797</v>
      </c>
      <c r="G200" s="15" t="n"/>
    </row>
    <row r="201">
      <c r="A201" s="12" t="inlineStr">
        <is>
          <t>Marico Ltd.30/11/2023</t>
        </is>
      </c>
      <c r="B201" s="30" t="n"/>
      <c r="C201" s="30" t="inlineStr">
        <is>
          <t>Agricultural Food &amp; other Products</t>
        </is>
      </c>
      <c r="D201" s="41" t="n">
        <v>-108000</v>
      </c>
      <c r="E201" s="23" t="n">
        <v>-578.66</v>
      </c>
      <c r="F201" s="24" t="n">
        <v>-0.000822</v>
      </c>
      <c r="G201" s="15" t="n"/>
    </row>
    <row r="202">
      <c r="A202" s="12" t="inlineStr">
        <is>
          <t>Berger Paints (I) Ltd.30/11/2023</t>
        </is>
      </c>
      <c r="B202" s="30" t="n"/>
      <c r="C202" s="30" t="inlineStr">
        <is>
          <t>Consumer Durables</t>
        </is>
      </c>
      <c r="D202" s="41" t="n">
        <v>-104280</v>
      </c>
      <c r="E202" s="23" t="n">
        <v>-583.29</v>
      </c>
      <c r="F202" s="24" t="n">
        <v>-0.000829</v>
      </c>
      <c r="G202" s="15" t="n"/>
    </row>
    <row r="203">
      <c r="A203" s="12" t="inlineStr">
        <is>
          <t>Bajaj Auto Ltd.30/11/2023</t>
        </is>
      </c>
      <c r="B203" s="30" t="n"/>
      <c r="C203" s="30" t="inlineStr">
        <is>
          <t>Automobiles</t>
        </is>
      </c>
      <c r="D203" s="41" t="n">
        <v>-11500</v>
      </c>
      <c r="E203" s="23" t="n">
        <v>-614.5700000000001</v>
      </c>
      <c r="F203" s="24" t="n">
        <v>-0.000873</v>
      </c>
      <c r="G203" s="15" t="n"/>
    </row>
    <row r="204">
      <c r="A204" s="12" t="inlineStr">
        <is>
          <t>Trent Ltd.30/11/2023</t>
        </is>
      </c>
      <c r="B204" s="30" t="n"/>
      <c r="C204" s="30" t="inlineStr">
        <is>
          <t>Retailing</t>
        </is>
      </c>
      <c r="D204" s="41" t="n">
        <v>-28800</v>
      </c>
      <c r="E204" s="23" t="n">
        <v>-623.98</v>
      </c>
      <c r="F204" s="24" t="n">
        <v>-0.000886</v>
      </c>
      <c r="G204" s="15" t="n"/>
    </row>
    <row r="205">
      <c r="A205" s="12" t="inlineStr">
        <is>
          <t>Gujarat Gas Ltd.30/11/2023</t>
        </is>
      </c>
      <c r="B205" s="30" t="n"/>
      <c r="C205" s="30" t="inlineStr">
        <is>
          <t>Gas</t>
        </is>
      </c>
      <c r="D205" s="41" t="n">
        <v>-152500</v>
      </c>
      <c r="E205" s="23" t="n">
        <v>-625.1</v>
      </c>
      <c r="F205" s="24" t="n">
        <v>-0.000888</v>
      </c>
      <c r="G205" s="15" t="n"/>
    </row>
    <row r="206">
      <c r="A206" s="12" t="inlineStr">
        <is>
          <t>The India Cements Ltd.30/11/2023</t>
        </is>
      </c>
      <c r="B206" s="30" t="n"/>
      <c r="C206" s="30" t="inlineStr">
        <is>
          <t>Cement &amp; Cement Products</t>
        </is>
      </c>
      <c r="D206" s="41" t="n">
        <v>-301600</v>
      </c>
      <c r="E206" s="23" t="n">
        <v>-635.3200000000001</v>
      </c>
      <c r="F206" s="24" t="n">
        <v>-0.000903</v>
      </c>
      <c r="G206" s="15" t="n"/>
    </row>
    <row r="207">
      <c r="A207" s="12" t="inlineStr">
        <is>
          <t>Cholamandalam Investment &amp; Finance Company Ltd.30/11/2023</t>
        </is>
      </c>
      <c r="B207" s="30" t="n"/>
      <c r="C207" s="30" t="inlineStr">
        <is>
          <t>Finance</t>
        </is>
      </c>
      <c r="D207" s="41" t="n">
        <v>-57500</v>
      </c>
      <c r="E207" s="23" t="n">
        <v>-656.77</v>
      </c>
      <c r="F207" s="24" t="n">
        <v>-0.000933</v>
      </c>
      <c r="G207" s="15" t="n"/>
    </row>
    <row r="208">
      <c r="A208" s="12" t="inlineStr">
        <is>
          <t>United Spirits Ltd.30/11/2023</t>
        </is>
      </c>
      <c r="B208" s="30" t="n"/>
      <c r="C208" s="30" t="inlineStr">
        <is>
          <t>Beverages</t>
        </is>
      </c>
      <c r="D208" s="41" t="n">
        <v>-70700</v>
      </c>
      <c r="E208" s="23" t="n">
        <v>-730.9</v>
      </c>
      <c r="F208" s="24" t="n">
        <v>-0.001038</v>
      </c>
      <c r="G208" s="15" t="n"/>
    </row>
    <row r="209">
      <c r="A209" s="12" t="inlineStr">
        <is>
          <t>Divi's Laboratories Ltd.30/11/2023</t>
        </is>
      </c>
      <c r="B209" s="30" t="n"/>
      <c r="C209" s="30" t="inlineStr">
        <is>
          <t>Pharmaceuticals &amp; Biotechnology</t>
        </is>
      </c>
      <c r="D209" s="41" t="n">
        <v>-22000</v>
      </c>
      <c r="E209" s="23" t="n">
        <v>-750.04</v>
      </c>
      <c r="F209" s="24" t="n">
        <v>-0.001066</v>
      </c>
      <c r="G209" s="15" t="n"/>
    </row>
    <row r="210">
      <c r="A210" s="12" t="inlineStr">
        <is>
          <t>P I INDUSTRIES LIMITED30/11/2023</t>
        </is>
      </c>
      <c r="B210" s="30" t="n"/>
      <c r="C210" s="30" t="inlineStr">
        <is>
          <t>Fertilizers &amp; Agrochemicals</t>
        </is>
      </c>
      <c r="D210" s="41" t="n">
        <v>-22500</v>
      </c>
      <c r="E210" s="23" t="n">
        <v>-767.85</v>
      </c>
      <c r="F210" s="24" t="n">
        <v>-0.001091</v>
      </c>
      <c r="G210" s="15" t="n"/>
    </row>
    <row r="211">
      <c r="A211" s="12" t="inlineStr">
        <is>
          <t>Mahanagar Gas Ltd.30/11/2023</t>
        </is>
      </c>
      <c r="B211" s="30" t="n"/>
      <c r="C211" s="30" t="inlineStr">
        <is>
          <t>Gas</t>
        </is>
      </c>
      <c r="D211" s="41" t="n">
        <v>-74400</v>
      </c>
      <c r="E211" s="23" t="n">
        <v>-772.9</v>
      </c>
      <c r="F211" s="24" t="n">
        <v>-0.001098</v>
      </c>
      <c r="G211" s="15" t="n"/>
    </row>
    <row r="212">
      <c r="A212" s="12" t="inlineStr">
        <is>
          <t>IDFC Ltd.30/11/2023</t>
        </is>
      </c>
      <c r="B212" s="30" t="n"/>
      <c r="C212" s="30" t="inlineStr">
        <is>
          <t>Finance</t>
        </is>
      </c>
      <c r="D212" s="41" t="n">
        <v>-720000</v>
      </c>
      <c r="E212" s="23" t="n">
        <v>-826.92</v>
      </c>
      <c r="F212" s="24" t="n">
        <v>-0.001175</v>
      </c>
      <c r="G212" s="15" t="n"/>
    </row>
    <row r="213">
      <c r="A213" s="12" t="inlineStr">
        <is>
          <t>Page Industries Ltd.30/11/2023</t>
        </is>
      </c>
      <c r="B213" s="30" t="n"/>
      <c r="C213" s="30" t="inlineStr">
        <is>
          <t>Textiles &amp; Apparels</t>
        </is>
      </c>
      <c r="D213" s="41" t="n">
        <v>-2190</v>
      </c>
      <c r="E213" s="23" t="n">
        <v>-828.77</v>
      </c>
      <c r="F213" s="24" t="n">
        <v>-0.001177</v>
      </c>
      <c r="G213" s="15" t="n"/>
    </row>
    <row r="214">
      <c r="A214" s="12" t="inlineStr">
        <is>
          <t>Indian Oil Corporation Ltd.30/11/2023</t>
        </is>
      </c>
      <c r="B214" s="30" t="n"/>
      <c r="C214" s="30" t="inlineStr">
        <is>
          <t>Petroleum Products</t>
        </is>
      </c>
      <c r="D214" s="41" t="n">
        <v>-975000</v>
      </c>
      <c r="E214" s="23" t="n">
        <v>-880.4299999999999</v>
      </c>
      <c r="F214" s="24" t="n">
        <v>-0.001251</v>
      </c>
      <c r="G214" s="15" t="n"/>
    </row>
    <row r="215">
      <c r="A215" s="12" t="inlineStr">
        <is>
          <t>Chambal Fertilizers &amp; Chemicals Ltd.30/11/2023</t>
        </is>
      </c>
      <c r="B215" s="30" t="n"/>
      <c r="C215" s="30" t="inlineStr">
        <is>
          <t>Fertilizers &amp; Agrochemicals</t>
        </is>
      </c>
      <c r="D215" s="41" t="n">
        <v>-313500</v>
      </c>
      <c r="E215" s="23" t="n">
        <v>-903.35</v>
      </c>
      <c r="F215" s="24" t="n">
        <v>-0.001283</v>
      </c>
      <c r="G215" s="15" t="n"/>
    </row>
    <row r="216">
      <c r="A216" s="12" t="inlineStr">
        <is>
          <t>Titan Company Ltd.30/11/2023</t>
        </is>
      </c>
      <c r="B216" s="30" t="n"/>
      <c r="C216" s="30" t="inlineStr">
        <is>
          <t>Consumer Durables</t>
        </is>
      </c>
      <c r="D216" s="41" t="n">
        <v>-28500</v>
      </c>
      <c r="E216" s="23" t="n">
        <v>-913.15</v>
      </c>
      <c r="F216" s="24" t="n">
        <v>-0.001297</v>
      </c>
      <c r="G216" s="15" t="n"/>
    </row>
    <row r="217">
      <c r="A217" s="12" t="inlineStr">
        <is>
          <t>Can Fin Homes Ltd.30/11/2023</t>
        </is>
      </c>
      <c r="B217" s="30" t="n"/>
      <c r="C217" s="30" t="inlineStr">
        <is>
          <t>Finance</t>
        </is>
      </c>
      <c r="D217" s="41" t="n">
        <v>-118950</v>
      </c>
      <c r="E217" s="23" t="n">
        <v>-914.55</v>
      </c>
      <c r="F217" s="24" t="n">
        <v>-0.001299</v>
      </c>
      <c r="G217" s="15" t="n"/>
    </row>
    <row r="218">
      <c r="A218" s="12" t="inlineStr">
        <is>
          <t>Aurobindo Pharma Ltd.30/11/2023</t>
        </is>
      </c>
      <c r="B218" s="30" t="n"/>
      <c r="C218" s="30" t="inlineStr">
        <is>
          <t>Pharmaceuticals &amp; Biotechnology</t>
        </is>
      </c>
      <c r="D218" s="41" t="n">
        <v>-107800</v>
      </c>
      <c r="E218" s="23" t="n">
        <v>-919.26</v>
      </c>
      <c r="F218" s="24" t="n">
        <v>-0.001306</v>
      </c>
      <c r="G218" s="15" t="n"/>
    </row>
    <row r="219">
      <c r="A219" s="12" t="inlineStr">
        <is>
          <t>Bharat Petroleum Corporation Ltd.30/11/2023</t>
        </is>
      </c>
      <c r="B219" s="30" t="n"/>
      <c r="C219" s="30" t="inlineStr">
        <is>
          <t>Petroleum Products</t>
        </is>
      </c>
      <c r="D219" s="41" t="n">
        <v>-264600</v>
      </c>
      <c r="E219" s="23" t="n">
        <v>-930.33</v>
      </c>
      <c r="F219" s="24" t="n">
        <v>-0.001322</v>
      </c>
      <c r="G219" s="15" t="n"/>
    </row>
    <row r="220">
      <c r="A220" s="12" t="inlineStr">
        <is>
          <t>ICICI Prudential Life Insurance Co Ltd.30/11/2023</t>
        </is>
      </c>
      <c r="B220" s="30" t="n"/>
      <c r="C220" s="30" t="inlineStr">
        <is>
          <t>Insurance</t>
        </is>
      </c>
      <c r="D220" s="41" t="n">
        <v>-181500</v>
      </c>
      <c r="E220" s="23" t="n">
        <v>-959.86</v>
      </c>
      <c r="F220" s="24" t="n">
        <v>-0.001364</v>
      </c>
      <c r="G220" s="15" t="n"/>
    </row>
    <row r="221">
      <c r="A221" s="12" t="inlineStr">
        <is>
          <t>Bharat Electronics Ltd.30/11/2023</t>
        </is>
      </c>
      <c r="B221" s="30" t="n"/>
      <c r="C221" s="30" t="inlineStr">
        <is>
          <t>Aerospace &amp; Defense</t>
        </is>
      </c>
      <c r="D221" s="41" t="n">
        <v>-718200</v>
      </c>
      <c r="E221" s="23" t="n">
        <v>-960.23</v>
      </c>
      <c r="F221" s="24" t="n">
        <v>-0.001364</v>
      </c>
      <c r="G221" s="15" t="n"/>
    </row>
    <row r="222">
      <c r="A222" s="12" t="inlineStr">
        <is>
          <t>Bandhan Bank Ltd.30/11/2023</t>
        </is>
      </c>
      <c r="B222" s="30" t="n"/>
      <c r="C222" s="30" t="inlineStr">
        <is>
          <t>Banks</t>
        </is>
      </c>
      <c r="D222" s="41" t="n">
        <v>-487500</v>
      </c>
      <c r="E222" s="23" t="n">
        <v>-1049.59</v>
      </c>
      <c r="F222" s="24" t="n">
        <v>-0.001491</v>
      </c>
      <c r="G222" s="15" t="n"/>
    </row>
    <row r="223">
      <c r="A223" s="12" t="inlineStr">
        <is>
          <t>Asian Paints Ltd.30/11/2023</t>
        </is>
      </c>
      <c r="B223" s="30" t="n"/>
      <c r="C223" s="30" t="inlineStr">
        <is>
          <t>Consumer Durables</t>
        </is>
      </c>
      <c r="D223" s="41" t="n">
        <v>-35200</v>
      </c>
      <c r="E223" s="23" t="n">
        <v>-1059.1</v>
      </c>
      <c r="F223" s="24" t="n">
        <v>-0.001505</v>
      </c>
      <c r="G223" s="15" t="n"/>
    </row>
    <row r="224">
      <c r="A224" s="12" t="inlineStr">
        <is>
          <t>NTPC Ltd.30/11/2023</t>
        </is>
      </c>
      <c r="B224" s="30" t="n"/>
      <c r="C224" s="30" t="inlineStr">
        <is>
          <t>Power</t>
        </is>
      </c>
      <c r="D224" s="41" t="n">
        <v>-459000</v>
      </c>
      <c r="E224" s="23" t="n">
        <v>-1079.11</v>
      </c>
      <c r="F224" s="24" t="n">
        <v>-0.001533</v>
      </c>
      <c r="G224" s="15" t="n"/>
    </row>
    <row r="225">
      <c r="A225" s="12" t="inlineStr">
        <is>
          <t>ICICI Lombard General Insurance Co. Ltd.30/11/2023</t>
        </is>
      </c>
      <c r="B225" s="30" t="n"/>
      <c r="C225" s="30" t="inlineStr">
        <is>
          <t>Insurance</t>
        </is>
      </c>
      <c r="D225" s="41" t="n">
        <v>-81500</v>
      </c>
      <c r="E225" s="23" t="n">
        <v>-1127.06</v>
      </c>
      <c r="F225" s="24" t="n">
        <v>-0.001601</v>
      </c>
      <c r="G225" s="15" t="n"/>
    </row>
    <row r="226">
      <c r="A226" s="12" t="inlineStr">
        <is>
          <t>UPL Ltd.30/11/2023</t>
        </is>
      </c>
      <c r="B226" s="30" t="n"/>
      <c r="C226" s="30" t="inlineStr">
        <is>
          <t>Fertilizers &amp; Agrochemicals</t>
        </is>
      </c>
      <c r="D226" s="41" t="n">
        <v>-214500</v>
      </c>
      <c r="E226" s="23" t="n">
        <v>-1166.13</v>
      </c>
      <c r="F226" s="24" t="n">
        <v>-0.001657</v>
      </c>
      <c r="G226" s="15" t="n"/>
    </row>
    <row r="227">
      <c r="A227" s="12" t="inlineStr">
        <is>
          <t>SBI Life Insurance Company Ltd.30/11/2023</t>
        </is>
      </c>
      <c r="B227" s="30" t="n"/>
      <c r="C227" s="30" t="inlineStr">
        <is>
          <t>Insurance</t>
        </is>
      </c>
      <c r="D227" s="41" t="n">
        <v>-85500</v>
      </c>
      <c r="E227" s="23" t="n">
        <v>-1175.5</v>
      </c>
      <c r="F227" s="24" t="n">
        <v>-0.00167</v>
      </c>
      <c r="G227" s="15" t="n"/>
    </row>
    <row r="228">
      <c r="A228" s="12" t="inlineStr">
        <is>
          <t>Syngene International Ltd.30/11/2023</t>
        </is>
      </c>
      <c r="B228" s="30" t="n"/>
      <c r="C228" s="30" t="inlineStr">
        <is>
          <t>Healthcare Services</t>
        </is>
      </c>
      <c r="D228" s="41" t="n">
        <v>-175000</v>
      </c>
      <c r="E228" s="23" t="n">
        <v>-1197.7</v>
      </c>
      <c r="F228" s="24" t="n">
        <v>-0.001702</v>
      </c>
      <c r="G228" s="15" t="n"/>
    </row>
    <row r="229">
      <c r="A229" s="12" t="inlineStr">
        <is>
          <t>Max Financial Services Ltd.30/11/2023</t>
        </is>
      </c>
      <c r="B229" s="30" t="n"/>
      <c r="C229" s="30" t="inlineStr">
        <is>
          <t>Insurance</t>
        </is>
      </c>
      <c r="D229" s="41" t="n">
        <v>-132000</v>
      </c>
      <c r="E229" s="23" t="n">
        <v>-1214.6</v>
      </c>
      <c r="F229" s="24" t="n">
        <v>-0.001726</v>
      </c>
      <c r="G229" s="15" t="n"/>
    </row>
    <row r="230">
      <c r="A230" s="12" t="inlineStr">
        <is>
          <t>Coforge Ltd.30/11/2023</t>
        </is>
      </c>
      <c r="B230" s="30" t="n"/>
      <c r="C230" s="30" t="inlineStr">
        <is>
          <t>IT - Software</t>
        </is>
      </c>
      <c r="D230" s="41" t="n">
        <v>-24450</v>
      </c>
      <c r="E230" s="23" t="n">
        <v>-1221.68</v>
      </c>
      <c r="F230" s="24" t="n">
        <v>-0.001736</v>
      </c>
      <c r="G230" s="15" t="n"/>
    </row>
    <row r="231">
      <c r="A231" s="12" t="inlineStr">
        <is>
          <t>Apollo Hospitals Enterprise Ltd.30/11/2023</t>
        </is>
      </c>
      <c r="B231" s="30" t="n"/>
      <c r="C231" s="30" t="inlineStr">
        <is>
          <t>Healthcare Services</t>
        </is>
      </c>
      <c r="D231" s="41" t="n">
        <v>-25500</v>
      </c>
      <c r="E231" s="23" t="n">
        <v>-1236.93</v>
      </c>
      <c r="F231" s="24" t="n">
        <v>-0.001758</v>
      </c>
      <c r="G231" s="15" t="n"/>
    </row>
    <row r="232">
      <c r="A232" s="12" t="inlineStr">
        <is>
          <t>Gujarat Narmada Valley Fert &amp; Chem Ltd.30/11/2023</t>
        </is>
      </c>
      <c r="B232" s="30" t="n"/>
      <c r="C232" s="30" t="inlineStr">
        <is>
          <t>Chemicals &amp; Petrochemicals</t>
        </is>
      </c>
      <c r="D232" s="41" t="n">
        <v>-178100</v>
      </c>
      <c r="E232" s="23" t="n">
        <v>-1238.69</v>
      </c>
      <c r="F232" s="24" t="n">
        <v>-0.00176</v>
      </c>
      <c r="G232" s="15" t="n"/>
    </row>
    <row r="233">
      <c r="A233" s="12" t="inlineStr">
        <is>
          <t>Hero MotoCorp Ltd.30/11/2023</t>
        </is>
      </c>
      <c r="B233" s="30" t="n"/>
      <c r="C233" s="30" t="inlineStr">
        <is>
          <t>Automobiles</t>
        </is>
      </c>
      <c r="D233" s="41" t="n">
        <v>-39900</v>
      </c>
      <c r="E233" s="23" t="n">
        <v>-1239.99</v>
      </c>
      <c r="F233" s="24" t="n">
        <v>-0.001762</v>
      </c>
      <c r="G233" s="15" t="n"/>
    </row>
    <row r="234">
      <c r="A234" s="12" t="inlineStr">
        <is>
          <t>RBL Bank Ltd.30/11/2023</t>
        </is>
      </c>
      <c r="B234" s="30" t="n"/>
      <c r="C234" s="30" t="inlineStr">
        <is>
          <t>Banks</t>
        </is>
      </c>
      <c r="D234" s="41" t="n">
        <v>-572500</v>
      </c>
      <c r="E234" s="23" t="n">
        <v>-1270.66</v>
      </c>
      <c r="F234" s="24" t="n">
        <v>-0.001806</v>
      </c>
      <c r="G234" s="15" t="n"/>
    </row>
    <row r="235">
      <c r="A235" s="12" t="inlineStr">
        <is>
          <t>L&amp;T Finance Holdings Ltd.30/11/2023</t>
        </is>
      </c>
      <c r="B235" s="30" t="n"/>
      <c r="C235" s="30" t="inlineStr">
        <is>
          <t>Finance</t>
        </is>
      </c>
      <c r="D235" s="41" t="n">
        <v>-972716</v>
      </c>
      <c r="E235" s="23" t="n">
        <v>-1297.6</v>
      </c>
      <c r="F235" s="24" t="n">
        <v>-0.001844</v>
      </c>
      <c r="G235" s="15" t="n"/>
    </row>
    <row r="236">
      <c r="A236" s="12" t="inlineStr">
        <is>
          <t>IDFC First Bank Ltd.30/11/2023</t>
        </is>
      </c>
      <c r="B236" s="30" t="n"/>
      <c r="C236" s="30" t="inlineStr">
        <is>
          <t>Banks</t>
        </is>
      </c>
      <c r="D236" s="41" t="n">
        <v>-1567500</v>
      </c>
      <c r="E236" s="23" t="n">
        <v>-1299.46</v>
      </c>
      <c r="F236" s="24" t="n">
        <v>-0.001846</v>
      </c>
      <c r="G236" s="15" t="n"/>
    </row>
    <row r="237">
      <c r="A237" s="12" t="inlineStr">
        <is>
          <t>The Ramco Cements Ltd.30/11/2023</t>
        </is>
      </c>
      <c r="B237" s="30" t="n"/>
      <c r="C237" s="30" t="inlineStr">
        <is>
          <t>Cement &amp; Cement Products</t>
        </is>
      </c>
      <c r="D237" s="41" t="n">
        <v>-130900</v>
      </c>
      <c r="E237" s="23" t="n">
        <v>-1302.52</v>
      </c>
      <c r="F237" s="24" t="n">
        <v>-0.001851</v>
      </c>
      <c r="G237" s="15" t="n"/>
    </row>
    <row r="238">
      <c r="A238" s="12" t="inlineStr">
        <is>
          <t>Tech Mahindra Ltd.30/11/2023</t>
        </is>
      </c>
      <c r="B238" s="30" t="n"/>
      <c r="C238" s="30" t="inlineStr">
        <is>
          <t>IT - Software</t>
        </is>
      </c>
      <c r="D238" s="41" t="n">
        <v>-115800</v>
      </c>
      <c r="E238" s="23" t="n">
        <v>-1306.51</v>
      </c>
      <c r="F238" s="24" t="n">
        <v>-0.001857</v>
      </c>
      <c r="G238" s="15" t="n"/>
    </row>
    <row r="239">
      <c r="A239" s="12" t="inlineStr">
        <is>
          <t>Eicher Motors Ltd.30/11/2023</t>
        </is>
      </c>
      <c r="B239" s="30" t="n"/>
      <c r="C239" s="30" t="inlineStr">
        <is>
          <t>Automobiles</t>
        </is>
      </c>
      <c r="D239" s="41" t="n">
        <v>-39725</v>
      </c>
      <c r="E239" s="23" t="n">
        <v>-1314.6</v>
      </c>
      <c r="F239" s="24" t="n">
        <v>-0.001868</v>
      </c>
      <c r="G239" s="15" t="n"/>
    </row>
    <row r="240">
      <c r="A240" s="12" t="inlineStr">
        <is>
          <t>Oil &amp; Natural Gas Corporation Ltd.30/11/2023</t>
        </is>
      </c>
      <c r="B240" s="30" t="n"/>
      <c r="C240" s="30" t="inlineStr">
        <is>
          <t>Oil</t>
        </is>
      </c>
      <c r="D240" s="41" t="n">
        <v>-723800</v>
      </c>
      <c r="E240" s="23" t="n">
        <v>-1348.8</v>
      </c>
      <c r="F240" s="24" t="n">
        <v>-0.001917</v>
      </c>
      <c r="G240" s="15" t="n"/>
    </row>
    <row r="241">
      <c r="A241" s="12" t="inlineStr">
        <is>
          <t>Persistent Systems Ltd.30/11/2023</t>
        </is>
      </c>
      <c r="B241" s="30" t="n"/>
      <c r="C241" s="30" t="inlineStr">
        <is>
          <t>IT - Software</t>
        </is>
      </c>
      <c r="D241" s="41" t="n">
        <v>-22050</v>
      </c>
      <c r="E241" s="23" t="n">
        <v>-1363.25</v>
      </c>
      <c r="F241" s="24" t="n">
        <v>-0.001937</v>
      </c>
      <c r="G241" s="15" t="n"/>
    </row>
    <row r="242">
      <c r="A242" s="12" t="inlineStr">
        <is>
          <t>Aarti Industries Ltd.30/11/2023</t>
        </is>
      </c>
      <c r="B242" s="30" t="n"/>
      <c r="C242" s="30" t="inlineStr">
        <is>
          <t>Chemicals &amp; Petrochemicals</t>
        </is>
      </c>
      <c r="D242" s="41" t="n">
        <v>-303000</v>
      </c>
      <c r="E242" s="23" t="n">
        <v>-1385.92</v>
      </c>
      <c r="F242" s="24" t="n">
        <v>-0.001969</v>
      </c>
      <c r="G242" s="15" t="n"/>
    </row>
    <row r="243">
      <c r="A243" s="12" t="inlineStr">
        <is>
          <t>Havells India Ltd.30/11/2023</t>
        </is>
      </c>
      <c r="B243" s="30" t="n"/>
      <c r="C243" s="30" t="inlineStr">
        <is>
          <t>Consumer Durables</t>
        </is>
      </c>
      <c r="D243" s="41" t="n">
        <v>-117500</v>
      </c>
      <c r="E243" s="23" t="n">
        <v>-1473.98</v>
      </c>
      <c r="F243" s="24" t="n">
        <v>-0.002095</v>
      </c>
      <c r="G243" s="15" t="n"/>
    </row>
    <row r="244">
      <c r="A244" s="12" t="inlineStr">
        <is>
          <t>Voltas Ltd.30/11/2023</t>
        </is>
      </c>
      <c r="B244" s="30" t="n"/>
      <c r="C244" s="30" t="inlineStr">
        <is>
          <t>Consumer Durables</t>
        </is>
      </c>
      <c r="D244" s="41" t="n">
        <v>-178200</v>
      </c>
      <c r="E244" s="23" t="n">
        <v>-1491.98</v>
      </c>
      <c r="F244" s="24" t="n">
        <v>-0.00212</v>
      </c>
      <c r="G244" s="15" t="n"/>
    </row>
    <row r="245">
      <c r="A245" s="12" t="inlineStr">
        <is>
          <t>LIC Housing Finance Ltd.30/11/2023</t>
        </is>
      </c>
      <c r="B245" s="30" t="n"/>
      <c r="C245" s="30" t="inlineStr">
        <is>
          <t>Finance</t>
        </is>
      </c>
      <c r="D245" s="41" t="n">
        <v>-324000</v>
      </c>
      <c r="E245" s="23" t="n">
        <v>-1495.75</v>
      </c>
      <c r="F245" s="24" t="n">
        <v>-0.002125</v>
      </c>
      <c r="G245" s="15" t="n"/>
    </row>
    <row r="246">
      <c r="A246" s="12" t="inlineStr">
        <is>
          <t>Dabur India Ltd.30/11/2023</t>
        </is>
      </c>
      <c r="B246" s="30" t="n"/>
      <c r="C246" s="30" t="inlineStr">
        <is>
          <t>Personal Products</t>
        </is>
      </c>
      <c r="D246" s="41" t="n">
        <v>-293750</v>
      </c>
      <c r="E246" s="23" t="n">
        <v>-1555.11</v>
      </c>
      <c r="F246" s="24" t="n">
        <v>-0.00221</v>
      </c>
      <c r="G246" s="15" t="n"/>
    </row>
    <row r="247">
      <c r="A247" s="12" t="inlineStr">
        <is>
          <t>Alkem Laboratories Ltd.30/11/2023</t>
        </is>
      </c>
      <c r="B247" s="30" t="n"/>
      <c r="C247" s="30" t="inlineStr">
        <is>
          <t>Pharmaceuticals &amp; Biotechnology</t>
        </is>
      </c>
      <c r="D247" s="41" t="n">
        <v>-42600</v>
      </c>
      <c r="E247" s="23" t="n">
        <v>-1595.05</v>
      </c>
      <c r="F247" s="24" t="n">
        <v>-0.002267</v>
      </c>
      <c r="G247" s="15" t="n"/>
    </row>
    <row r="248">
      <c r="A248" s="12" t="inlineStr">
        <is>
          <t>Deepak Nitrite Ltd.30/11/2023</t>
        </is>
      </c>
      <c r="B248" s="30" t="n"/>
      <c r="C248" s="30" t="inlineStr">
        <is>
          <t>Chemicals &amp; Petrochemicals</t>
        </is>
      </c>
      <c r="D248" s="41" t="n">
        <v>-81300</v>
      </c>
      <c r="E248" s="23" t="n">
        <v>-1625.92</v>
      </c>
      <c r="F248" s="24" t="n">
        <v>-0.002311</v>
      </c>
      <c r="G248" s="15" t="n"/>
    </row>
    <row r="249">
      <c r="A249" s="12" t="inlineStr">
        <is>
          <t>Dixon Technologies (India) Ltd.30/11/2023</t>
        </is>
      </c>
      <c r="B249" s="30" t="n"/>
      <c r="C249" s="30" t="inlineStr">
        <is>
          <t>Consumer Durables</t>
        </is>
      </c>
      <c r="D249" s="41" t="n">
        <v>-33000</v>
      </c>
      <c r="E249" s="23" t="n">
        <v>-1689.95</v>
      </c>
      <c r="F249" s="24" t="n">
        <v>-0.002402</v>
      </c>
      <c r="G249" s="15" t="n"/>
    </row>
    <row r="250">
      <c r="A250" s="12" t="inlineStr">
        <is>
          <t>Aditya Birla Capital Ltd.30/11/2023</t>
        </is>
      </c>
      <c r="B250" s="30" t="n"/>
      <c r="C250" s="30" t="inlineStr">
        <is>
          <t>Finance</t>
        </is>
      </c>
      <c r="D250" s="41" t="n">
        <v>-982800</v>
      </c>
      <c r="E250" s="23" t="n">
        <v>-1706.63</v>
      </c>
      <c r="F250" s="24" t="n">
        <v>-0.002425</v>
      </c>
      <c r="G250" s="15" t="n"/>
    </row>
    <row r="251">
      <c r="A251" s="12" t="inlineStr">
        <is>
          <t>Hindustan Copper Ltd.30/11/2023</t>
        </is>
      </c>
      <c r="B251" s="30" t="n"/>
      <c r="C251" s="30" t="inlineStr">
        <is>
          <t>Non - Ferrous Metals</t>
        </is>
      </c>
      <c r="D251" s="41" t="n">
        <v>-1197800</v>
      </c>
      <c r="E251" s="23" t="n">
        <v>-1722.44</v>
      </c>
      <c r="F251" s="24" t="n">
        <v>-0.002448</v>
      </c>
      <c r="G251" s="15" t="n"/>
    </row>
    <row r="252">
      <c r="A252" s="12" t="inlineStr">
        <is>
          <t>Dr. Lal Path Labs Ltd.30/11/2023</t>
        </is>
      </c>
      <c r="B252" s="30" t="n"/>
      <c r="C252" s="30" t="inlineStr">
        <is>
          <t>Healthcare Services</t>
        </is>
      </c>
      <c r="D252" s="41" t="n">
        <v>-74100</v>
      </c>
      <c r="E252" s="23" t="n">
        <v>-1794.18</v>
      </c>
      <c r="F252" s="24" t="n">
        <v>-0.00255</v>
      </c>
      <c r="G252" s="15" t="n"/>
    </row>
    <row r="253">
      <c r="A253" s="12" t="inlineStr">
        <is>
          <t>Dalmia Bharat Ltd.30/11/2023</t>
        </is>
      </c>
      <c r="B253" s="30" t="n"/>
      <c r="C253" s="30" t="inlineStr">
        <is>
          <t>Cement &amp; Cement Products</t>
        </is>
      </c>
      <c r="D253" s="41" t="n">
        <v>-86000</v>
      </c>
      <c r="E253" s="23" t="n">
        <v>-1815.42</v>
      </c>
      <c r="F253" s="24" t="n">
        <v>-0.00258</v>
      </c>
      <c r="G253" s="15" t="n"/>
    </row>
    <row r="254">
      <c r="A254" s="12" t="inlineStr">
        <is>
          <t>Wipro Ltd.30/11/2023</t>
        </is>
      </c>
      <c r="B254" s="30" t="n"/>
      <c r="C254" s="30" t="inlineStr">
        <is>
          <t>IT - Software</t>
        </is>
      </c>
      <c r="D254" s="41" t="n">
        <v>-475500</v>
      </c>
      <c r="E254" s="23" t="n">
        <v>-1826.87</v>
      </c>
      <c r="F254" s="24" t="n">
        <v>-0.002596</v>
      </c>
      <c r="G254" s="15" t="n"/>
    </row>
    <row r="255">
      <c r="A255" s="12" t="inlineStr">
        <is>
          <t>Indian Energy Exchange Ltd.30/11/2023</t>
        </is>
      </c>
      <c r="B255" s="30" t="n"/>
      <c r="C255" s="30" t="inlineStr">
        <is>
          <t>Capital Markets</t>
        </is>
      </c>
      <c r="D255" s="41" t="n">
        <v>-1470000</v>
      </c>
      <c r="E255" s="23" t="n">
        <v>-1857.35</v>
      </c>
      <c r="F255" s="24" t="n">
        <v>-0.002639</v>
      </c>
      <c r="G255" s="15" t="n"/>
    </row>
    <row r="256">
      <c r="A256" s="12" t="inlineStr">
        <is>
          <t>ABB India Ltd.30/11/2023</t>
        </is>
      </c>
      <c r="B256" s="30" t="n"/>
      <c r="C256" s="30" t="inlineStr">
        <is>
          <t>Electrical Equipment</t>
        </is>
      </c>
      <c r="D256" s="41" t="n">
        <v>-46000</v>
      </c>
      <c r="E256" s="23" t="n">
        <v>-1901.3</v>
      </c>
      <c r="F256" s="24" t="n">
        <v>-0.002702</v>
      </c>
      <c r="G256" s="15" t="n"/>
    </row>
    <row r="257">
      <c r="A257" s="12" t="inlineStr">
        <is>
          <t>Shriram Finance Ltd.30/11/2023</t>
        </is>
      </c>
      <c r="B257" s="30" t="n"/>
      <c r="C257" s="30" t="inlineStr">
        <is>
          <t>Finance</t>
        </is>
      </c>
      <c r="D257" s="41" t="n">
        <v>-105600</v>
      </c>
      <c r="E257" s="23" t="n">
        <v>-1977.31</v>
      </c>
      <c r="F257" s="24" t="n">
        <v>-0.00281</v>
      </c>
      <c r="G257" s="15" t="n"/>
    </row>
    <row r="258">
      <c r="A258" s="12" t="inlineStr">
        <is>
          <t>Ambuja Cements Ltd.30/11/2023</t>
        </is>
      </c>
      <c r="B258" s="30" t="n"/>
      <c r="C258" s="30" t="inlineStr">
        <is>
          <t>Cement &amp; Cement Products</t>
        </is>
      </c>
      <c r="D258" s="41" t="n">
        <v>-480600</v>
      </c>
      <c r="E258" s="23" t="n">
        <v>-2051.44</v>
      </c>
      <c r="F258" s="24" t="n">
        <v>-0.002915</v>
      </c>
      <c r="G258" s="15" t="n"/>
    </row>
    <row r="259">
      <c r="A259" s="12" t="inlineStr">
        <is>
          <t>Tata Communications Ltd.30/11/2023</t>
        </is>
      </c>
      <c r="B259" s="30" t="n"/>
      <c r="C259" s="30" t="inlineStr">
        <is>
          <t>Telecom - Services</t>
        </is>
      </c>
      <c r="D259" s="41" t="n">
        <v>-125500</v>
      </c>
      <c r="E259" s="23" t="n">
        <v>-2095.72</v>
      </c>
      <c r="F259" s="24" t="n">
        <v>-0.002978</v>
      </c>
      <c r="G259" s="15" t="n"/>
    </row>
    <row r="260">
      <c r="A260" s="12" t="inlineStr">
        <is>
          <t>Indian Railway Catering &amp;Tou. Corp. Ltd.30/11/2023</t>
        </is>
      </c>
      <c r="B260" s="30" t="n"/>
      <c r="C260" s="30" t="inlineStr">
        <is>
          <t>Leisure Services</t>
        </is>
      </c>
      <c r="D260" s="41" t="n">
        <v>-316750</v>
      </c>
      <c r="E260" s="23" t="n">
        <v>-2104.65</v>
      </c>
      <c r="F260" s="24" t="n">
        <v>-0.002991</v>
      </c>
      <c r="G260" s="15" t="n"/>
    </row>
    <row r="261">
      <c r="A261" s="12" t="inlineStr">
        <is>
          <t>Sun TV Network Ltd.30/11/2023</t>
        </is>
      </c>
      <c r="B261" s="30" t="n"/>
      <c r="C261" s="30" t="inlineStr">
        <is>
          <t>Entertainment</t>
        </is>
      </c>
      <c r="D261" s="41" t="n">
        <v>-333000</v>
      </c>
      <c r="E261" s="23" t="n">
        <v>-2116.55</v>
      </c>
      <c r="F261" s="24" t="n">
        <v>-0.003008</v>
      </c>
      <c r="G261" s="15" t="n"/>
    </row>
    <row r="262">
      <c r="A262" s="12" t="inlineStr">
        <is>
          <t>Escorts Kubota Ltd.30/11/2023</t>
        </is>
      </c>
      <c r="B262" s="30" t="n"/>
      <c r="C262" s="30" t="inlineStr">
        <is>
          <t>Agricultural, Commercial &amp; Construction Vehicles</t>
        </is>
      </c>
      <c r="D262" s="41" t="n">
        <v>-67375</v>
      </c>
      <c r="E262" s="23" t="n">
        <v>-2123.22</v>
      </c>
      <c r="F262" s="24" t="n">
        <v>-0.003017</v>
      </c>
      <c r="G262" s="15" t="n"/>
    </row>
    <row r="263">
      <c r="A263" s="12" t="inlineStr">
        <is>
          <t>GAIL (India) Ltd.30/11/2023</t>
        </is>
      </c>
      <c r="B263" s="30" t="n"/>
      <c r="C263" s="30" t="inlineStr">
        <is>
          <t>Gas</t>
        </is>
      </c>
      <c r="D263" s="41" t="n">
        <v>-1807125</v>
      </c>
      <c r="E263" s="23" t="n">
        <v>-2170.36</v>
      </c>
      <c r="F263" s="24" t="n">
        <v>-0.003084</v>
      </c>
      <c r="G263" s="15" t="n"/>
    </row>
    <row r="264">
      <c r="A264" s="12" t="inlineStr">
        <is>
          <t>JSW Steel Ltd.30/11/2023</t>
        </is>
      </c>
      <c r="B264" s="30" t="n"/>
      <c r="C264" s="30" t="inlineStr">
        <is>
          <t>Ferrous Metals</t>
        </is>
      </c>
      <c r="D264" s="41" t="n">
        <v>-303750</v>
      </c>
      <c r="E264" s="23" t="n">
        <v>-2245.62</v>
      </c>
      <c r="F264" s="24" t="n">
        <v>-0.003191</v>
      </c>
      <c r="G264" s="15" t="n"/>
    </row>
    <row r="265">
      <c r="A265" s="12" t="inlineStr">
        <is>
          <t>Glenmark Pharmaceuticals Ltd.30/11/2023</t>
        </is>
      </c>
      <c r="B265" s="30" t="n"/>
      <c r="C265" s="30" t="inlineStr">
        <is>
          <t>Pharmaceuticals &amp; Biotechnology</t>
        </is>
      </c>
      <c r="D265" s="41" t="n">
        <v>-298700</v>
      </c>
      <c r="E265" s="23" t="n">
        <v>-2248.46</v>
      </c>
      <c r="F265" s="24" t="n">
        <v>-0.003195</v>
      </c>
      <c r="G265" s="15" t="n"/>
    </row>
    <row r="266">
      <c r="A266" s="12" t="inlineStr">
        <is>
          <t>Biocon Ltd.30/11/2023</t>
        </is>
      </c>
      <c r="B266" s="30" t="n"/>
      <c r="C266" s="30" t="inlineStr">
        <is>
          <t>Pharmaceuticals &amp; Biotechnology</t>
        </is>
      </c>
      <c r="D266" s="41" t="n">
        <v>-1017500</v>
      </c>
      <c r="E266" s="23" t="n">
        <v>-2248.68</v>
      </c>
      <c r="F266" s="24" t="n">
        <v>-0.003196</v>
      </c>
      <c r="G266" s="15" t="n"/>
    </row>
    <row r="267">
      <c r="A267" s="12" t="inlineStr">
        <is>
          <t>Oberoi Realty Ltd.30/11/2023</t>
        </is>
      </c>
      <c r="B267" s="30" t="n"/>
      <c r="C267" s="30" t="inlineStr">
        <is>
          <t>Realty</t>
        </is>
      </c>
      <c r="D267" s="41" t="n">
        <v>-198100</v>
      </c>
      <c r="E267" s="23" t="n">
        <v>-2263.39</v>
      </c>
      <c r="F267" s="24" t="n">
        <v>-0.003217</v>
      </c>
      <c r="G267" s="15" t="n"/>
    </row>
    <row r="268">
      <c r="A268" s="12" t="inlineStr">
        <is>
          <t>Mphasis Ltd.30/11/2023</t>
        </is>
      </c>
      <c r="B268" s="30" t="n"/>
      <c r="C268" s="30" t="inlineStr">
        <is>
          <t>IT - Software</t>
        </is>
      </c>
      <c r="D268" s="41" t="n">
        <v>-106150</v>
      </c>
      <c r="E268" s="23" t="n">
        <v>-2267.58</v>
      </c>
      <c r="F268" s="24" t="n">
        <v>-0.003223</v>
      </c>
      <c r="G268" s="15" t="n"/>
    </row>
    <row r="269">
      <c r="A269" s="12" t="inlineStr">
        <is>
          <t>InterGlobe Aviation Ltd.30/11/2023</t>
        </is>
      </c>
      <c r="B269" s="30" t="n"/>
      <c r="C269" s="30" t="inlineStr">
        <is>
          <t>Transport Services</t>
        </is>
      </c>
      <c r="D269" s="41" t="n">
        <v>-92100</v>
      </c>
      <c r="E269" s="23" t="n">
        <v>-2272.84</v>
      </c>
      <c r="F269" s="24" t="n">
        <v>-0.00323</v>
      </c>
      <c r="G269" s="15" t="n"/>
    </row>
    <row r="270">
      <c r="A270" s="12" t="inlineStr">
        <is>
          <t>Samvardhana Motherson International Ltd.30/11/2023</t>
        </is>
      </c>
      <c r="B270" s="30" t="n"/>
      <c r="C270" s="30" t="inlineStr">
        <is>
          <t>Auto Components</t>
        </is>
      </c>
      <c r="D270" s="41" t="n">
        <v>-2499200</v>
      </c>
      <c r="E270" s="23" t="n">
        <v>-2308.01</v>
      </c>
      <c r="F270" s="24" t="n">
        <v>-0.00328</v>
      </c>
      <c r="G270" s="15" t="n"/>
    </row>
    <row r="271">
      <c r="A271" s="12" t="inlineStr">
        <is>
          <t>State Bank of India30/11/2023</t>
        </is>
      </c>
      <c r="B271" s="30" t="n"/>
      <c r="C271" s="30" t="inlineStr">
        <is>
          <t>Banks</t>
        </is>
      </c>
      <c r="D271" s="41" t="n">
        <v>-411000</v>
      </c>
      <c r="E271" s="23" t="n">
        <v>-2333.45</v>
      </c>
      <c r="F271" s="24" t="n">
        <v>-0.003316</v>
      </c>
      <c r="G271" s="15" t="n"/>
    </row>
    <row r="272">
      <c r="A272" s="12" t="inlineStr">
        <is>
          <t>Maruti Suzuki India Ltd.30/11/2023</t>
        </is>
      </c>
      <c r="B272" s="30" t="n"/>
      <c r="C272" s="30" t="inlineStr">
        <is>
          <t>Automobiles</t>
        </is>
      </c>
      <c r="D272" s="41" t="n">
        <v>-24550</v>
      </c>
      <c r="E272" s="23" t="n">
        <v>-2563.29</v>
      </c>
      <c r="F272" s="24" t="n">
        <v>-0.003643</v>
      </c>
      <c r="G272" s="15" t="n"/>
    </row>
    <row r="273">
      <c r="A273" s="12" t="inlineStr">
        <is>
          <t>Birlasoft Ltd.30/11/2023</t>
        </is>
      </c>
      <c r="B273" s="30" t="n"/>
      <c r="C273" s="30" t="inlineStr">
        <is>
          <t>IT - Software</t>
        </is>
      </c>
      <c r="D273" s="41" t="n">
        <v>-468000</v>
      </c>
      <c r="E273" s="23" t="n">
        <v>-2564.41</v>
      </c>
      <c r="F273" s="24" t="n">
        <v>-0.003644</v>
      </c>
      <c r="G273" s="15" t="n"/>
    </row>
    <row r="274">
      <c r="A274" s="12" t="inlineStr">
        <is>
          <t>Lupin Ltd.30/11/2023</t>
        </is>
      </c>
      <c r="B274" s="30" t="n"/>
      <c r="C274" s="30" t="inlineStr">
        <is>
          <t>Pharmaceuticals &amp; Biotechnology</t>
        </is>
      </c>
      <c r="D274" s="41" t="n">
        <v>-226950</v>
      </c>
      <c r="E274" s="23" t="n">
        <v>-2575.32</v>
      </c>
      <c r="F274" s="24" t="n">
        <v>-0.00366</v>
      </c>
      <c r="G274" s="15" t="n"/>
    </row>
    <row r="275">
      <c r="A275" s="12" t="inlineStr">
        <is>
          <t>Grasim Industries Ltd.30/11/2023</t>
        </is>
      </c>
      <c r="B275" s="30" t="n"/>
      <c r="C275" s="30" t="inlineStr">
        <is>
          <t>Cement &amp; Cement Products</t>
        </is>
      </c>
      <c r="D275" s="41" t="n">
        <v>-139650</v>
      </c>
      <c r="E275" s="23" t="n">
        <v>-2645.04</v>
      </c>
      <c r="F275" s="24" t="n">
        <v>-0.003759</v>
      </c>
      <c r="G275" s="15" t="n"/>
    </row>
    <row r="276">
      <c r="A276" s="12" t="inlineStr">
        <is>
          <t>Petronet LNG Ltd.30/11/2023</t>
        </is>
      </c>
      <c r="B276" s="30" t="n"/>
      <c r="C276" s="30" t="inlineStr">
        <is>
          <t>Gas</t>
        </is>
      </c>
      <c r="D276" s="41" t="n">
        <v>-1338000</v>
      </c>
      <c r="E276" s="23" t="n">
        <v>-2688.04</v>
      </c>
      <c r="F276" s="24" t="n">
        <v>-0.00382</v>
      </c>
      <c r="G276" s="15" t="n"/>
    </row>
    <row r="277">
      <c r="A277" s="12" t="inlineStr">
        <is>
          <t>City Union Bank Ltd.30/11/2023</t>
        </is>
      </c>
      <c r="B277" s="30" t="n"/>
      <c r="C277" s="30" t="inlineStr">
        <is>
          <t>Banks</t>
        </is>
      </c>
      <c r="D277" s="41" t="n">
        <v>-1955000</v>
      </c>
      <c r="E277" s="23" t="n">
        <v>-2719.41</v>
      </c>
      <c r="F277" s="24" t="n">
        <v>-0.003865</v>
      </c>
      <c r="G277" s="15" t="n"/>
    </row>
    <row r="278">
      <c r="A278" s="12" t="inlineStr">
        <is>
          <t>Indiabulls Housing Finance Ltd.30/11/2023</t>
        </is>
      </c>
      <c r="B278" s="30" t="n"/>
      <c r="C278" s="30" t="inlineStr">
        <is>
          <t>Finance</t>
        </is>
      </c>
      <c r="D278" s="41" t="n">
        <v>-1693200</v>
      </c>
      <c r="E278" s="23" t="n">
        <v>-2759.07</v>
      </c>
      <c r="F278" s="24" t="n">
        <v>-0.003921</v>
      </c>
      <c r="G278" s="15" t="n"/>
    </row>
    <row r="279">
      <c r="A279" s="12" t="inlineStr">
        <is>
          <t>IndusInd Bank Ltd.30/11/2023</t>
        </is>
      </c>
      <c r="B279" s="30" t="n"/>
      <c r="C279" s="30" t="inlineStr">
        <is>
          <t>Banks</t>
        </is>
      </c>
      <c r="D279" s="41" t="n">
        <v>-191000</v>
      </c>
      <c r="E279" s="23" t="n">
        <v>-2762.72</v>
      </c>
      <c r="F279" s="24" t="n">
        <v>-0.003926</v>
      </c>
      <c r="G279" s="15" t="n"/>
    </row>
    <row r="280">
      <c r="A280" s="12" t="inlineStr">
        <is>
          <t>Bharti Airtel Ltd.30/11/2023</t>
        </is>
      </c>
      <c r="B280" s="30" t="n"/>
      <c r="C280" s="30" t="inlineStr">
        <is>
          <t>Telecom - Services</t>
        </is>
      </c>
      <c r="D280" s="41" t="n">
        <v>-311600</v>
      </c>
      <c r="E280" s="23" t="n">
        <v>-2866.72</v>
      </c>
      <c r="F280" s="24" t="n">
        <v>-0.004074</v>
      </c>
      <c r="G280" s="15" t="n"/>
    </row>
    <row r="281">
      <c r="A281" s="12" t="inlineStr">
        <is>
          <t>Bharat Forge Ltd.30/11/2023</t>
        </is>
      </c>
      <c r="B281" s="30" t="n"/>
      <c r="C281" s="30" t="inlineStr">
        <is>
          <t>Industrial Products</t>
        </is>
      </c>
      <c r="D281" s="41" t="n">
        <v>-303500</v>
      </c>
      <c r="E281" s="23" t="n">
        <v>-3109.66</v>
      </c>
      <c r="F281" s="24" t="n">
        <v>-0.004419</v>
      </c>
      <c r="G281" s="15" t="n"/>
    </row>
    <row r="282">
      <c r="A282" s="12" t="inlineStr">
        <is>
          <t>Larsen &amp; Toubro Ltd.30/11/2023</t>
        </is>
      </c>
      <c r="B282" s="30" t="n"/>
      <c r="C282" s="30" t="inlineStr">
        <is>
          <t>Construction</t>
        </is>
      </c>
      <c r="D282" s="41" t="n">
        <v>-106800</v>
      </c>
      <c r="E282" s="23" t="n">
        <v>-3144.51</v>
      </c>
      <c r="F282" s="24" t="n">
        <v>-0.004469</v>
      </c>
      <c r="G282" s="15" t="n"/>
    </row>
    <row r="283">
      <c r="A283" s="12" t="inlineStr">
        <is>
          <t>Ashok Leyland Ltd.30/11/2023</t>
        </is>
      </c>
      <c r="B283" s="30" t="n"/>
      <c r="C283" s="30" t="inlineStr">
        <is>
          <t>Agricultural, Commercial &amp; Construction Vehicles</t>
        </is>
      </c>
      <c r="D283" s="41" t="n">
        <v>-1895000</v>
      </c>
      <c r="E283" s="23" t="n">
        <v>-3195.92</v>
      </c>
      <c r="F283" s="24" t="n">
        <v>-0.004542</v>
      </c>
      <c r="G283" s="15" t="n"/>
    </row>
    <row r="284">
      <c r="A284" s="12" t="inlineStr">
        <is>
          <t>REC Ltd.30/11/2023</t>
        </is>
      </c>
      <c r="B284" s="30" t="n"/>
      <c r="C284" s="30" t="inlineStr">
        <is>
          <t>Finance</t>
        </is>
      </c>
      <c r="D284" s="41" t="n">
        <v>-1146000</v>
      </c>
      <c r="E284" s="23" t="n">
        <v>-3287.87</v>
      </c>
      <c r="F284" s="24" t="n">
        <v>-0.004673</v>
      </c>
      <c r="G284" s="15" t="n"/>
    </row>
    <row r="285">
      <c r="A285" s="12" t="inlineStr">
        <is>
          <t>JK Cement Ltd.30/11/2023</t>
        </is>
      </c>
      <c r="B285" s="30" t="n"/>
      <c r="C285" s="30" t="inlineStr">
        <is>
          <t>Cement &amp; Cement Products</t>
        </is>
      </c>
      <c r="D285" s="41" t="n">
        <v>-104500</v>
      </c>
      <c r="E285" s="23" t="n">
        <v>-3304.19</v>
      </c>
      <c r="F285" s="24" t="n">
        <v>-0.004696</v>
      </c>
      <c r="G285" s="15" t="n"/>
    </row>
    <row r="286">
      <c r="A286" s="12" t="inlineStr">
        <is>
          <t>Hindustan Aeronautics Ltd.30/11/2023</t>
        </is>
      </c>
      <c r="B286" s="30" t="n"/>
      <c r="C286" s="30" t="inlineStr">
        <is>
          <t>Aerospace &amp; Defense</t>
        </is>
      </c>
      <c r="D286" s="41" t="n">
        <v>-185100</v>
      </c>
      <c r="E286" s="23" t="n">
        <v>-3390.01</v>
      </c>
      <c r="F286" s="24" t="n">
        <v>-0.004818</v>
      </c>
      <c r="G286" s="15" t="n"/>
    </row>
    <row r="287">
      <c r="A287" s="12" t="inlineStr">
        <is>
          <t>Hindustan Petroleum Corporation Ltd.30/11/2023</t>
        </is>
      </c>
      <c r="B287" s="30" t="n"/>
      <c r="C287" s="30" t="inlineStr">
        <is>
          <t>Petroleum Products</t>
        </is>
      </c>
      <c r="D287" s="41" t="n">
        <v>-1382400</v>
      </c>
      <c r="E287" s="23" t="n">
        <v>-3448.4</v>
      </c>
      <c r="F287" s="24" t="n">
        <v>-0.004901</v>
      </c>
      <c r="G287" s="15" t="n"/>
    </row>
    <row r="288">
      <c r="A288" s="12" t="inlineStr">
        <is>
          <t>Tata Power Company Ltd.30/11/2023</t>
        </is>
      </c>
      <c r="B288" s="30" t="n"/>
      <c r="C288" s="30" t="inlineStr">
        <is>
          <t>Power</t>
        </is>
      </c>
      <c r="D288" s="41" t="n">
        <v>-1481625</v>
      </c>
      <c r="E288" s="23" t="n">
        <v>-3563.31</v>
      </c>
      <c r="F288" s="24" t="n">
        <v>-0.005064</v>
      </c>
      <c r="G288" s="15" t="n"/>
    </row>
    <row r="289">
      <c r="A289" s="12" t="inlineStr">
        <is>
          <t>LTIMindtree Ltd.30/11/2023</t>
        </is>
      </c>
      <c r="B289" s="30" t="n"/>
      <c r="C289" s="30" t="inlineStr">
        <is>
          <t>IT - Software</t>
        </is>
      </c>
      <c r="D289" s="41" t="n">
        <v>-72300</v>
      </c>
      <c r="E289" s="23" t="n">
        <v>-3682.35</v>
      </c>
      <c r="F289" s="24" t="n">
        <v>-0.005233</v>
      </c>
      <c r="G289" s="15" t="n"/>
    </row>
    <row r="290">
      <c r="A290" s="12" t="inlineStr">
        <is>
          <t>Coal India Ltd.30/11/2023</t>
        </is>
      </c>
      <c r="B290" s="30" t="n"/>
      <c r="C290" s="30" t="inlineStr">
        <is>
          <t>Consumable Fuels</t>
        </is>
      </c>
      <c r="D290" s="41" t="n">
        <v>-1188600</v>
      </c>
      <c r="E290" s="23" t="n">
        <v>-3747.66</v>
      </c>
      <c r="F290" s="24" t="n">
        <v>-0.005326</v>
      </c>
      <c r="G290" s="15" t="n"/>
    </row>
    <row r="291">
      <c r="A291" s="12" t="inlineStr">
        <is>
          <t>Manappuram Finance Ltd.30/11/2023</t>
        </is>
      </c>
      <c r="B291" s="30" t="n"/>
      <c r="C291" s="30" t="inlineStr">
        <is>
          <t>Finance</t>
        </is>
      </c>
      <c r="D291" s="41" t="n">
        <v>-2808000</v>
      </c>
      <c r="E291" s="23" t="n">
        <v>-3858.19</v>
      </c>
      <c r="F291" s="24" t="n">
        <v>-0.005483</v>
      </c>
      <c r="G291" s="15" t="n"/>
    </row>
    <row r="292">
      <c r="A292" s="12" t="inlineStr">
        <is>
          <t>GMR Airports Infrastructure Ltd.30/11/2023</t>
        </is>
      </c>
      <c r="B292" s="30" t="n"/>
      <c r="C292" s="30" t="inlineStr">
        <is>
          <t>Transport Infrastructure</t>
        </is>
      </c>
      <c r="D292" s="41" t="n">
        <v>-7132500</v>
      </c>
      <c r="E292" s="23" t="n">
        <v>-3915.74</v>
      </c>
      <c r="F292" s="24" t="n">
        <v>-0.005565</v>
      </c>
      <c r="G292" s="15" t="n"/>
    </row>
    <row r="293">
      <c r="A293" s="12" t="inlineStr">
        <is>
          <t>Canara Bank30/11/2023</t>
        </is>
      </c>
      <c r="B293" s="30" t="n"/>
      <c r="C293" s="30" t="inlineStr">
        <is>
          <t>Banks</t>
        </is>
      </c>
      <c r="D293" s="41" t="n">
        <v>-1047600</v>
      </c>
      <c r="E293" s="23" t="n">
        <v>-4051.07</v>
      </c>
      <c r="F293" s="24" t="n">
        <v>-0.005758</v>
      </c>
      <c r="G293" s="15" t="n"/>
    </row>
    <row r="294">
      <c r="A294" s="12" t="inlineStr">
        <is>
          <t>Punjab National Bank30/11/2023</t>
        </is>
      </c>
      <c r="B294" s="30" t="n"/>
      <c r="C294" s="30" t="inlineStr">
        <is>
          <t>Banks</t>
        </is>
      </c>
      <c r="D294" s="41" t="n">
        <v>-5664000</v>
      </c>
      <c r="E294" s="23" t="n">
        <v>-4154.54</v>
      </c>
      <c r="F294" s="24" t="n">
        <v>-0.005905</v>
      </c>
      <c r="G294" s="15" t="n"/>
    </row>
    <row r="295">
      <c r="A295" s="12" t="inlineStr">
        <is>
          <t>NMDC Ltd.30/11/2023</t>
        </is>
      </c>
      <c r="B295" s="30" t="n"/>
      <c r="C295" s="30" t="inlineStr">
        <is>
          <t>Minerals &amp; Mining</t>
        </is>
      </c>
      <c r="D295" s="41" t="n">
        <v>-2808000</v>
      </c>
      <c r="E295" s="23" t="n">
        <v>-4355.21</v>
      </c>
      <c r="F295" s="24" t="n">
        <v>-0.00619</v>
      </c>
      <c r="G295" s="15" t="n"/>
    </row>
    <row r="296">
      <c r="A296" s="12" t="inlineStr">
        <is>
          <t>United Breweries Ltd.30/11/2023</t>
        </is>
      </c>
      <c r="B296" s="30" t="n"/>
      <c r="C296" s="30" t="inlineStr">
        <is>
          <t>Beverages</t>
        </is>
      </c>
      <c r="D296" s="41" t="n">
        <v>-274400</v>
      </c>
      <c r="E296" s="23" t="n">
        <v>-4450.22</v>
      </c>
      <c r="F296" s="24" t="n">
        <v>-0.006325</v>
      </c>
      <c r="G296" s="15" t="n"/>
    </row>
    <row r="297">
      <c r="A297" s="12" t="inlineStr">
        <is>
          <t>Dr. Reddy's Laboratories Ltd.30/11/2023</t>
        </is>
      </c>
      <c r="B297" s="30" t="n"/>
      <c r="C297" s="30" t="inlineStr">
        <is>
          <t>Pharmaceuticals &amp; Biotechnology</t>
        </is>
      </c>
      <c r="D297" s="41" t="n">
        <v>-86125</v>
      </c>
      <c r="E297" s="23" t="n">
        <v>-4653.42</v>
      </c>
      <c r="F297" s="24" t="n">
        <v>-0.006614</v>
      </c>
      <c r="G297" s="15" t="n"/>
    </row>
    <row r="298">
      <c r="A298" s="12" t="inlineStr">
        <is>
          <t>Cipla Ltd.30/11/2023</t>
        </is>
      </c>
      <c r="B298" s="30" t="n"/>
      <c r="C298" s="30" t="inlineStr">
        <is>
          <t>Pharmaceuticals &amp; Biotechnology</t>
        </is>
      </c>
      <c r="D298" s="41" t="n">
        <v>-404300</v>
      </c>
      <c r="E298" s="23" t="n">
        <v>-4872.42</v>
      </c>
      <c r="F298" s="24" t="n">
        <v>-0.006925</v>
      </c>
      <c r="G298" s="15" t="n"/>
    </row>
    <row r="299">
      <c r="A299" s="12" t="inlineStr">
        <is>
          <t>Piramal Enterprises Ltd.30/11/2023</t>
        </is>
      </c>
      <c r="B299" s="30" t="n"/>
      <c r="C299" s="30" t="inlineStr">
        <is>
          <t>Finance</t>
        </is>
      </c>
      <c r="D299" s="41" t="n">
        <v>-498000</v>
      </c>
      <c r="E299" s="23" t="n">
        <v>-4875.92</v>
      </c>
      <c r="F299" s="24" t="n">
        <v>-0.00693</v>
      </c>
      <c r="G299" s="15" t="n"/>
    </row>
    <row r="300">
      <c r="A300" s="12" t="inlineStr">
        <is>
          <t>Jindal Steel &amp; Power Ltd.30/11/2023</t>
        </is>
      </c>
      <c r="B300" s="30" t="n"/>
      <c r="C300" s="30" t="inlineStr">
        <is>
          <t>Ferrous Metals</t>
        </is>
      </c>
      <c r="D300" s="41" t="n">
        <v>-790000</v>
      </c>
      <c r="E300" s="23" t="n">
        <v>-5027.56</v>
      </c>
      <c r="F300" s="24" t="n">
        <v>-0.007145</v>
      </c>
      <c r="G300" s="15" t="n"/>
    </row>
    <row r="301">
      <c r="A301" s="12" t="inlineStr">
        <is>
          <t>Indus Towers Ltd.30/11/2023</t>
        </is>
      </c>
      <c r="B301" s="30" t="n"/>
      <c r="C301" s="30" t="inlineStr">
        <is>
          <t>Telecom - Services</t>
        </is>
      </c>
      <c r="D301" s="41" t="n">
        <v>-3165400</v>
      </c>
      <c r="E301" s="23" t="n">
        <v>-5491.97</v>
      </c>
      <c r="F301" s="24" t="n">
        <v>-0.007806</v>
      </c>
      <c r="G301" s="15" t="n"/>
    </row>
    <row r="302">
      <c r="A302" s="12" t="inlineStr">
        <is>
          <t>Hindalco Industries Ltd.30/11/2023</t>
        </is>
      </c>
      <c r="B302" s="30" t="n"/>
      <c r="C302" s="30" t="inlineStr">
        <is>
          <t>Non - Ferrous Metals</t>
        </is>
      </c>
      <c r="D302" s="41" t="n">
        <v>-1204000</v>
      </c>
      <c r="E302" s="23" t="n">
        <v>-5567.3</v>
      </c>
      <c r="F302" s="24" t="n">
        <v>-0.007913</v>
      </c>
      <c r="G302" s="15" t="n"/>
    </row>
    <row r="303">
      <c r="A303" s="12" t="inlineStr">
        <is>
          <t>Polycab India Ltd.30/11/2023</t>
        </is>
      </c>
      <c r="B303" s="30" t="n"/>
      <c r="C303" s="30" t="inlineStr">
        <is>
          <t>Industrial Products</t>
        </is>
      </c>
      <c r="D303" s="41" t="n">
        <v>-112900</v>
      </c>
      <c r="E303" s="23" t="n">
        <v>-5590.13</v>
      </c>
      <c r="F303" s="24" t="n">
        <v>-0.007945000000000001</v>
      </c>
      <c r="G303" s="15" t="n"/>
    </row>
    <row r="304">
      <c r="A304" s="12" t="inlineStr">
        <is>
          <t>Vodafone Idea Ltd.30/11/2023</t>
        </is>
      </c>
      <c r="B304" s="30" t="n"/>
      <c r="C304" s="30" t="inlineStr">
        <is>
          <t>Telecom - Services</t>
        </is>
      </c>
      <c r="D304" s="41" t="n">
        <v>-52080000</v>
      </c>
      <c r="E304" s="23" t="n">
        <v>-6249.6</v>
      </c>
      <c r="F304" s="24" t="n">
        <v>-0.008881999999999999</v>
      </c>
      <c r="G304" s="15" t="n"/>
    </row>
    <row r="305">
      <c r="A305" s="12" t="inlineStr">
        <is>
          <t>The Federal Bank Ltd.30/11/2023</t>
        </is>
      </c>
      <c r="B305" s="30" t="n"/>
      <c r="C305" s="30" t="inlineStr">
        <is>
          <t>Banks</t>
        </is>
      </c>
      <c r="D305" s="41" t="n">
        <v>-4575000</v>
      </c>
      <c r="E305" s="23" t="n">
        <v>-6455.33</v>
      </c>
      <c r="F305" s="24" t="n">
        <v>-0.009175000000000001</v>
      </c>
      <c r="G305" s="15" t="n"/>
    </row>
    <row r="306">
      <c r="A306" s="12" t="inlineStr">
        <is>
          <t>Axis Bank Ltd.30/11/2023</t>
        </is>
      </c>
      <c r="B306" s="30" t="n"/>
      <c r="C306" s="30" t="inlineStr">
        <is>
          <t>Banks</t>
        </is>
      </c>
      <c r="D306" s="41" t="n">
        <v>-675000</v>
      </c>
      <c r="E306" s="23" t="n">
        <v>-6650.1</v>
      </c>
      <c r="F306" s="24" t="n">
        <v>-0.009452</v>
      </c>
      <c r="G306" s="15" t="n"/>
    </row>
    <row r="307">
      <c r="A307" s="12" t="inlineStr">
        <is>
          <t>Sun Pharmaceutical Industries Ltd.30/11/2023</t>
        </is>
      </c>
      <c r="B307" s="30" t="n"/>
      <c r="C307" s="30" t="inlineStr">
        <is>
          <t>Pharmaceuticals &amp; Biotechnology</t>
        </is>
      </c>
      <c r="D307" s="41" t="n">
        <v>-636300</v>
      </c>
      <c r="E307" s="23" t="n">
        <v>-6947.76</v>
      </c>
      <c r="F307" s="24" t="n">
        <v>-0.009875</v>
      </c>
      <c r="G307" s="15" t="n"/>
    </row>
    <row r="308">
      <c r="A308" s="12" t="inlineStr">
        <is>
          <t>Zee Entertainment Enterprises Ltd.30/11/2023</t>
        </is>
      </c>
      <c r="B308" s="30" t="n"/>
      <c r="C308" s="30" t="inlineStr">
        <is>
          <t>Entertainment</t>
        </is>
      </c>
      <c r="D308" s="41" t="n">
        <v>-2703000</v>
      </c>
      <c r="E308" s="23" t="n">
        <v>-7037.26</v>
      </c>
      <c r="F308" s="24" t="n">
        <v>-0.010002</v>
      </c>
      <c r="G308" s="15" t="n"/>
    </row>
    <row r="309">
      <c r="A309" s="12" t="inlineStr">
        <is>
          <t>Bharat Heavy Electricals Ltd.30/11/2023</t>
        </is>
      </c>
      <c r="B309" s="30" t="n"/>
      <c r="C309" s="30" t="inlineStr">
        <is>
          <t>Electrical Equipment</t>
        </is>
      </c>
      <c r="D309" s="41" t="n">
        <v>-5932500</v>
      </c>
      <c r="E309" s="23" t="n">
        <v>-7210.95</v>
      </c>
      <c r="F309" s="24" t="n">
        <v>-0.010249</v>
      </c>
      <c r="G309" s="15" t="n"/>
    </row>
    <row r="310">
      <c r="A310" s="12" t="inlineStr">
        <is>
          <t>Adani Ports &amp; Special Economic Zone Ltd.30/11/2023</t>
        </is>
      </c>
      <c r="B310" s="30" t="n"/>
      <c r="C310" s="30" t="inlineStr">
        <is>
          <t>Transport Infrastructure</t>
        </is>
      </c>
      <c r="D310" s="41" t="n">
        <v>-1090400</v>
      </c>
      <c r="E310" s="23" t="n">
        <v>-8613.610000000001</v>
      </c>
      <c r="F310" s="24" t="n">
        <v>-0.012243</v>
      </c>
      <c r="G310" s="15" t="n"/>
    </row>
    <row r="311">
      <c r="A311" s="12" t="inlineStr">
        <is>
          <t>PVR Inox Ltd.30/11/2023</t>
        </is>
      </c>
      <c r="B311" s="30" t="n"/>
      <c r="C311" s="30" t="inlineStr">
        <is>
          <t>Entertainment</t>
        </is>
      </c>
      <c r="D311" s="41" t="n">
        <v>-569393</v>
      </c>
      <c r="E311" s="23" t="n">
        <v>-9166.09</v>
      </c>
      <c r="F311" s="24" t="n">
        <v>-0.013028</v>
      </c>
      <c r="G311" s="15" t="n"/>
    </row>
    <row r="312">
      <c r="A312" s="12" t="inlineStr">
        <is>
          <t>Tata Motors Ltd.30/11/2023</t>
        </is>
      </c>
      <c r="B312" s="30" t="n"/>
      <c r="C312" s="30" t="inlineStr">
        <is>
          <t>Automobiles</t>
        </is>
      </c>
      <c r="D312" s="41" t="n">
        <v>-1459200</v>
      </c>
      <c r="E312" s="23" t="n">
        <v>-9232.360000000001</v>
      </c>
      <c r="F312" s="24" t="n">
        <v>-0.013122</v>
      </c>
      <c r="G312" s="15" t="n"/>
    </row>
    <row r="313">
      <c r="A313" s="12" t="inlineStr">
        <is>
          <t>Adani Enterprises Ltd.30/11/2023</t>
        </is>
      </c>
      <c r="B313" s="30" t="n"/>
      <c r="C313" s="30" t="inlineStr">
        <is>
          <t>Metals &amp; Minerals Trading</t>
        </is>
      </c>
      <c r="D313" s="41" t="n">
        <v>-438900</v>
      </c>
      <c r="E313" s="23" t="n">
        <v>-10126.3</v>
      </c>
      <c r="F313" s="24" t="n">
        <v>-0.014393</v>
      </c>
      <c r="G313" s="15" t="n"/>
    </row>
    <row r="314">
      <c r="A314" s="12" t="inlineStr">
        <is>
          <t>Bank of Baroda30/11/2023</t>
        </is>
      </c>
      <c r="B314" s="30" t="n"/>
      <c r="C314" s="30" t="inlineStr">
        <is>
          <t>Banks</t>
        </is>
      </c>
      <c r="D314" s="41" t="n">
        <v>-5148000</v>
      </c>
      <c r="E314" s="23" t="n">
        <v>-10162.15</v>
      </c>
      <c r="F314" s="24" t="n">
        <v>-0.014444</v>
      </c>
      <c r="G314" s="15" t="n"/>
    </row>
    <row r="315">
      <c r="A315" s="12" t="inlineStr">
        <is>
          <t>ICICI Bank Ltd.30/11/2023</t>
        </is>
      </c>
      <c r="B315" s="30" t="n"/>
      <c r="C315" s="30" t="inlineStr">
        <is>
          <t>Banks</t>
        </is>
      </c>
      <c r="D315" s="41" t="n">
        <v>-1383200</v>
      </c>
      <c r="E315" s="23" t="n">
        <v>-12744.11</v>
      </c>
      <c r="F315" s="24" t="n">
        <v>-0.018113</v>
      </c>
      <c r="G315" s="15" t="n"/>
    </row>
    <row r="316">
      <c r="A316" s="12" t="inlineStr">
        <is>
          <t>Kotak Mahindra Bank Ltd.30/11/2023</t>
        </is>
      </c>
      <c r="B316" s="30" t="n"/>
      <c r="C316" s="30" t="inlineStr">
        <is>
          <t>Banks</t>
        </is>
      </c>
      <c r="D316" s="41" t="n">
        <v>-799200</v>
      </c>
      <c r="E316" s="23" t="n">
        <v>-13950.44</v>
      </c>
      <c r="F316" s="24" t="n">
        <v>-0.019828</v>
      </c>
      <c r="G316" s="15" t="n"/>
    </row>
    <row r="317">
      <c r="A317" s="12" t="inlineStr">
        <is>
          <t>HDFC Bank Ltd.30/11/2023</t>
        </is>
      </c>
      <c r="B317" s="30" t="n"/>
      <c r="C317" s="30" t="inlineStr">
        <is>
          <t>Banks</t>
        </is>
      </c>
      <c r="D317" s="41" t="n">
        <v>-2252250</v>
      </c>
      <c r="E317" s="23" t="n">
        <v>-33438.03</v>
      </c>
      <c r="F317" s="24" t="n">
        <v>-0.047527</v>
      </c>
      <c r="G317" s="15" t="n"/>
    </row>
    <row r="318">
      <c r="A318" s="12" t="inlineStr">
        <is>
          <t>Reliance Industries Ltd.30/11/2023</t>
        </is>
      </c>
      <c r="B318" s="30" t="n"/>
      <c r="C318" s="30" t="inlineStr">
        <is>
          <t>Petroleum Products</t>
        </is>
      </c>
      <c r="D318" s="41" t="n">
        <v>-1527750</v>
      </c>
      <c r="E318" s="23" t="n">
        <v>-35177.97</v>
      </c>
      <c r="F318" s="24" t="n">
        <v>-0.05</v>
      </c>
      <c r="G318" s="15" t="n"/>
    </row>
    <row r="319">
      <c r="A319" s="16" t="inlineStr">
        <is>
          <t>Sub Total</t>
        </is>
      </c>
      <c r="B319" s="31" t="n"/>
      <c r="C319" s="31" t="n"/>
      <c r="D319" s="17" t="n"/>
      <c r="E319" s="42" t="n">
        <v>-408571.02</v>
      </c>
      <c r="F319" s="43" t="n">
        <v>-0.58065</v>
      </c>
      <c r="G319" s="20" t="n"/>
    </row>
    <row r="320">
      <c r="A320" s="12" t="n"/>
      <c r="B320" s="30" t="n"/>
      <c r="C320" s="30" t="n"/>
      <c r="D320" s="13" t="n"/>
      <c r="E320" s="14" t="n"/>
      <c r="F320" s="15" t="n"/>
      <c r="G320" s="15" t="n"/>
    </row>
    <row r="321">
      <c r="A321" s="12" t="n"/>
      <c r="B321" s="30" t="n"/>
      <c r="C321" s="30" t="n"/>
      <c r="D321" s="13" t="n"/>
      <c r="E321" s="14" t="n"/>
      <c r="F321" s="15" t="n"/>
      <c r="G321" s="15" t="n"/>
    </row>
    <row r="322">
      <c r="A322" s="12" t="n"/>
      <c r="B322" s="30" t="n"/>
      <c r="C322" s="30" t="n"/>
      <c r="D322" s="13" t="n"/>
      <c r="E322" s="14" t="n"/>
      <c r="F322" s="15" t="n"/>
      <c r="G322" s="15" t="n"/>
    </row>
    <row r="323">
      <c r="A323" s="21" t="inlineStr">
        <is>
          <t>TOTAL</t>
        </is>
      </c>
      <c r="B323" s="32" t="n"/>
      <c r="C323" s="32" t="n"/>
      <c r="D323" s="22" t="n"/>
      <c r="E323" s="44" t="n">
        <v>-408571.02</v>
      </c>
      <c r="F323" s="45" t="n">
        <v>-0.58065</v>
      </c>
      <c r="G323" s="20" t="n"/>
    </row>
    <row r="324">
      <c r="A324" s="12" t="n"/>
      <c r="B324" s="30" t="n"/>
      <c r="C324" s="30" t="n"/>
      <c r="D324" s="13" t="n"/>
      <c r="E324" s="14" t="n"/>
      <c r="F324" s="15" t="n"/>
      <c r="G324" s="15" t="n"/>
    </row>
    <row r="325">
      <c r="A325" s="16" t="inlineStr">
        <is>
          <t>Debt Instruments</t>
        </is>
      </c>
      <c r="B325" s="30" t="n"/>
      <c r="C325" s="30" t="n"/>
      <c r="D325" s="13" t="n"/>
      <c r="E325" s="14" t="n"/>
      <c r="F325" s="15" t="n"/>
      <c r="G325" s="15" t="n"/>
    </row>
    <row r="326">
      <c r="A326" s="16" t="inlineStr">
        <is>
          <t>(a)Listed / Awaiting listing on stock Exchanges</t>
        </is>
      </c>
      <c r="B326" s="30" t="n"/>
      <c r="C326" s="30" t="n"/>
      <c r="D326" s="13" t="n"/>
      <c r="E326" s="14" t="n"/>
      <c r="F326" s="15" t="n"/>
      <c r="G326" s="15" t="n"/>
    </row>
    <row r="327">
      <c r="A327" s="12" t="inlineStr">
        <is>
          <t>5.23% NABARD NCD RED 31-01-2025</t>
        </is>
      </c>
      <c r="B327" s="30" t="inlineStr">
        <is>
          <t>INE261F08DI1</t>
        </is>
      </c>
      <c r="C327" s="30" t="inlineStr">
        <is>
          <t>CRISIL AAA</t>
        </is>
      </c>
      <c r="D327" s="13" t="n">
        <v>10000000</v>
      </c>
      <c r="E327" s="14" t="n">
        <v>9703.440000000001</v>
      </c>
      <c r="F327" s="15" t="n">
        <v>0.0138</v>
      </c>
      <c r="G327" s="15" t="n">
        <v>0.07779999999999999</v>
      </c>
    </row>
    <row r="328">
      <c r="A328" s="16" t="inlineStr">
        <is>
          <t>Sub Total</t>
        </is>
      </c>
      <c r="B328" s="31" t="n"/>
      <c r="C328" s="31" t="n"/>
      <c r="D328" s="17" t="n"/>
      <c r="E328" s="37" t="n">
        <v>9703.440000000001</v>
      </c>
      <c r="F328" s="38" t="n">
        <v>0.0138</v>
      </c>
      <c r="G328" s="20" t="n"/>
    </row>
    <row r="329">
      <c r="A329" s="12" t="n"/>
      <c r="B329" s="30" t="n"/>
      <c r="C329" s="30" t="n"/>
      <c r="D329" s="13" t="n"/>
      <c r="E329" s="14" t="n"/>
      <c r="F329" s="15" t="n"/>
      <c r="G329" s="15" t="n"/>
    </row>
    <row r="330">
      <c r="A330" s="16" t="inlineStr">
        <is>
          <t>Government Securities</t>
        </is>
      </c>
      <c r="B330" s="30" t="n"/>
      <c r="C330" s="30" t="n"/>
      <c r="D330" s="13" t="n"/>
      <c r="E330" s="14" t="n"/>
      <c r="F330" s="15" t="n"/>
      <c r="G330" s="15" t="n"/>
    </row>
    <row r="331">
      <c r="A331" s="12" t="inlineStr">
        <is>
          <t>6.69% GOVT OF INDIA RED 27-06-2024</t>
        </is>
      </c>
      <c r="B331" s="30" t="inlineStr">
        <is>
          <t>IN0020220052</t>
        </is>
      </c>
      <c r="C331" s="30" t="inlineStr">
        <is>
          <t>SOVEREIGN</t>
        </is>
      </c>
      <c r="D331" s="13" t="n">
        <v>15000000</v>
      </c>
      <c r="E331" s="14" t="n">
        <v>14959.5</v>
      </c>
      <c r="F331" s="15" t="n">
        <v>0.0213</v>
      </c>
      <c r="G331" s="15" t="n">
        <v>0.07224885953</v>
      </c>
    </row>
    <row r="332">
      <c r="A332" s="12" t="inlineStr">
        <is>
          <t>8.83% GOVT OF INDIA RED 25-11-2023</t>
        </is>
      </c>
      <c r="B332" s="30" t="inlineStr">
        <is>
          <t>IN0020130061</t>
        </is>
      </c>
      <c r="C332" s="30" t="inlineStr">
        <is>
          <t>SOVEREIGN</t>
        </is>
      </c>
      <c r="D332" s="13" t="n">
        <v>10000000</v>
      </c>
      <c r="E332" s="14" t="n">
        <v>10012.27</v>
      </c>
      <c r="F332" s="15" t="n">
        <v>0.0142</v>
      </c>
      <c r="G332" s="15" t="n">
        <v>0.06933592356899999</v>
      </c>
    </row>
    <row r="333">
      <c r="A333" s="16" t="inlineStr">
        <is>
          <t>Sub Total</t>
        </is>
      </c>
      <c r="B333" s="31" t="n"/>
      <c r="C333" s="31" t="n"/>
      <c r="D333" s="17" t="n"/>
      <c r="E333" s="37" t="n">
        <v>24971.77</v>
      </c>
      <c r="F333" s="38" t="n">
        <v>0.0355</v>
      </c>
      <c r="G333" s="20" t="n"/>
    </row>
    <row r="334">
      <c r="A334" s="12" t="n"/>
      <c r="B334" s="30" t="n"/>
      <c r="C334" s="30" t="n"/>
      <c r="D334" s="13" t="n"/>
      <c r="E334" s="14" t="n"/>
      <c r="F334" s="15" t="n"/>
      <c r="G334" s="15" t="n"/>
    </row>
    <row r="335">
      <c r="A335" s="16" t="inlineStr">
        <is>
          <t>(b)Privately Placed/Unlisted</t>
        </is>
      </c>
      <c r="B335" s="30" t="n"/>
      <c r="C335" s="30" t="n"/>
      <c r="D335" s="13" t="n"/>
      <c r="E335" s="14" t="n"/>
      <c r="F335" s="15" t="n"/>
      <c r="G335" s="15" t="n"/>
    </row>
    <row r="336">
      <c r="A336" s="16" t="inlineStr">
        <is>
          <t>Sub Total</t>
        </is>
      </c>
      <c r="B336" s="30" t="n"/>
      <c r="C336" s="30" t="n"/>
      <c r="D336" s="13" t="n"/>
      <c r="E336" s="39" t="inlineStr">
        <is>
          <t>NIL</t>
        </is>
      </c>
      <c r="F336" s="40" t="inlineStr">
        <is>
          <t>NIL</t>
        </is>
      </c>
      <c r="G336" s="15" t="n"/>
    </row>
    <row r="337">
      <c r="A337" s="12" t="n"/>
      <c r="B337" s="30" t="n"/>
      <c r="C337" s="30" t="n"/>
      <c r="D337" s="13" t="n"/>
      <c r="E337" s="14" t="n"/>
      <c r="F337" s="15" t="n"/>
      <c r="G337" s="15" t="n"/>
    </row>
    <row r="338">
      <c r="A338" s="16" t="inlineStr">
        <is>
          <t>(c)Securitised Debt Instruments</t>
        </is>
      </c>
      <c r="B338" s="30" t="n"/>
      <c r="C338" s="30" t="n"/>
      <c r="D338" s="13" t="n"/>
      <c r="E338" s="14" t="n"/>
      <c r="F338" s="15" t="n"/>
      <c r="G338" s="15" t="n"/>
    </row>
    <row r="339">
      <c r="A339" s="16" t="inlineStr">
        <is>
          <t>Sub Total</t>
        </is>
      </c>
      <c r="B339" s="30" t="n"/>
      <c r="C339" s="30" t="n"/>
      <c r="D339" s="13" t="n"/>
      <c r="E339" s="39" t="inlineStr">
        <is>
          <t>NIL</t>
        </is>
      </c>
      <c r="F339" s="40" t="inlineStr">
        <is>
          <t>NIL</t>
        </is>
      </c>
      <c r="G339" s="15" t="n"/>
    </row>
    <row r="340">
      <c r="A340" s="12" t="n"/>
      <c r="B340" s="30" t="n"/>
      <c r="C340" s="30" t="n"/>
      <c r="D340" s="13" t="n"/>
      <c r="E340" s="14" t="n"/>
      <c r="F340" s="15" t="n"/>
      <c r="G340" s="15" t="n"/>
    </row>
    <row r="341">
      <c r="A341" s="21" t="inlineStr">
        <is>
          <t>TOTAL</t>
        </is>
      </c>
      <c r="B341" s="32" t="n"/>
      <c r="C341" s="32" t="n"/>
      <c r="D341" s="22" t="n"/>
      <c r="E341" s="18" t="n">
        <v>34675.21</v>
      </c>
      <c r="F341" s="19" t="n">
        <v>0.0493</v>
      </c>
      <c r="G341" s="20" t="n"/>
    </row>
    <row r="342">
      <c r="A342" s="12" t="n"/>
      <c r="B342" s="30" t="n"/>
      <c r="C342" s="30" t="n"/>
      <c r="D342" s="13" t="n"/>
      <c r="E342" s="14" t="n"/>
      <c r="F342" s="15" t="n"/>
      <c r="G342" s="15" t="n"/>
    </row>
    <row r="343">
      <c r="A343" s="16" t="inlineStr">
        <is>
          <t>Money Market Instruments</t>
        </is>
      </c>
      <c r="B343" s="30" t="n"/>
      <c r="C343" s="30" t="n"/>
      <c r="D343" s="13" t="n"/>
      <c r="E343" s="14" t="n"/>
      <c r="F343" s="15" t="n"/>
      <c r="G343" s="15" t="n"/>
    </row>
    <row r="344">
      <c r="A344" s="12" t="n"/>
      <c r="B344" s="30" t="n"/>
      <c r="C344" s="30" t="n"/>
      <c r="D344" s="13" t="n"/>
      <c r="E344" s="14" t="n"/>
      <c r="F344" s="15" t="n"/>
      <c r="G344" s="15" t="n"/>
    </row>
    <row r="345">
      <c r="A345" s="16" t="inlineStr">
        <is>
          <t>Treasury bills</t>
        </is>
      </c>
      <c r="B345" s="30" t="n"/>
      <c r="C345" s="30" t="n"/>
      <c r="D345" s="13" t="n"/>
      <c r="E345" s="14" t="n"/>
      <c r="F345" s="15" t="n"/>
      <c r="G345" s="15" t="n"/>
    </row>
    <row r="346">
      <c r="A346" s="12" t="inlineStr">
        <is>
          <t>364 DAYS TBILL RED 29-02-2024</t>
        </is>
      </c>
      <c r="B346" s="30" t="inlineStr">
        <is>
          <t>IN002022Z481</t>
        </is>
      </c>
      <c r="C346" s="30" t="inlineStr">
        <is>
          <t>SOVEREIGN</t>
        </is>
      </c>
      <c r="D346" s="13" t="n">
        <v>12500000</v>
      </c>
      <c r="E346" s="14" t="n">
        <v>12218.8</v>
      </c>
      <c r="F346" s="15" t="n">
        <v>0.0174</v>
      </c>
      <c r="G346" s="15" t="n">
        <v>0.07000000000000001</v>
      </c>
    </row>
    <row r="347">
      <c r="A347" s="12" t="inlineStr">
        <is>
          <t>364 DAYS TBILL RED 14-03-2024</t>
        </is>
      </c>
      <c r="B347" s="30" t="inlineStr">
        <is>
          <t>IN002022Z507</t>
        </is>
      </c>
      <c r="C347" s="30" t="inlineStr">
        <is>
          <t>SOVEREIGN</t>
        </is>
      </c>
      <c r="D347" s="13" t="n">
        <v>10000000</v>
      </c>
      <c r="E347" s="14" t="n">
        <v>9748.290000000001</v>
      </c>
      <c r="F347" s="15" t="n">
        <v>0.0139</v>
      </c>
      <c r="G347" s="15" t="n">
        <v>0.07033499999999999</v>
      </c>
    </row>
    <row r="348">
      <c r="A348" s="12" t="inlineStr">
        <is>
          <t>364 DAYS TBILL RED 14-12-2023</t>
        </is>
      </c>
      <c r="B348" s="30" t="inlineStr">
        <is>
          <t>IN002022Z374</t>
        </is>
      </c>
      <c r="C348" s="30" t="inlineStr">
        <is>
          <t>SOVEREIGN</t>
        </is>
      </c>
      <c r="D348" s="13" t="n">
        <v>5500000</v>
      </c>
      <c r="E348" s="14" t="n">
        <v>5456.1</v>
      </c>
      <c r="F348" s="15" t="n">
        <v>0.0078</v>
      </c>
      <c r="G348" s="15" t="n">
        <v>0.068299</v>
      </c>
    </row>
    <row r="349">
      <c r="A349" s="12" t="inlineStr">
        <is>
          <t>364 DAYS TBILL RED 23-11-2023</t>
        </is>
      </c>
      <c r="B349" s="30" t="inlineStr">
        <is>
          <t>IN002022Z341</t>
        </is>
      </c>
      <c r="C349" s="30" t="inlineStr">
        <is>
          <t>SOVEREIGN</t>
        </is>
      </c>
      <c r="D349" s="13" t="n">
        <v>5000000</v>
      </c>
      <c r="E349" s="14" t="n">
        <v>4979.59</v>
      </c>
      <c r="F349" s="15" t="n">
        <v>0.0071</v>
      </c>
      <c r="G349" s="15" t="n">
        <v>0.068018</v>
      </c>
    </row>
    <row r="350">
      <c r="A350" s="12" t="inlineStr">
        <is>
          <t>364 DAYS TBILL RED 15-02-2024</t>
        </is>
      </c>
      <c r="B350" s="30" t="inlineStr">
        <is>
          <t>IN002022Z465</t>
        </is>
      </c>
      <c r="C350" s="30" t="inlineStr">
        <is>
          <t>SOVEREIGN</t>
        </is>
      </c>
      <c r="D350" s="13" t="n">
        <v>5000000</v>
      </c>
      <c r="E350" s="14" t="n">
        <v>4900.38</v>
      </c>
      <c r="F350" s="15" t="n">
        <v>0.007</v>
      </c>
      <c r="G350" s="15" t="n">
        <v>0.07000099999999999</v>
      </c>
    </row>
    <row r="351">
      <c r="A351" s="12" t="inlineStr">
        <is>
          <t>364 DAYS TBILL RED 07-03-2024</t>
        </is>
      </c>
      <c r="B351" s="30" t="inlineStr">
        <is>
          <t>IN002022Z499</t>
        </is>
      </c>
      <c r="C351" s="30" t="inlineStr">
        <is>
          <t>SOVEREIGN</t>
        </is>
      </c>
      <c r="D351" s="13" t="n">
        <v>5000000</v>
      </c>
      <c r="E351" s="14" t="n">
        <v>4880.83</v>
      </c>
      <c r="F351" s="15" t="n">
        <v>0.0069</v>
      </c>
      <c r="G351" s="15" t="n">
        <v>0.070175</v>
      </c>
    </row>
    <row r="352">
      <c r="A352" s="12" t="inlineStr">
        <is>
          <t>364 DAYS TBILL RED 26-01-2024</t>
        </is>
      </c>
      <c r="B352" s="30" t="inlineStr">
        <is>
          <t>IN002022Z432</t>
        </is>
      </c>
      <c r="C352" s="30" t="inlineStr">
        <is>
          <t>SOVEREIGN</t>
        </is>
      </c>
      <c r="D352" s="13" t="n">
        <v>2500000</v>
      </c>
      <c r="E352" s="14" t="n">
        <v>2460.24</v>
      </c>
      <c r="F352" s="15" t="n">
        <v>0.0035</v>
      </c>
      <c r="G352" s="15" t="n">
        <v>0.06859899999999999</v>
      </c>
    </row>
    <row r="353">
      <c r="A353" s="12" t="inlineStr">
        <is>
          <t>364 DAYS TBILL RED 08-02-2024</t>
        </is>
      </c>
      <c r="B353" s="30" t="inlineStr">
        <is>
          <t>IN002022Z457</t>
        </is>
      </c>
      <c r="C353" s="30" t="inlineStr">
        <is>
          <t>SOVEREIGN</t>
        </is>
      </c>
      <c r="D353" s="13" t="n">
        <v>2500000</v>
      </c>
      <c r="E353" s="14" t="n">
        <v>2453.42</v>
      </c>
      <c r="F353" s="15" t="n">
        <v>0.0035</v>
      </c>
      <c r="G353" s="15" t="n">
        <v>0.07000199999999999</v>
      </c>
    </row>
    <row r="354">
      <c r="A354" s="12" t="inlineStr">
        <is>
          <t>364 DAYS TBILL RED 04-01-2024</t>
        </is>
      </c>
      <c r="B354" s="30" t="inlineStr">
        <is>
          <t>IN002022Z408</t>
        </is>
      </c>
      <c r="C354" s="30" t="inlineStr">
        <is>
          <t>SOVEREIGN</t>
        </is>
      </c>
      <c r="D354" s="13" t="n">
        <v>500000</v>
      </c>
      <c r="E354" s="14" t="n">
        <v>494.05</v>
      </c>
      <c r="F354" s="15" t="n">
        <v>0.0007</v>
      </c>
      <c r="G354" s="15" t="n">
        <v>0.068702</v>
      </c>
    </row>
    <row r="355">
      <c r="A355" s="12" t="inlineStr">
        <is>
          <t>91 DAYS TBILL RED 29-12-2023</t>
        </is>
      </c>
      <c r="B355" s="30" t="inlineStr">
        <is>
          <t>IN002023X278</t>
        </is>
      </c>
      <c r="C355" s="30" t="inlineStr">
        <is>
          <t>SOVEREIGN</t>
        </is>
      </c>
      <c r="D355" s="13" t="n">
        <v>200000</v>
      </c>
      <c r="E355" s="14" t="n">
        <v>197.85</v>
      </c>
      <c r="F355" s="15" t="n">
        <v>0.0003</v>
      </c>
      <c r="G355" s="15" t="n">
        <v>0.06850199999999999</v>
      </c>
    </row>
    <row r="356">
      <c r="A356" s="12" t="inlineStr">
        <is>
          <t>182 DAYS TBILL RED 09-11-2023</t>
        </is>
      </c>
      <c r="B356" s="30" t="inlineStr">
        <is>
          <t>IN002023Y060</t>
        </is>
      </c>
      <c r="C356" s="30" t="inlineStr">
        <is>
          <t>SOVEREIGN</t>
        </is>
      </c>
      <c r="D356" s="13" t="n">
        <v>100000</v>
      </c>
      <c r="E356" s="14" t="n">
        <v>99.84999999999999</v>
      </c>
      <c r="F356" s="15" t="n">
        <v>0.0001</v>
      </c>
      <c r="G356" s="15" t="n">
        <v>0.067991</v>
      </c>
    </row>
    <row r="357">
      <c r="A357" s="16" t="inlineStr">
        <is>
          <t>Sub Total</t>
        </is>
      </c>
      <c r="B357" s="31" t="n"/>
      <c r="C357" s="31" t="n"/>
      <c r="D357" s="17" t="n"/>
      <c r="E357" s="37" t="n">
        <v>47889.4</v>
      </c>
      <c r="F357" s="38" t="n">
        <v>0.0682</v>
      </c>
      <c r="G357" s="20" t="n"/>
    </row>
    <row r="358">
      <c r="A358" s="16" t="inlineStr">
        <is>
          <t>Certificate of Deposit</t>
        </is>
      </c>
      <c r="B358" s="30" t="n"/>
      <c r="C358" s="30" t="n"/>
      <c r="D358" s="13" t="n"/>
      <c r="E358" s="14" t="n"/>
      <c r="F358" s="15" t="n"/>
      <c r="G358" s="15" t="n"/>
    </row>
    <row r="359">
      <c r="A359" s="12" t="inlineStr">
        <is>
          <t>NABARD CD RED 23-01-2024#</t>
        </is>
      </c>
      <c r="B359" s="30" t="inlineStr">
        <is>
          <t>INE261F16686</t>
        </is>
      </c>
      <c r="C359" s="30" t="inlineStr">
        <is>
          <t>CRISIL A1+</t>
        </is>
      </c>
      <c r="D359" s="13" t="n">
        <v>17500000</v>
      </c>
      <c r="E359" s="14" t="n">
        <v>17214.63</v>
      </c>
      <c r="F359" s="15" t="n">
        <v>0.0245</v>
      </c>
      <c r="G359" s="15" t="n">
        <v>0.07290000000000001</v>
      </c>
    </row>
    <row r="360">
      <c r="A360" s="12" t="inlineStr">
        <is>
          <t>BANK OF BARODA CD RED 25-01-2024#**</t>
        </is>
      </c>
      <c r="B360" s="30" t="inlineStr">
        <is>
          <t>INE028A16EA3</t>
        </is>
      </c>
      <c r="C360" s="30" t="inlineStr">
        <is>
          <t>ICRA A1+</t>
        </is>
      </c>
      <c r="D360" s="13" t="n">
        <v>15000000</v>
      </c>
      <c r="E360" s="14" t="n">
        <v>14750.33</v>
      </c>
      <c r="F360" s="15" t="n">
        <v>0.021</v>
      </c>
      <c r="G360" s="15" t="n">
        <v>0.072688</v>
      </c>
    </row>
    <row r="361">
      <c r="A361" s="12" t="inlineStr">
        <is>
          <t>BANK OF BARODA CD RED 29-01-2024#**</t>
        </is>
      </c>
      <c r="B361" s="30" t="inlineStr">
        <is>
          <t>INE028A16EB1</t>
        </is>
      </c>
      <c r="C361" s="30" t="inlineStr">
        <is>
          <t>ICRA A1+</t>
        </is>
      </c>
      <c r="D361" s="13" t="n">
        <v>7500000</v>
      </c>
      <c r="E361" s="14" t="n">
        <v>7369.39</v>
      </c>
      <c r="F361" s="15" t="n">
        <v>0.0105</v>
      </c>
      <c r="G361" s="15" t="n">
        <v>0.072687</v>
      </c>
    </row>
    <row r="362">
      <c r="A362" s="12" t="inlineStr">
        <is>
          <t>HDFC BANK CD RED 20-03-2024#**</t>
        </is>
      </c>
      <c r="B362" s="30" t="inlineStr">
        <is>
          <t>INE040A16DU8</t>
        </is>
      </c>
      <c r="C362" s="30" t="inlineStr">
        <is>
          <t>CARE A1+</t>
        </is>
      </c>
      <c r="D362" s="13" t="n">
        <v>5000000</v>
      </c>
      <c r="E362" s="14" t="n">
        <v>4862.73</v>
      </c>
      <c r="F362" s="15" t="n">
        <v>0.0069</v>
      </c>
      <c r="G362" s="15" t="n">
        <v>0.0736</v>
      </c>
    </row>
    <row r="363">
      <c r="A363" s="12" t="inlineStr">
        <is>
          <t>SIDBI CD RED 29-05-2024#**</t>
        </is>
      </c>
      <c r="B363" s="30" t="inlineStr">
        <is>
          <t>INE556F16AJ1</t>
        </is>
      </c>
      <c r="C363" s="30" t="inlineStr">
        <is>
          <t>CRISIL A1+</t>
        </is>
      </c>
      <c r="D363" s="13" t="n">
        <v>5000000</v>
      </c>
      <c r="E363" s="14" t="n">
        <v>4790.53</v>
      </c>
      <c r="F363" s="15" t="n">
        <v>0.0068</v>
      </c>
      <c r="G363" s="15" t="n">
        <v>0.076</v>
      </c>
    </row>
    <row r="364">
      <c r="A364" s="12" t="inlineStr">
        <is>
          <t>HDFC BANK CD RED 05-02-2024#</t>
        </is>
      </c>
      <c r="B364" s="30" t="inlineStr">
        <is>
          <t>INE040A16DT0</t>
        </is>
      </c>
      <c r="C364" s="30" t="inlineStr">
        <is>
          <t>CARE A1+</t>
        </is>
      </c>
      <c r="D364" s="13" t="n">
        <v>2500000</v>
      </c>
      <c r="E364" s="14" t="n">
        <v>2452.53</v>
      </c>
      <c r="F364" s="15" t="n">
        <v>0.0035</v>
      </c>
      <c r="G364" s="15" t="n">
        <v>0.073599</v>
      </c>
    </row>
    <row r="365">
      <c r="A365" s="12" t="inlineStr">
        <is>
          <t>NABARD CD RED 13-03-2024#**</t>
        </is>
      </c>
      <c r="B365" s="30" t="inlineStr">
        <is>
          <t>INE261F16710</t>
        </is>
      </c>
      <c r="C365" s="30" t="inlineStr">
        <is>
          <t>CRISIL A1+</t>
        </is>
      </c>
      <c r="D365" s="13" t="n">
        <v>2500000</v>
      </c>
      <c r="E365" s="14" t="n">
        <v>2434.88</v>
      </c>
      <c r="F365" s="15" t="n">
        <v>0.0035</v>
      </c>
      <c r="G365" s="15" t="n">
        <v>0.07340099999999999</v>
      </c>
    </row>
    <row r="366">
      <c r="A366" s="12" t="inlineStr">
        <is>
          <t>AXIS BANK LTD CD RED 17-05-2024#**</t>
        </is>
      </c>
      <c r="B366" s="30" t="inlineStr">
        <is>
          <t>INE238AD6413</t>
        </is>
      </c>
      <c r="C366" s="30" t="inlineStr">
        <is>
          <t>CRISIL A1+</t>
        </is>
      </c>
      <c r="D366" s="13" t="n">
        <v>2500000</v>
      </c>
      <c r="E366" s="14" t="n">
        <v>2401.39</v>
      </c>
      <c r="F366" s="15" t="n">
        <v>0.0034</v>
      </c>
      <c r="G366" s="15" t="n">
        <v>0.0757</v>
      </c>
    </row>
    <row r="367">
      <c r="A367" s="16" t="inlineStr">
        <is>
          <t>Sub Total</t>
        </is>
      </c>
      <c r="B367" s="31" t="n"/>
      <c r="C367" s="31" t="n"/>
      <c r="D367" s="17" t="n"/>
      <c r="E367" s="37" t="n">
        <v>56276.41</v>
      </c>
      <c r="F367" s="38" t="n">
        <v>0.0801</v>
      </c>
      <c r="G367" s="20" t="n"/>
    </row>
    <row r="368">
      <c r="A368" s="12" t="n"/>
      <c r="B368" s="30" t="n"/>
      <c r="C368" s="30" t="n"/>
      <c r="D368" s="13" t="n"/>
      <c r="E368" s="14" t="n"/>
      <c r="F368" s="15" t="n"/>
      <c r="G368" s="15" t="n"/>
    </row>
    <row r="369">
      <c r="A369" s="16" t="inlineStr">
        <is>
          <t>Commercial Paper</t>
        </is>
      </c>
      <c r="B369" s="30" t="n"/>
      <c r="C369" s="30" t="n"/>
      <c r="D369" s="13" t="n"/>
      <c r="E369" s="14" t="n"/>
      <c r="F369" s="15" t="n"/>
      <c r="G369" s="15" t="n"/>
    </row>
    <row r="370">
      <c r="A370" s="12" t="inlineStr">
        <is>
          <t>HDFC BANK LTD. CP RED 05-12-2023**</t>
        </is>
      </c>
      <c r="B370" s="30" t="inlineStr">
        <is>
          <t>INE040A14144</t>
        </is>
      </c>
      <c r="C370" s="30" t="inlineStr">
        <is>
          <t>CRISIL A1+</t>
        </is>
      </c>
      <c r="D370" s="13" t="n">
        <v>10000000</v>
      </c>
      <c r="E370" s="14" t="n">
        <v>9930.9</v>
      </c>
      <c r="F370" s="15" t="n">
        <v>0.0141</v>
      </c>
      <c r="G370" s="15" t="n">
        <v>0.074702</v>
      </c>
    </row>
    <row r="371">
      <c r="A371" s="12" t="inlineStr">
        <is>
          <t>HDFC BANK LTD. CP RED 26-12-2023**</t>
        </is>
      </c>
      <c r="B371" s="30" t="inlineStr">
        <is>
          <t>INE040A14169</t>
        </is>
      </c>
      <c r="C371" s="30" t="inlineStr">
        <is>
          <t>CRISIL A1+</t>
        </is>
      </c>
      <c r="D371" s="13" t="n">
        <v>10000000</v>
      </c>
      <c r="E371" s="14" t="n">
        <v>9888.690000000001</v>
      </c>
      <c r="F371" s="15" t="n">
        <v>0.0141</v>
      </c>
      <c r="G371" s="15" t="n">
        <v>0.074701</v>
      </c>
    </row>
    <row r="372">
      <c r="A372" s="12" t="inlineStr">
        <is>
          <t>ICICI SECURITIES CP RED 30-04-2024**</t>
        </is>
      </c>
      <c r="B372" s="30" t="inlineStr">
        <is>
          <t>INE763G14RD3</t>
        </is>
      </c>
      <c r="C372" s="30" t="inlineStr">
        <is>
          <t>CRISIL A1+</t>
        </is>
      </c>
      <c r="D372" s="13" t="n">
        <v>10000000</v>
      </c>
      <c r="E372" s="14" t="n">
        <v>9615.33</v>
      </c>
      <c r="F372" s="15" t="n">
        <v>0.0137</v>
      </c>
      <c r="G372" s="15" t="n">
        <v>0.080675</v>
      </c>
    </row>
    <row r="373">
      <c r="A373" s="12" t="inlineStr">
        <is>
          <t>ADITYA BIRLA FIN LTD CP RED 30-01-2024**</t>
        </is>
      </c>
      <c r="B373" s="30" t="inlineStr">
        <is>
          <t>INE860H141Q2</t>
        </is>
      </c>
      <c r="C373" s="30" t="inlineStr">
        <is>
          <t>ICRA A1+</t>
        </is>
      </c>
      <c r="D373" s="13" t="n">
        <v>7500000</v>
      </c>
      <c r="E373" s="14" t="n">
        <v>7360.25</v>
      </c>
      <c r="F373" s="15" t="n">
        <v>0.0105</v>
      </c>
      <c r="G373" s="15" t="n">
        <v>0.077002</v>
      </c>
    </row>
    <row r="374">
      <c r="A374" s="12" t="inlineStr">
        <is>
          <t>AXIS FINANCE LTD CP RED 28-02-2024**</t>
        </is>
      </c>
      <c r="B374" s="30" t="inlineStr">
        <is>
          <t>INE891K14MB9</t>
        </is>
      </c>
      <c r="C374" s="30" t="inlineStr">
        <is>
          <t>CRISIL A1+</t>
        </is>
      </c>
      <c r="D374" s="13" t="n">
        <v>7500000</v>
      </c>
      <c r="E374" s="14" t="n">
        <v>7313.66</v>
      </c>
      <c r="F374" s="15" t="n">
        <v>0.0104</v>
      </c>
      <c r="G374" s="15" t="n">
        <v>0.078148</v>
      </c>
    </row>
    <row r="375">
      <c r="A375" s="12" t="inlineStr">
        <is>
          <t>BAJAJ FINANCE LTD CP RED 09-01-2024**</t>
        </is>
      </c>
      <c r="B375" s="30" t="inlineStr">
        <is>
          <t>INE296A14VW9</t>
        </is>
      </c>
      <c r="C375" s="30" t="inlineStr">
        <is>
          <t>CRISIL A1+</t>
        </is>
      </c>
      <c r="D375" s="13" t="n">
        <v>5000000</v>
      </c>
      <c r="E375" s="14" t="n">
        <v>4928.9</v>
      </c>
      <c r="F375" s="15" t="n">
        <v>0.007</v>
      </c>
      <c r="G375" s="15" t="n">
        <v>0.076312</v>
      </c>
    </row>
    <row r="376">
      <c r="A376" s="12" t="inlineStr">
        <is>
          <t>SIDBI CP RED 28-02-2024**</t>
        </is>
      </c>
      <c r="B376" s="30" t="inlineStr">
        <is>
          <t>INE556F14JT6</t>
        </is>
      </c>
      <c r="C376" s="30" t="inlineStr">
        <is>
          <t>CRISIL A1+</t>
        </is>
      </c>
      <c r="D376" s="13" t="n">
        <v>5000000</v>
      </c>
      <c r="E376" s="14" t="n">
        <v>4881.42</v>
      </c>
      <c r="F376" s="15" t="n">
        <v>0.0069</v>
      </c>
      <c r="G376" s="15" t="n">
        <v>0.074513</v>
      </c>
    </row>
    <row r="377">
      <c r="A377" s="12" t="inlineStr">
        <is>
          <t>KOTAK MAHINDRA INVEST CP RED 14-06-2024**</t>
        </is>
      </c>
      <c r="B377" s="30" t="inlineStr">
        <is>
          <t>INE975F14YW1</t>
        </is>
      </c>
      <c r="C377" s="30" t="inlineStr">
        <is>
          <t>CRISIL A1+</t>
        </is>
      </c>
      <c r="D377" s="13" t="n">
        <v>5000000</v>
      </c>
      <c r="E377" s="14" t="n">
        <v>4765.15</v>
      </c>
      <c r="F377" s="15" t="n">
        <v>0.0068</v>
      </c>
      <c r="G377" s="15" t="n">
        <v>0.0796</v>
      </c>
    </row>
    <row r="378">
      <c r="A378" s="12" t="inlineStr">
        <is>
          <t>BAJAJ FINANCE LTD CP RED 29-08-2024**</t>
        </is>
      </c>
      <c r="B378" s="30" t="inlineStr">
        <is>
          <t>INE296A14VO6</t>
        </is>
      </c>
      <c r="C378" s="30" t="inlineStr">
        <is>
          <t>CRISIL A1+</t>
        </is>
      </c>
      <c r="D378" s="13" t="n">
        <v>5000000</v>
      </c>
      <c r="E378" s="14" t="n">
        <v>4690.5</v>
      </c>
      <c r="F378" s="15" t="n">
        <v>0.0067</v>
      </c>
      <c r="G378" s="15" t="n">
        <v>0.079749</v>
      </c>
    </row>
    <row r="379">
      <c r="A379" s="12" t="inlineStr">
        <is>
          <t>HDFC BANK LTD. CP RED 26-02-2024**</t>
        </is>
      </c>
      <c r="B379" s="30" t="inlineStr">
        <is>
          <t>INE040A14235</t>
        </is>
      </c>
      <c r="C379" s="30" t="inlineStr">
        <is>
          <t>CRISIL A1+</t>
        </is>
      </c>
      <c r="D379" s="13" t="n">
        <v>2500000</v>
      </c>
      <c r="E379" s="14" t="n">
        <v>2439.4</v>
      </c>
      <c r="F379" s="15" t="n">
        <v>0.0035</v>
      </c>
      <c r="G379" s="15" t="n">
        <v>0.077501</v>
      </c>
    </row>
    <row r="380">
      <c r="A380" s="12" t="inlineStr">
        <is>
          <t>HDFC BANK LTD. CP RED 22-03-2024**</t>
        </is>
      </c>
      <c r="B380" s="30" t="inlineStr">
        <is>
          <t>INE040A14268</t>
        </is>
      </c>
      <c r="C380" s="30" t="inlineStr">
        <is>
          <t>CRISIL A1+</t>
        </is>
      </c>
      <c r="D380" s="13" t="n">
        <v>2500000</v>
      </c>
      <c r="E380" s="14" t="n">
        <v>2426.83</v>
      </c>
      <c r="F380" s="15" t="n">
        <v>0.0034</v>
      </c>
      <c r="G380" s="15" t="n">
        <v>0.077501</v>
      </c>
    </row>
    <row r="381">
      <c r="A381" s="16" t="inlineStr">
        <is>
          <t>Sub Total</t>
        </is>
      </c>
      <c r="B381" s="31" t="n"/>
      <c r="C381" s="31" t="n"/>
      <c r="D381" s="17" t="n"/>
      <c r="E381" s="37" t="n">
        <v>68241.03</v>
      </c>
      <c r="F381" s="38" t="n">
        <v>0.09710000000000001</v>
      </c>
      <c r="G381" s="20" t="n"/>
    </row>
    <row r="382">
      <c r="A382" s="12" t="n"/>
      <c r="B382" s="30" t="n"/>
      <c r="C382" s="30" t="n"/>
      <c r="D382" s="13" t="n"/>
      <c r="E382" s="14" t="n"/>
      <c r="F382" s="15" t="n"/>
      <c r="G382" s="15" t="n"/>
    </row>
    <row r="383">
      <c r="A383" s="21" t="inlineStr">
        <is>
          <t>TOTAL</t>
        </is>
      </c>
      <c r="B383" s="32" t="n"/>
      <c r="C383" s="32" t="n"/>
      <c r="D383" s="22" t="n"/>
      <c r="E383" s="18" t="n">
        <v>172406.84</v>
      </c>
      <c r="F383" s="19" t="n">
        <v>0.2454</v>
      </c>
      <c r="G383" s="20" t="n"/>
    </row>
    <row r="384">
      <c r="A384" s="12" t="n"/>
      <c r="B384" s="30" t="n"/>
      <c r="C384" s="30" t="n"/>
      <c r="D384" s="13" t="n"/>
      <c r="E384" s="14" t="n"/>
      <c r="F384" s="15" t="n"/>
      <c r="G384" s="15" t="n"/>
    </row>
    <row r="385">
      <c r="A385" s="12" t="n"/>
      <c r="B385" s="30" t="n"/>
      <c r="C385" s="30" t="n"/>
      <c r="D385" s="13" t="n"/>
      <c r="E385" s="14" t="n"/>
      <c r="F385" s="15" t="n"/>
      <c r="G385" s="15" t="n"/>
    </row>
    <row r="386">
      <c r="A386" s="16" t="inlineStr">
        <is>
          <t>Investment in Mutual fund</t>
        </is>
      </c>
      <c r="B386" s="30" t="n"/>
      <c r="C386" s="30" t="n"/>
      <c r="D386" s="13" t="n"/>
      <c r="E386" s="14" t="n"/>
      <c r="F386" s="15" t="n"/>
      <c r="G386" s="15" t="n"/>
    </row>
    <row r="387">
      <c r="A387" s="12" t="inlineStr">
        <is>
          <t>EDELWEISS LIQUID FUND - DIRECT PL -GR</t>
        </is>
      </c>
      <c r="B387" s="30" t="inlineStr">
        <is>
          <t>INF754K01GM4</t>
        </is>
      </c>
      <c r="C387" s="30" t="n"/>
      <c r="D387" s="13" t="n">
        <v>930054.184</v>
      </c>
      <c r="E387" s="14" t="n">
        <v>28124.91</v>
      </c>
      <c r="F387" s="15" t="n">
        <v>0.04</v>
      </c>
      <c r="G387" s="15" t="n"/>
    </row>
    <row r="388">
      <c r="A388" s="12" t="n"/>
      <c r="B388" s="30" t="n"/>
      <c r="C388" s="30" t="n"/>
      <c r="D388" s="13" t="n"/>
      <c r="E388" s="14" t="n"/>
      <c r="F388" s="15" t="n"/>
      <c r="G388" s="15" t="n"/>
    </row>
    <row r="389">
      <c r="A389" s="21" t="inlineStr">
        <is>
          <t>TOTAL</t>
        </is>
      </c>
      <c r="B389" s="32" t="n"/>
      <c r="C389" s="32" t="n"/>
      <c r="D389" s="22" t="n"/>
      <c r="E389" s="18" t="n">
        <v>28124.91</v>
      </c>
      <c r="F389" s="19" t="n">
        <v>0.04</v>
      </c>
      <c r="G389" s="20" t="n"/>
    </row>
    <row r="390">
      <c r="A390" s="12" t="n"/>
      <c r="B390" s="30" t="n"/>
      <c r="C390" s="30" t="n"/>
      <c r="D390" s="13" t="n"/>
      <c r="E390" s="14" t="n"/>
      <c r="F390" s="15" t="n"/>
      <c r="G390" s="15" t="n"/>
    </row>
    <row r="391">
      <c r="A391" s="16" t="inlineStr">
        <is>
          <t>TREPS / Reverse Repo</t>
        </is>
      </c>
      <c r="B391" s="30" t="n"/>
      <c r="C391" s="30" t="n"/>
      <c r="D391" s="13" t="n"/>
      <c r="E391" s="14" t="n"/>
      <c r="F391" s="15" t="n"/>
      <c r="G391" s="15" t="n"/>
    </row>
    <row r="392">
      <c r="A392" s="12" t="inlineStr">
        <is>
          <t>Clearing Corporation of India Ltd.</t>
        </is>
      </c>
      <c r="B392" s="30" t="n"/>
      <c r="C392" s="30" t="n"/>
      <c r="D392" s="13" t="n"/>
      <c r="E392" s="14" t="n">
        <v>71210.82000000001</v>
      </c>
      <c r="F392" s="15" t="n">
        <v>0.1012</v>
      </c>
      <c r="G392" s="15" t="n">
        <v>0.067576</v>
      </c>
    </row>
    <row r="393">
      <c r="A393" s="16" t="inlineStr">
        <is>
          <t>Sub Total</t>
        </is>
      </c>
      <c r="B393" s="31" t="n"/>
      <c r="C393" s="31" t="n"/>
      <c r="D393" s="17" t="n"/>
      <c r="E393" s="37" t="n">
        <v>71210.82000000001</v>
      </c>
      <c r="F393" s="38" t="n">
        <v>0.1012</v>
      </c>
      <c r="G393" s="20" t="n"/>
    </row>
    <row r="394">
      <c r="A394" s="12" t="n"/>
      <c r="B394" s="30" t="n"/>
      <c r="C394" s="30" t="n"/>
      <c r="D394" s="13" t="n"/>
      <c r="E394" s="14" t="n"/>
      <c r="F394" s="15" t="n"/>
      <c r="G394" s="15" t="n"/>
    </row>
    <row r="395">
      <c r="A395" s="21" t="inlineStr">
        <is>
          <t>TOTAL</t>
        </is>
      </c>
      <c r="B395" s="32" t="n"/>
      <c r="C395" s="32" t="n"/>
      <c r="D395" s="22" t="n"/>
      <c r="E395" s="18" t="n">
        <v>71210.82000000001</v>
      </c>
      <c r="F395" s="19" t="n">
        <v>0.1012</v>
      </c>
      <c r="G395" s="20" t="n"/>
    </row>
    <row r="396">
      <c r="A396" s="12" t="inlineStr">
        <is>
          <t>Accrued Interest</t>
        </is>
      </c>
      <c r="B396" s="30" t="n"/>
      <c r="C396" s="30" t="n"/>
      <c r="D396" s="13" t="n"/>
      <c r="E396" s="14" t="n">
        <v>1134.0755035</v>
      </c>
      <c r="F396" s="15" t="n">
        <v>0.001611</v>
      </c>
      <c r="G396" s="15" t="n"/>
    </row>
    <row r="397">
      <c r="A397" s="12" t="inlineStr">
        <is>
          <t>Net Receivables/(Payables)</t>
        </is>
      </c>
      <c r="B397" s="30" t="n"/>
      <c r="C397" s="30" t="n"/>
      <c r="D397" s="13" t="n"/>
      <c r="E397" s="23" t="n">
        <v>-10513.6655035</v>
      </c>
      <c r="F397" s="24" t="n">
        <v>-0.015411</v>
      </c>
      <c r="G397" s="15" t="n">
        <v>0.067576</v>
      </c>
    </row>
    <row r="398">
      <c r="A398" s="25" t="inlineStr">
        <is>
          <t>GRAND TOTAL</t>
        </is>
      </c>
      <c r="B398" s="33" t="n"/>
      <c r="C398" s="33" t="n"/>
      <c r="D398" s="26" t="n"/>
      <c r="E398" s="27" t="n">
        <v>703552.1800000001</v>
      </c>
      <c r="F398" s="28" t="n">
        <v>1</v>
      </c>
      <c r="G398" s="28" t="n"/>
    </row>
    <row r="400">
      <c r="A400" s="67" t="inlineStr">
        <is>
          <t>Net Receivables/(Payables) include Net Current Assets as well as the Mark to Market on derivative trades.</t>
        </is>
      </c>
    </row>
    <row r="401">
      <c r="A401" s="67" t="inlineStr">
        <is>
          <t>#  Unlisted Security</t>
        </is>
      </c>
    </row>
    <row r="402">
      <c r="A402" s="67" t="inlineStr">
        <is>
          <t>**Non Traded Security</t>
        </is>
      </c>
    </row>
    <row r="403">
      <c r="A403" s="67" t="inlineStr">
        <is>
          <t>Notes:</t>
        </is>
      </c>
    </row>
    <row r="404">
      <c r="A404" s="47" t="inlineStr">
        <is>
          <t>1. Security in default beyond its maturiy date</t>
        </is>
      </c>
      <c r="B404" s="34" t="inlineStr">
        <is>
          <t>NIL</t>
        </is>
      </c>
    </row>
    <row r="405">
      <c r="A405" t="inlineStr">
        <is>
          <t>2. NAV at the beginning of the period (Rs. per unit)</t>
        </is>
      </c>
    </row>
    <row r="406">
      <c r="A406" t="inlineStr">
        <is>
          <t>Plan /option (Face Value 10)</t>
        </is>
      </c>
      <c r="B406" t="inlineStr">
        <is>
          <t>As on</t>
        </is>
      </c>
      <c r="C406" t="inlineStr">
        <is>
          <t>As on</t>
        </is>
      </c>
    </row>
    <row r="407">
      <c r="B407" s="48" t="n">
        <v>45198</v>
      </c>
      <c r="C407" s="48" t="n">
        <v>45230</v>
      </c>
    </row>
    <row r="408">
      <c r="A408" t="inlineStr">
        <is>
          <t>Direct Plan Growth Option</t>
        </is>
      </c>
      <c r="B408" t="n">
        <v>18.1691</v>
      </c>
      <c r="C408" t="n">
        <v>18.2826</v>
      </c>
      <c r="E408" s="2" t="n"/>
    </row>
    <row r="409">
      <c r="A409" t="inlineStr">
        <is>
          <t>Direct Plan IDCW Option</t>
        </is>
      </c>
      <c r="B409" t="n">
        <v>12.9889</v>
      </c>
      <c r="C409" t="n">
        <v>13.0701</v>
      </c>
      <c r="E409" s="2" t="n"/>
    </row>
    <row r="410">
      <c r="A410" t="inlineStr">
        <is>
          <t>Direct Plan Monthly IDCW Option</t>
        </is>
      </c>
      <c r="B410" t="n">
        <v>14.926</v>
      </c>
      <c r="C410" t="n">
        <v>15.0193</v>
      </c>
      <c r="E410" s="2" t="n"/>
    </row>
    <row r="411">
      <c r="A411" t="inlineStr">
        <is>
          <t>Regular Plan Bonus Option</t>
        </is>
      </c>
      <c r="B411" t="n">
        <v>17.1393</v>
      </c>
      <c r="C411" t="n">
        <v>17.2358</v>
      </c>
      <c r="E411" s="2" t="n"/>
    </row>
    <row r="412">
      <c r="A412" t="inlineStr">
        <is>
          <t>Regular Plan Growth Option</t>
        </is>
      </c>
      <c r="B412" t="n">
        <v>17.1356</v>
      </c>
      <c r="C412" t="n">
        <v>17.232</v>
      </c>
      <c r="E412" s="2" t="n"/>
    </row>
    <row r="413">
      <c r="A413" t="inlineStr">
        <is>
          <t>Regular Plan IDCW Option</t>
        </is>
      </c>
      <c r="B413" t="n">
        <v>12.5745</v>
      </c>
      <c r="C413" t="n">
        <v>12.6453</v>
      </c>
      <c r="E413" s="2" t="n"/>
    </row>
    <row r="414">
      <c r="A414" t="inlineStr">
        <is>
          <t>Regular Plan Monthly IDCW Option</t>
        </is>
      </c>
      <c r="B414" t="n">
        <v>13.9996</v>
      </c>
      <c r="C414" t="n">
        <v>14.0784</v>
      </c>
      <c r="E414" s="2" t="n"/>
    </row>
    <row r="415">
      <c r="E415" s="2" t="n"/>
    </row>
    <row r="416">
      <c r="A416" t="inlineStr">
        <is>
          <t xml:space="preserve">3. Total Dividend (Net) declared during the month </t>
        </is>
      </c>
      <c r="B416" s="34" t="inlineStr">
        <is>
          <t>NIL</t>
        </is>
      </c>
    </row>
    <row r="417">
      <c r="A417" t="inlineStr">
        <is>
          <t>4. Bonus was declared during the month</t>
        </is>
      </c>
      <c r="B417" s="34" t="inlineStr">
        <is>
          <t>NIL</t>
        </is>
      </c>
    </row>
    <row r="418" ht="30" customHeight="1">
      <c r="A418" s="47" t="inlineStr">
        <is>
          <t>5. Investment in Repo of Corporate Debt Securities during the month ended October 31, 2023</t>
        </is>
      </c>
      <c r="B418" s="34" t="inlineStr">
        <is>
          <t>NIL</t>
        </is>
      </c>
    </row>
    <row r="419" ht="30" customHeight="1">
      <c r="A419" s="47" t="inlineStr">
        <is>
          <t>6. Investment in foreign securities/ADRs/GDRs at the end of the month</t>
        </is>
      </c>
      <c r="B419" s="34" t="inlineStr">
        <is>
          <t>NIL</t>
        </is>
      </c>
    </row>
    <row r="420">
      <c r="A420" t="inlineStr">
        <is>
          <t>7. Portfolio Turnover Ratio</t>
        </is>
      </c>
      <c r="B420" s="49" t="n">
        <v>16.393659</v>
      </c>
    </row>
    <row r="421" ht="45" customHeight="1">
      <c r="A421" s="47" t="inlineStr">
        <is>
          <t>8. Total gross exposure to derivative instruments (excluding reversed positions) at the end of the month (Rs. in Lakhs)</t>
        </is>
      </c>
      <c r="B421" s="34" t="n">
        <v>0</v>
      </c>
    </row>
    <row r="422" ht="30" customHeight="1">
      <c r="A422" s="47" t="inlineStr">
        <is>
          <t>9. Margin Deposits includes Margin money placed on derivatives other than margin money placed with bank</t>
        </is>
      </c>
      <c r="B422" s="34" t="inlineStr">
        <is>
          <t>NIL</t>
        </is>
      </c>
    </row>
    <row r="423" ht="30" customHeight="1">
      <c r="A423" s="47" t="inlineStr">
        <is>
          <t>10. Value of investment made by other schemes under same management (Rs. In Lakhs)</t>
        </is>
      </c>
      <c r="B423" s="34" t="inlineStr">
        <is>
          <t>NIL</t>
        </is>
      </c>
    </row>
    <row r="424">
      <c r="A424" t="inlineStr">
        <is>
          <t>11. Number of instance of deviation In valuation of securities</t>
        </is>
      </c>
      <c r="B424" s="34" t="inlineStr">
        <is>
          <t>NIL</t>
        </is>
      </c>
    </row>
    <row r="425">
      <c r="A425" t="inlineStr">
        <is>
          <t>12. Total value and percentage of illiquid equity shares / securities</t>
        </is>
      </c>
      <c r="B425" s="34" t="inlineStr">
        <is>
          <t>NIL</t>
        </is>
      </c>
    </row>
    <row r="427" ht="70" customHeight="1">
      <c r="A427" s="69" t="inlineStr">
        <is>
          <t>Scheme Name</t>
        </is>
      </c>
      <c r="B427" s="69" t="inlineStr">
        <is>
          <t>Risk- O - Meter</t>
        </is>
      </c>
      <c r="C427" s="69" t="inlineStr">
        <is>
          <t>Benchmark of the Scheme</t>
        </is>
      </c>
      <c r="D427" s="69" t="inlineStr">
        <is>
          <t>Benchmark Risk-o-meter</t>
        </is>
      </c>
    </row>
    <row r="428" ht="70" customHeight="1">
      <c r="A428" s="69" t="inlineStr">
        <is>
          <t>Edelweiss Arbitrage Fund</t>
        </is>
      </c>
      <c r="B428" s="69" t="n"/>
      <c r="C428" s="69" t="inlineStr">
        <is>
          <t>Nifty 50 Arbitrage Index</t>
        </is>
      </c>
      <c r="D428" s="69" t="n"/>
      <c r="E428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225"/>
  <sheetViews>
    <sheetView showGridLines="0" workbookViewId="0">
      <pane ySplit="4" topLeftCell="A174" activePane="bottomLeft" state="frozen"/>
      <selection activeCell="A2" sqref="A2:XFD2"/>
      <selection pane="bottomLeft" activeCell="A179" sqref="A179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BALANCED ADVANTAGE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 ended dynamic asset allocation fund)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6" t="inlineStr">
        <is>
          <t>Equity &amp; Equity related</t>
        </is>
      </c>
      <c r="B6" s="30" t="n"/>
      <c r="C6" s="30" t="n"/>
      <c r="D6" s="13" t="n"/>
      <c r="E6" s="14" t="n"/>
      <c r="F6" s="15" t="n"/>
      <c r="G6" s="15" t="n"/>
    </row>
    <row r="7">
      <c r="A7" s="16" t="inlineStr">
        <is>
          <t>(a)Listed / Awaiting listing on Stock Exchanges</t>
        </is>
      </c>
      <c r="B7" s="30" t="n"/>
      <c r="C7" s="30" t="n"/>
      <c r="D7" s="13" t="n"/>
      <c r="E7" s="14" t="n"/>
      <c r="F7" s="15" t="n"/>
      <c r="G7" s="15" t="n"/>
    </row>
    <row r="8">
      <c r="A8" s="12" t="inlineStr">
        <is>
          <t>HDFC Bank Ltd.</t>
        </is>
      </c>
      <c r="B8" s="30" t="inlineStr">
        <is>
          <t>INE040A01034</t>
        </is>
      </c>
      <c r="C8" s="30" t="inlineStr">
        <is>
          <t>Banks</t>
        </is>
      </c>
      <c r="D8" s="13" t="n">
        <v>3405400</v>
      </c>
      <c r="E8" s="14" t="n">
        <v>50280.73</v>
      </c>
      <c r="F8" s="15" t="n">
        <v>0.0538</v>
      </c>
      <c r="G8" s="15" t="n"/>
    </row>
    <row r="9">
      <c r="A9" s="12" t="inlineStr">
        <is>
          <t>ICICI Bank Ltd.</t>
        </is>
      </c>
      <c r="B9" s="30" t="inlineStr">
        <is>
          <t>INE090A01021</t>
        </is>
      </c>
      <c r="C9" s="30" t="inlineStr">
        <is>
          <t>Banks</t>
        </is>
      </c>
      <c r="D9" s="13" t="n">
        <v>4870000</v>
      </c>
      <c r="E9" s="14" t="n">
        <v>44577.55</v>
      </c>
      <c r="F9" s="15" t="n">
        <v>0.0477</v>
      </c>
      <c r="G9" s="15" t="n"/>
    </row>
    <row r="10">
      <c r="A10" s="12" t="inlineStr">
        <is>
          <t>Reliance Industries Ltd.</t>
        </is>
      </c>
      <c r="B10" s="30" t="inlineStr">
        <is>
          <t>INE002A01018</t>
        </is>
      </c>
      <c r="C10" s="30" t="inlineStr">
        <is>
          <t>Petroleum Products</t>
        </is>
      </c>
      <c r="D10" s="13" t="n">
        <v>1688250</v>
      </c>
      <c r="E10" s="14" t="n">
        <v>38625.47</v>
      </c>
      <c r="F10" s="15" t="n">
        <v>0.0414</v>
      </c>
      <c r="G10" s="15" t="n"/>
    </row>
    <row r="11">
      <c r="A11" s="12" t="inlineStr">
        <is>
          <t>Infosys Ltd.</t>
        </is>
      </c>
      <c r="B11" s="30" t="inlineStr">
        <is>
          <t>INE009A01021</t>
        </is>
      </c>
      <c r="C11" s="30" t="inlineStr">
        <is>
          <t>IT - Software</t>
        </is>
      </c>
      <c r="D11" s="13" t="n">
        <v>1690000</v>
      </c>
      <c r="E11" s="14" t="n">
        <v>23125.96</v>
      </c>
      <c r="F11" s="15" t="n">
        <v>0.0248</v>
      </c>
      <c r="G11" s="15" t="n"/>
    </row>
    <row r="12">
      <c r="A12" s="12" t="inlineStr">
        <is>
          <t>ITC Ltd.</t>
        </is>
      </c>
      <c r="B12" s="30" t="inlineStr">
        <is>
          <t>INE154A01025</t>
        </is>
      </c>
      <c r="C12" s="30" t="inlineStr">
        <is>
          <t>Diversified FMCG</t>
        </is>
      </c>
      <c r="D12" s="13" t="n">
        <v>4640000</v>
      </c>
      <c r="E12" s="14" t="n">
        <v>19877.76</v>
      </c>
      <c r="F12" s="15" t="n">
        <v>0.0213</v>
      </c>
      <c r="G12" s="15" t="n"/>
    </row>
    <row r="13">
      <c r="A13" s="12" t="inlineStr">
        <is>
          <t>Axis Bank Ltd.</t>
        </is>
      </c>
      <c r="B13" s="30" t="inlineStr">
        <is>
          <t>INE238A01034</t>
        </is>
      </c>
      <c r="C13" s="30" t="inlineStr">
        <is>
          <t>Banks</t>
        </is>
      </c>
      <c r="D13" s="13" t="n">
        <v>1932718</v>
      </c>
      <c r="E13" s="14" t="n">
        <v>18976.39</v>
      </c>
      <c r="F13" s="15" t="n">
        <v>0.0203</v>
      </c>
      <c r="G13" s="15" t="n"/>
    </row>
    <row r="14">
      <c r="A14" s="12" t="inlineStr">
        <is>
          <t>Bharti Airtel Ltd.</t>
        </is>
      </c>
      <c r="B14" s="30" t="inlineStr">
        <is>
          <t>INE397D01024</t>
        </is>
      </c>
      <c r="C14" s="30" t="inlineStr">
        <is>
          <t>Telecom - Services</t>
        </is>
      </c>
      <c r="D14" s="13" t="n">
        <v>2040000</v>
      </c>
      <c r="E14" s="14" t="n">
        <v>18653.76</v>
      </c>
      <c r="F14" s="15" t="n">
        <v>0.02</v>
      </c>
      <c r="G14" s="15" t="n"/>
    </row>
    <row r="15">
      <c r="A15" s="12" t="inlineStr">
        <is>
          <t>State Bank of India</t>
        </is>
      </c>
      <c r="B15" s="30" t="inlineStr">
        <is>
          <t>INE062A01020</t>
        </is>
      </c>
      <c r="C15" s="30" t="inlineStr">
        <is>
          <t>Banks</t>
        </is>
      </c>
      <c r="D15" s="13" t="n">
        <v>3151405</v>
      </c>
      <c r="E15" s="14" t="n">
        <v>17822.77</v>
      </c>
      <c r="F15" s="15" t="n">
        <v>0.0191</v>
      </c>
      <c r="G15" s="15" t="n"/>
    </row>
    <row r="16">
      <c r="A16" s="12" t="inlineStr">
        <is>
          <t>IndusInd Bank Ltd.</t>
        </is>
      </c>
      <c r="B16" s="30" t="inlineStr">
        <is>
          <t>INE095A01012</t>
        </is>
      </c>
      <c r="C16" s="30" t="inlineStr">
        <is>
          <t>Banks</t>
        </is>
      </c>
      <c r="D16" s="13" t="n">
        <v>1200000</v>
      </c>
      <c r="E16" s="14" t="n">
        <v>17295.6</v>
      </c>
      <c r="F16" s="15" t="n">
        <v>0.0185</v>
      </c>
      <c r="G16" s="15" t="n"/>
    </row>
    <row r="17">
      <c r="A17" s="12" t="inlineStr">
        <is>
          <t>Larsen &amp; Toubro Ltd.</t>
        </is>
      </c>
      <c r="B17" s="30" t="inlineStr">
        <is>
          <t>INE018A01030</t>
        </is>
      </c>
      <c r="C17" s="30" t="inlineStr">
        <is>
          <t>Construction</t>
        </is>
      </c>
      <c r="D17" s="13" t="n">
        <v>524730</v>
      </c>
      <c r="E17" s="14" t="n">
        <v>15369.6</v>
      </c>
      <c r="F17" s="15" t="n">
        <v>0.0165</v>
      </c>
      <c r="G17" s="15" t="n"/>
    </row>
    <row r="18">
      <c r="A18" s="12" t="inlineStr">
        <is>
          <t>NTPC Ltd.</t>
        </is>
      </c>
      <c r="B18" s="30" t="inlineStr">
        <is>
          <t>INE733E01010</t>
        </is>
      </c>
      <c r="C18" s="30" t="inlineStr">
        <is>
          <t>Power</t>
        </is>
      </c>
      <c r="D18" s="13" t="n">
        <v>6353809</v>
      </c>
      <c r="E18" s="14" t="n">
        <v>14982.28</v>
      </c>
      <c r="F18" s="15" t="n">
        <v>0.016</v>
      </c>
      <c r="G18" s="15" t="n"/>
    </row>
    <row r="19">
      <c r="A19" s="12" t="inlineStr">
        <is>
          <t>Tata Consultancy Services Ltd.</t>
        </is>
      </c>
      <c r="B19" s="30" t="inlineStr">
        <is>
          <t>INE467B01029</t>
        </is>
      </c>
      <c r="C19" s="30" t="inlineStr">
        <is>
          <t>IT - Software</t>
        </is>
      </c>
      <c r="D19" s="13" t="n">
        <v>410000</v>
      </c>
      <c r="E19" s="14" t="n">
        <v>13811.88</v>
      </c>
      <c r="F19" s="15" t="n">
        <v>0.0148</v>
      </c>
      <c r="G19" s="15" t="n"/>
    </row>
    <row r="20">
      <c r="A20" s="12" t="inlineStr">
        <is>
          <t>Bajaj Finance Ltd.</t>
        </is>
      </c>
      <c r="B20" s="30" t="inlineStr">
        <is>
          <t>INE296A01024</t>
        </is>
      </c>
      <c r="C20" s="30" t="inlineStr">
        <is>
          <t>Finance</t>
        </is>
      </c>
      <c r="D20" s="13" t="n">
        <v>178259</v>
      </c>
      <c r="E20" s="14" t="n">
        <v>13356.32</v>
      </c>
      <c r="F20" s="15" t="n">
        <v>0.0143</v>
      </c>
      <c r="G20" s="15" t="n"/>
    </row>
    <row r="21">
      <c r="A21" s="12" t="inlineStr">
        <is>
          <t>The Federal Bank Ltd.</t>
        </is>
      </c>
      <c r="B21" s="30" t="inlineStr">
        <is>
          <t>INE171A01029</t>
        </is>
      </c>
      <c r="C21" s="30" t="inlineStr">
        <is>
          <t>Banks</t>
        </is>
      </c>
      <c r="D21" s="13" t="n">
        <v>9037856</v>
      </c>
      <c r="E21" s="14" t="n">
        <v>12711.74</v>
      </c>
      <c r="F21" s="15" t="n">
        <v>0.0136</v>
      </c>
      <c r="G21" s="15" t="n"/>
    </row>
    <row r="22">
      <c r="A22" s="12" t="inlineStr">
        <is>
          <t>Maruti Suzuki India Ltd.</t>
        </is>
      </c>
      <c r="B22" s="30" t="inlineStr">
        <is>
          <t>INE585B01010</t>
        </is>
      </c>
      <c r="C22" s="30" t="inlineStr">
        <is>
          <t>Automobiles</t>
        </is>
      </c>
      <c r="D22" s="13" t="n">
        <v>119200</v>
      </c>
      <c r="E22" s="14" t="n">
        <v>12387.62</v>
      </c>
      <c r="F22" s="15" t="n">
        <v>0.0133</v>
      </c>
      <c r="G22" s="15" t="n"/>
    </row>
    <row r="23">
      <c r="A23" s="12" t="inlineStr">
        <is>
          <t>Dr. Reddy's Laboratories Ltd.</t>
        </is>
      </c>
      <c r="B23" s="30" t="inlineStr">
        <is>
          <t>INE089A01023</t>
        </is>
      </c>
      <c r="C23" s="30" t="inlineStr">
        <is>
          <t>Pharmaceuticals &amp; Biotechnology</t>
        </is>
      </c>
      <c r="D23" s="13" t="n">
        <v>214995</v>
      </c>
      <c r="E23" s="14" t="n">
        <v>11539.96</v>
      </c>
      <c r="F23" s="15" t="n">
        <v>0.0124</v>
      </c>
      <c r="G23" s="15" t="n"/>
    </row>
    <row r="24">
      <c r="A24" s="12" t="inlineStr">
        <is>
          <t>Sun Pharmaceutical Industries Ltd.</t>
        </is>
      </c>
      <c r="B24" s="30" t="inlineStr">
        <is>
          <t>INE044A01036</t>
        </is>
      </c>
      <c r="C24" s="30" t="inlineStr">
        <is>
          <t>Pharmaceuticals &amp; Biotechnology</t>
        </is>
      </c>
      <c r="D24" s="13" t="n">
        <v>998597</v>
      </c>
      <c r="E24" s="14" t="n">
        <v>10870.73</v>
      </c>
      <c r="F24" s="15" t="n">
        <v>0.0116</v>
      </c>
      <c r="G24" s="15" t="n"/>
    </row>
    <row r="25">
      <c r="A25" s="12" t="inlineStr">
        <is>
          <t>Britannia Industries Ltd.</t>
        </is>
      </c>
      <c r="B25" s="30" t="inlineStr">
        <is>
          <t>INE216A01030</t>
        </is>
      </c>
      <c r="C25" s="30" t="inlineStr">
        <is>
          <t>Food Products</t>
        </is>
      </c>
      <c r="D25" s="13" t="n">
        <v>230000</v>
      </c>
      <c r="E25" s="14" t="n">
        <v>10180.95</v>
      </c>
      <c r="F25" s="15" t="n">
        <v>0.0109</v>
      </c>
      <c r="G25" s="15" t="n"/>
    </row>
    <row r="26">
      <c r="A26" s="12" t="inlineStr">
        <is>
          <t>Hindustan Unilever Ltd.</t>
        </is>
      </c>
      <c r="B26" s="30" t="inlineStr">
        <is>
          <t>INE030A01027</t>
        </is>
      </c>
      <c r="C26" s="30" t="inlineStr">
        <is>
          <t>Diversified FMCG</t>
        </is>
      </c>
      <c r="D26" s="13" t="n">
        <v>405141</v>
      </c>
      <c r="E26" s="14" t="n">
        <v>10063.7</v>
      </c>
      <c r="F26" s="15" t="n">
        <v>0.0108</v>
      </c>
      <c r="G26" s="15" t="n"/>
    </row>
    <row r="27">
      <c r="A27" s="12" t="inlineStr">
        <is>
          <t>The Indian Hotels Company Ltd.</t>
        </is>
      </c>
      <c r="B27" s="30" t="inlineStr">
        <is>
          <t>INE053A01029</t>
        </is>
      </c>
      <c r="C27" s="30" t="inlineStr">
        <is>
          <t>Leisure Services</t>
        </is>
      </c>
      <c r="D27" s="13" t="n">
        <v>2400000</v>
      </c>
      <c r="E27" s="14" t="n">
        <v>9201.6</v>
      </c>
      <c r="F27" s="15" t="n">
        <v>0.009900000000000001</v>
      </c>
      <c r="G27" s="15" t="n"/>
    </row>
    <row r="28">
      <c r="A28" s="12" t="inlineStr">
        <is>
          <t>Creditaccess Grameen Ltd.</t>
        </is>
      </c>
      <c r="B28" s="30" t="inlineStr">
        <is>
          <t>INE741K01010</t>
        </is>
      </c>
      <c r="C28" s="30" t="inlineStr">
        <is>
          <t>Finance</t>
        </is>
      </c>
      <c r="D28" s="13" t="n">
        <v>485577</v>
      </c>
      <c r="E28" s="14" t="n">
        <v>7755.64</v>
      </c>
      <c r="F28" s="15" t="n">
        <v>0.0083</v>
      </c>
      <c r="G28" s="15" t="n"/>
    </row>
    <row r="29">
      <c r="A29" s="12" t="inlineStr">
        <is>
          <t>Tech Mahindra Ltd.</t>
        </is>
      </c>
      <c r="B29" s="30" t="inlineStr">
        <is>
          <t>INE669C01036</t>
        </is>
      </c>
      <c r="C29" s="30" t="inlineStr">
        <is>
          <t>IT - Software</t>
        </is>
      </c>
      <c r="D29" s="13" t="n">
        <v>668590</v>
      </c>
      <c r="E29" s="14" t="n">
        <v>7576.13</v>
      </c>
      <c r="F29" s="15" t="n">
        <v>0.0081</v>
      </c>
      <c r="G29" s="15" t="n"/>
    </row>
    <row r="30">
      <c r="A30" s="12" t="inlineStr">
        <is>
          <t>Persistent Systems Ltd.</t>
        </is>
      </c>
      <c r="B30" s="30" t="inlineStr">
        <is>
          <t>INE262H01013</t>
        </is>
      </c>
      <c r="C30" s="30" t="inlineStr">
        <is>
          <t>IT - Software</t>
        </is>
      </c>
      <c r="D30" s="13" t="n">
        <v>115000</v>
      </c>
      <c r="E30" s="14" t="n">
        <v>7084.23</v>
      </c>
      <c r="F30" s="15" t="n">
        <v>0.0076</v>
      </c>
      <c r="G30" s="15" t="n"/>
    </row>
    <row r="31">
      <c r="A31" s="12" t="inlineStr">
        <is>
          <t>Kotak Mahindra Bank Ltd.</t>
        </is>
      </c>
      <c r="B31" s="30" t="inlineStr">
        <is>
          <t>INE237A01028</t>
        </is>
      </c>
      <c r="C31" s="30" t="inlineStr">
        <is>
          <t>Banks</t>
        </is>
      </c>
      <c r="D31" s="13" t="n">
        <v>404630</v>
      </c>
      <c r="E31" s="14" t="n">
        <v>7038.13</v>
      </c>
      <c r="F31" s="15" t="n">
        <v>0.0075</v>
      </c>
      <c r="G31" s="15" t="n"/>
    </row>
    <row r="32">
      <c r="A32" s="12" t="inlineStr">
        <is>
          <t>Mahindra &amp; Mahindra Ltd.</t>
        </is>
      </c>
      <c r="B32" s="30" t="inlineStr">
        <is>
          <t>INE101A01026</t>
        </is>
      </c>
      <c r="C32" s="30" t="inlineStr">
        <is>
          <t>Automobiles</t>
        </is>
      </c>
      <c r="D32" s="13" t="n">
        <v>481821</v>
      </c>
      <c r="E32" s="14" t="n">
        <v>7027.84</v>
      </c>
      <c r="F32" s="15" t="n">
        <v>0.0075</v>
      </c>
      <c r="G32" s="15" t="n"/>
    </row>
    <row r="33">
      <c r="A33" s="12" t="inlineStr">
        <is>
          <t>Eicher Motors Ltd.</t>
        </is>
      </c>
      <c r="B33" s="30" t="inlineStr">
        <is>
          <t>INE066A01021</t>
        </is>
      </c>
      <c r="C33" s="30" t="inlineStr">
        <is>
          <t>Automobiles</t>
        </is>
      </c>
      <c r="D33" s="13" t="n">
        <v>211764</v>
      </c>
      <c r="E33" s="14" t="n">
        <v>6978.79</v>
      </c>
      <c r="F33" s="15" t="n">
        <v>0.0075</v>
      </c>
      <c r="G33" s="15" t="n"/>
    </row>
    <row r="34">
      <c r="A34" s="12" t="inlineStr">
        <is>
          <t>TVS Motor Company Ltd.</t>
        </is>
      </c>
      <c r="B34" s="30" t="inlineStr">
        <is>
          <t>INE494B01023</t>
        </is>
      </c>
      <c r="C34" s="30" t="inlineStr">
        <is>
          <t>Automobiles</t>
        </is>
      </c>
      <c r="D34" s="13" t="n">
        <v>426540</v>
      </c>
      <c r="E34" s="14" t="n">
        <v>6785.4</v>
      </c>
      <c r="F34" s="15" t="n">
        <v>0.0073</v>
      </c>
      <c r="G34" s="15" t="n"/>
    </row>
    <row r="35">
      <c r="A35" s="12" t="inlineStr">
        <is>
          <t>InterGlobe Aviation Ltd.</t>
        </is>
      </c>
      <c r="B35" s="30" t="inlineStr">
        <is>
          <t>INE646L01027</t>
        </is>
      </c>
      <c r="C35" s="30" t="inlineStr">
        <is>
          <t>Transport Services</t>
        </is>
      </c>
      <c r="D35" s="13" t="n">
        <v>275000</v>
      </c>
      <c r="E35" s="14" t="n">
        <v>6748.09</v>
      </c>
      <c r="F35" s="15" t="n">
        <v>0.0072</v>
      </c>
      <c r="G35" s="15" t="n"/>
    </row>
    <row r="36">
      <c r="A36" s="12" t="inlineStr">
        <is>
          <t>SBI Life Insurance Company Ltd.</t>
        </is>
      </c>
      <c r="B36" s="30" t="inlineStr">
        <is>
          <t>INE123W01016</t>
        </is>
      </c>
      <c r="C36" s="30" t="inlineStr">
        <is>
          <t>Insurance</t>
        </is>
      </c>
      <c r="D36" s="13" t="n">
        <v>490000</v>
      </c>
      <c r="E36" s="14" t="n">
        <v>6702.47</v>
      </c>
      <c r="F36" s="15" t="n">
        <v>0.0072</v>
      </c>
      <c r="G36" s="15" t="n"/>
    </row>
    <row r="37">
      <c r="A37" s="12" t="inlineStr">
        <is>
          <t>Brigade Enterprises Ltd.</t>
        </is>
      </c>
      <c r="B37" s="30" t="inlineStr">
        <is>
          <t>INE791I01019</t>
        </is>
      </c>
      <c r="C37" s="30" t="inlineStr">
        <is>
          <t>Realty</t>
        </is>
      </c>
      <c r="D37" s="13" t="n">
        <v>1070000</v>
      </c>
      <c r="E37" s="14" t="n">
        <v>6585.32</v>
      </c>
      <c r="F37" s="15" t="n">
        <v>0.0071</v>
      </c>
      <c r="G37" s="15" t="n"/>
    </row>
    <row r="38">
      <c r="A38" s="12" t="inlineStr">
        <is>
          <t>Bharat Petroleum Corporation Ltd.</t>
        </is>
      </c>
      <c r="B38" s="30" t="inlineStr">
        <is>
          <t>INE029A01011</t>
        </is>
      </c>
      <c r="C38" s="30" t="inlineStr">
        <is>
          <t>Petroleum Products</t>
        </is>
      </c>
      <c r="D38" s="13" t="n">
        <v>1853797</v>
      </c>
      <c r="E38" s="14" t="n">
        <v>6474.39</v>
      </c>
      <c r="F38" s="15" t="n">
        <v>0.0069</v>
      </c>
      <c r="G38" s="15" t="n"/>
    </row>
    <row r="39">
      <c r="A39" s="12" t="inlineStr">
        <is>
          <t>Samvardhana Motherson International Ltd.</t>
        </is>
      </c>
      <c r="B39" s="30" t="inlineStr">
        <is>
          <t>INE775A01035</t>
        </is>
      </c>
      <c r="C39" s="30" t="inlineStr">
        <is>
          <t>Auto Components</t>
        </is>
      </c>
      <c r="D39" s="13" t="n">
        <v>7021980</v>
      </c>
      <c r="E39" s="14" t="n">
        <v>6456.71</v>
      </c>
      <c r="F39" s="15" t="n">
        <v>0.0069</v>
      </c>
      <c r="G39" s="15" t="n"/>
    </row>
    <row r="40">
      <c r="A40" s="12" t="inlineStr">
        <is>
          <t>Asian Paints Ltd.</t>
        </is>
      </c>
      <c r="B40" s="30" t="inlineStr">
        <is>
          <t>INE021A01026</t>
        </is>
      </c>
      <c r="C40" s="30" t="inlineStr">
        <is>
          <t>Consumer Durables</t>
        </is>
      </c>
      <c r="D40" s="13" t="n">
        <v>205000</v>
      </c>
      <c r="E40" s="14" t="n">
        <v>6141.19</v>
      </c>
      <c r="F40" s="15" t="n">
        <v>0.0066</v>
      </c>
      <c r="G40" s="15" t="n"/>
    </row>
    <row r="41">
      <c r="A41" s="12" t="inlineStr">
        <is>
          <t>Indian Bank</t>
        </is>
      </c>
      <c r="B41" s="30" t="inlineStr">
        <is>
          <t>INE562A01011</t>
        </is>
      </c>
      <c r="C41" s="30" t="inlineStr">
        <is>
          <t>Banks</t>
        </is>
      </c>
      <c r="D41" s="13" t="n">
        <v>1448335</v>
      </c>
      <c r="E41" s="14" t="n">
        <v>6083.73</v>
      </c>
      <c r="F41" s="15" t="n">
        <v>0.0065</v>
      </c>
      <c r="G41" s="15" t="n"/>
    </row>
    <row r="42">
      <c r="A42" s="12" t="inlineStr">
        <is>
          <t>Ultratech Cement Ltd.</t>
        </is>
      </c>
      <c r="B42" s="30" t="inlineStr">
        <is>
          <t>INE481G01011</t>
        </is>
      </c>
      <c r="C42" s="30" t="inlineStr">
        <is>
          <t>Cement &amp; Cement Products</t>
        </is>
      </c>
      <c r="D42" s="13" t="n">
        <v>71608</v>
      </c>
      <c r="E42" s="14" t="n">
        <v>6031</v>
      </c>
      <c r="F42" s="15" t="n">
        <v>0.0065</v>
      </c>
      <c r="G42" s="15" t="n"/>
    </row>
    <row r="43">
      <c r="A43" s="12" t="inlineStr">
        <is>
          <t>HCL Technologies Ltd.</t>
        </is>
      </c>
      <c r="B43" s="30" t="inlineStr">
        <is>
          <t>INE860A01027</t>
        </is>
      </c>
      <c r="C43" s="30" t="inlineStr">
        <is>
          <t>IT - Software</t>
        </is>
      </c>
      <c r="D43" s="13" t="n">
        <v>450000</v>
      </c>
      <c r="E43" s="14" t="n">
        <v>5742</v>
      </c>
      <c r="F43" s="15" t="n">
        <v>0.0061</v>
      </c>
      <c r="G43" s="15" t="n"/>
    </row>
    <row r="44">
      <c r="A44" s="12" t="inlineStr">
        <is>
          <t>Bank of Baroda</t>
        </is>
      </c>
      <c r="B44" s="30" t="inlineStr">
        <is>
          <t>INE028A01039</t>
        </is>
      </c>
      <c r="C44" s="30" t="inlineStr">
        <is>
          <t>Banks</t>
        </is>
      </c>
      <c r="D44" s="13" t="n">
        <v>2786100</v>
      </c>
      <c r="E44" s="14" t="n">
        <v>5466.33</v>
      </c>
      <c r="F44" s="15" t="n">
        <v>0.0059</v>
      </c>
      <c r="G44" s="15" t="n"/>
    </row>
    <row r="45">
      <c r="A45" s="12" t="inlineStr">
        <is>
          <t>Jio Financial Services Ltd.</t>
        </is>
      </c>
      <c r="B45" s="30" t="inlineStr">
        <is>
          <t>INE758E01017</t>
        </is>
      </c>
      <c r="C45" s="30" t="inlineStr">
        <is>
          <t>Finance</t>
        </is>
      </c>
      <c r="D45" s="13" t="n">
        <v>2468822</v>
      </c>
      <c r="E45" s="14" t="n">
        <v>5406.72</v>
      </c>
      <c r="F45" s="15" t="n">
        <v>0.0058</v>
      </c>
      <c r="G45" s="15" t="n"/>
    </row>
    <row r="46">
      <c r="A46" s="12" t="inlineStr">
        <is>
          <t>Bosch Ltd.</t>
        </is>
      </c>
      <c r="B46" s="30" t="inlineStr">
        <is>
          <t>INE323A01026</t>
        </is>
      </c>
      <c r="C46" s="30" t="inlineStr">
        <is>
          <t>Auto Components</t>
        </is>
      </c>
      <c r="D46" s="13" t="n">
        <v>26367</v>
      </c>
      <c r="E46" s="14" t="n">
        <v>5128.63</v>
      </c>
      <c r="F46" s="15" t="n">
        <v>0.0055</v>
      </c>
      <c r="G46" s="15" t="n"/>
    </row>
    <row r="47">
      <c r="A47" s="12" t="inlineStr">
        <is>
          <t>Tata Motors Ltd.</t>
        </is>
      </c>
      <c r="B47" s="30" t="inlineStr">
        <is>
          <t>INE155A01022</t>
        </is>
      </c>
      <c r="C47" s="30" t="inlineStr">
        <is>
          <t>Automobiles</t>
        </is>
      </c>
      <c r="D47" s="13" t="n">
        <v>812060</v>
      </c>
      <c r="E47" s="14" t="n">
        <v>5105.02</v>
      </c>
      <c r="F47" s="15" t="n">
        <v>0.0055</v>
      </c>
      <c r="G47" s="15" t="n"/>
    </row>
    <row r="48">
      <c r="A48" s="12" t="inlineStr">
        <is>
          <t>Nestle India Ltd.</t>
        </is>
      </c>
      <c r="B48" s="30" t="inlineStr">
        <is>
          <t>INE239A01016</t>
        </is>
      </c>
      <c r="C48" s="30" t="inlineStr">
        <is>
          <t>Food Products</t>
        </is>
      </c>
      <c r="D48" s="13" t="n">
        <v>20959</v>
      </c>
      <c r="E48" s="14" t="n">
        <v>5079.37</v>
      </c>
      <c r="F48" s="15" t="n">
        <v>0.0054</v>
      </c>
      <c r="G48" s="15" t="n"/>
    </row>
    <row r="49">
      <c r="A49" s="12" t="inlineStr">
        <is>
          <t>ABB India Ltd.</t>
        </is>
      </c>
      <c r="B49" s="30" t="inlineStr">
        <is>
          <t>INE117A01022</t>
        </is>
      </c>
      <c r="C49" s="30" t="inlineStr">
        <is>
          <t>Electrical Equipment</t>
        </is>
      </c>
      <c r="D49" s="13" t="n">
        <v>120000</v>
      </c>
      <c r="E49" s="14" t="n">
        <v>4931.16</v>
      </c>
      <c r="F49" s="15" t="n">
        <v>0.0053</v>
      </c>
      <c r="G49" s="15" t="n"/>
    </row>
    <row r="50">
      <c r="A50" s="12" t="inlineStr">
        <is>
          <t>AIA Engineering Ltd.</t>
        </is>
      </c>
      <c r="B50" s="30" t="inlineStr">
        <is>
          <t>INE212H01026</t>
        </is>
      </c>
      <c r="C50" s="30" t="inlineStr">
        <is>
          <t>Industrial Products</t>
        </is>
      </c>
      <c r="D50" s="13" t="n">
        <v>140109</v>
      </c>
      <c r="E50" s="14" t="n">
        <v>4925.6</v>
      </c>
      <c r="F50" s="15" t="n">
        <v>0.0053</v>
      </c>
      <c r="G50" s="15" t="n"/>
    </row>
    <row r="51">
      <c r="A51" s="12" t="inlineStr">
        <is>
          <t>Avenue Supermarts Ltd.</t>
        </is>
      </c>
      <c r="B51" s="30" t="inlineStr">
        <is>
          <t>INE192R01011</t>
        </is>
      </c>
      <c r="C51" s="30" t="inlineStr">
        <is>
          <t>Retailing</t>
        </is>
      </c>
      <c r="D51" s="13" t="n">
        <v>132709</v>
      </c>
      <c r="E51" s="14" t="n">
        <v>4821.85</v>
      </c>
      <c r="F51" s="15" t="n">
        <v>0.0052</v>
      </c>
      <c r="G51" s="15" t="n"/>
    </row>
    <row r="52">
      <c r="A52" s="12" t="inlineStr">
        <is>
          <t>Abbott India Ltd.</t>
        </is>
      </c>
      <c r="B52" s="30" t="inlineStr">
        <is>
          <t>INE358A01014</t>
        </is>
      </c>
      <c r="C52" s="30" t="inlineStr">
        <is>
          <t>Pharmaceuticals &amp; Biotechnology</t>
        </is>
      </c>
      <c r="D52" s="13" t="n">
        <v>21458</v>
      </c>
      <c r="E52" s="14" t="n">
        <v>4809.52</v>
      </c>
      <c r="F52" s="15" t="n">
        <v>0.0052</v>
      </c>
      <c r="G52" s="15" t="n"/>
    </row>
    <row r="53">
      <c r="A53" s="12" t="inlineStr">
        <is>
          <t>Tata Steel Ltd.</t>
        </is>
      </c>
      <c r="B53" s="30" t="inlineStr">
        <is>
          <t>INE081A01020</t>
        </is>
      </c>
      <c r="C53" s="30" t="inlineStr">
        <is>
          <t>Ferrous Metals</t>
        </is>
      </c>
      <c r="D53" s="13" t="n">
        <v>4000000</v>
      </c>
      <c r="E53" s="14" t="n">
        <v>4750</v>
      </c>
      <c r="F53" s="15" t="n">
        <v>0.0051</v>
      </c>
      <c r="G53" s="15" t="n"/>
    </row>
    <row r="54">
      <c r="A54" s="12" t="inlineStr">
        <is>
          <t>NMDC Ltd.</t>
        </is>
      </c>
      <c r="B54" s="30" t="inlineStr">
        <is>
          <t>INE584A01023</t>
        </is>
      </c>
      <c r="C54" s="30" t="inlineStr">
        <is>
          <t>Minerals &amp; Mining</t>
        </is>
      </c>
      <c r="D54" s="13" t="n">
        <v>3058000</v>
      </c>
      <c r="E54" s="14" t="n">
        <v>4715.44</v>
      </c>
      <c r="F54" s="15" t="n">
        <v>0.005</v>
      </c>
      <c r="G54" s="15" t="n"/>
    </row>
    <row r="55">
      <c r="A55" s="12" t="inlineStr">
        <is>
          <t>Torrent Power Ltd.</t>
        </is>
      </c>
      <c r="B55" s="30" t="inlineStr">
        <is>
          <t>INE813H01021</t>
        </is>
      </c>
      <c r="C55" s="30" t="inlineStr">
        <is>
          <t>Power</t>
        </is>
      </c>
      <c r="D55" s="13" t="n">
        <v>641704</v>
      </c>
      <c r="E55" s="14" t="n">
        <v>4664.55</v>
      </c>
      <c r="F55" s="15" t="n">
        <v>0.005</v>
      </c>
      <c r="G55" s="15" t="n"/>
    </row>
    <row r="56">
      <c r="A56" s="12" t="inlineStr">
        <is>
          <t>Zydus Lifesciences Ltd.</t>
        </is>
      </c>
      <c r="B56" s="30" t="inlineStr">
        <is>
          <t>INE010B01027</t>
        </is>
      </c>
      <c r="C56" s="30" t="inlineStr">
        <is>
          <t>Pharmaceuticals &amp; Biotechnology</t>
        </is>
      </c>
      <c r="D56" s="13" t="n">
        <v>800000</v>
      </c>
      <c r="E56" s="14" t="n">
        <v>4588.4</v>
      </c>
      <c r="F56" s="15" t="n">
        <v>0.0049</v>
      </c>
      <c r="G56" s="15" t="n"/>
    </row>
    <row r="57">
      <c r="A57" s="12" t="inlineStr">
        <is>
          <t>Godrej Consumer Products Ltd.</t>
        </is>
      </c>
      <c r="B57" s="30" t="inlineStr">
        <is>
          <t>INE102D01028</t>
        </is>
      </c>
      <c r="C57" s="30" t="inlineStr">
        <is>
          <t>Personal Products</t>
        </is>
      </c>
      <c r="D57" s="13" t="n">
        <v>460000</v>
      </c>
      <c r="E57" s="14" t="n">
        <v>4562.51</v>
      </c>
      <c r="F57" s="15" t="n">
        <v>0.0049</v>
      </c>
      <c r="G57" s="15" t="n"/>
    </row>
    <row r="58">
      <c r="A58" s="12" t="inlineStr">
        <is>
          <t>Go Fashion (India) Ltd.</t>
        </is>
      </c>
      <c r="B58" s="30" t="inlineStr">
        <is>
          <t>INE0BJS01011</t>
        </is>
      </c>
      <c r="C58" s="30" t="inlineStr">
        <is>
          <t>Retailing</t>
        </is>
      </c>
      <c r="D58" s="13" t="n">
        <v>359391</v>
      </c>
      <c r="E58" s="14" t="n">
        <v>4453.93</v>
      </c>
      <c r="F58" s="15" t="n">
        <v>0.0048</v>
      </c>
      <c r="G58" s="15" t="n"/>
    </row>
    <row r="59">
      <c r="A59" s="12" t="inlineStr">
        <is>
          <t>Bajaj Finserv Ltd.</t>
        </is>
      </c>
      <c r="B59" s="30" t="inlineStr">
        <is>
          <t>INE918I01026</t>
        </is>
      </c>
      <c r="C59" s="30" t="inlineStr">
        <is>
          <t>Finance</t>
        </is>
      </c>
      <c r="D59" s="13" t="n">
        <v>282576</v>
      </c>
      <c r="E59" s="14" t="n">
        <v>4435.17</v>
      </c>
      <c r="F59" s="15" t="n">
        <v>0.0047</v>
      </c>
      <c r="G59" s="15" t="n"/>
    </row>
    <row r="60">
      <c r="A60" s="12" t="inlineStr">
        <is>
          <t>UNO Minda Ltd.</t>
        </is>
      </c>
      <c r="B60" s="30" t="inlineStr">
        <is>
          <t>INE405E01023</t>
        </is>
      </c>
      <c r="C60" s="30" t="inlineStr">
        <is>
          <t>Auto Components</t>
        </is>
      </c>
      <c r="D60" s="13" t="n">
        <v>745088</v>
      </c>
      <c r="E60" s="14" t="n">
        <v>4341.63</v>
      </c>
      <c r="F60" s="15" t="n">
        <v>0.0046</v>
      </c>
      <c r="G60" s="15" t="n"/>
    </row>
    <row r="61">
      <c r="A61" s="12" t="inlineStr">
        <is>
          <t>Hindustan Petroleum Corporation Ltd.</t>
        </is>
      </c>
      <c r="B61" s="30" t="inlineStr">
        <is>
          <t>INE094A01015</t>
        </is>
      </c>
      <c r="C61" s="30" t="inlineStr">
        <is>
          <t>Petroleum Products</t>
        </is>
      </c>
      <c r="D61" s="13" t="n">
        <v>1716813</v>
      </c>
      <c r="E61" s="14" t="n">
        <v>4252.55</v>
      </c>
      <c r="F61" s="15" t="n">
        <v>0.0046</v>
      </c>
      <c r="G61" s="15" t="n"/>
    </row>
    <row r="62">
      <c r="A62" s="12" t="inlineStr">
        <is>
          <t>Kajaria Ceramics Ltd.</t>
        </is>
      </c>
      <c r="B62" s="30" t="inlineStr">
        <is>
          <t>INE217B01036</t>
        </is>
      </c>
      <c r="C62" s="30" t="inlineStr">
        <is>
          <t>Consumer Durables</t>
        </is>
      </c>
      <c r="D62" s="13" t="n">
        <v>331164</v>
      </c>
      <c r="E62" s="14" t="n">
        <v>4177.14</v>
      </c>
      <c r="F62" s="15" t="n">
        <v>0.0045</v>
      </c>
      <c r="G62" s="15" t="n"/>
    </row>
    <row r="63">
      <c r="A63" s="12" t="inlineStr">
        <is>
          <t>Solar Industries India Ltd.</t>
        </is>
      </c>
      <c r="B63" s="30" t="inlineStr">
        <is>
          <t>INE343H01029</t>
        </is>
      </c>
      <c r="C63" s="30" t="inlineStr">
        <is>
          <t>Chemicals &amp; Petrochemicals</t>
        </is>
      </c>
      <c r="D63" s="13" t="n">
        <v>74752</v>
      </c>
      <c r="E63" s="14" t="n">
        <v>4111.73</v>
      </c>
      <c r="F63" s="15" t="n">
        <v>0.0044</v>
      </c>
      <c r="G63" s="15" t="n"/>
    </row>
    <row r="64">
      <c r="A64" s="12" t="inlineStr">
        <is>
          <t>Hindalco Industries Ltd.</t>
        </is>
      </c>
      <c r="B64" s="30" t="inlineStr">
        <is>
          <t>INE038A01020</t>
        </is>
      </c>
      <c r="C64" s="30" t="inlineStr">
        <is>
          <t>Non - Ferrous Metals</t>
        </is>
      </c>
      <c r="D64" s="13" t="n">
        <v>890494</v>
      </c>
      <c r="E64" s="14" t="n">
        <v>4091.82</v>
      </c>
      <c r="F64" s="15" t="n">
        <v>0.0044</v>
      </c>
      <c r="G64" s="15" t="n"/>
    </row>
    <row r="65">
      <c r="A65" s="12" t="inlineStr">
        <is>
          <t>United Spirits Ltd.</t>
        </is>
      </c>
      <c r="B65" s="30" t="inlineStr">
        <is>
          <t>INE854D01024</t>
        </is>
      </c>
      <c r="C65" s="30" t="inlineStr">
        <is>
          <t>Beverages</t>
        </is>
      </c>
      <c r="D65" s="13" t="n">
        <v>394794</v>
      </c>
      <c r="E65" s="14" t="n">
        <v>4075.06</v>
      </c>
      <c r="F65" s="15" t="n">
        <v>0.0044</v>
      </c>
      <c r="G65" s="15" t="n"/>
    </row>
    <row r="66">
      <c r="A66" s="12" t="inlineStr">
        <is>
          <t>Polycab India Ltd.</t>
        </is>
      </c>
      <c r="B66" s="30" t="inlineStr">
        <is>
          <t>INE455K01017</t>
        </is>
      </c>
      <c r="C66" s="30" t="inlineStr">
        <is>
          <t>Industrial Products</t>
        </is>
      </c>
      <c r="D66" s="13" t="n">
        <v>82469</v>
      </c>
      <c r="E66" s="14" t="n">
        <v>4059.21</v>
      </c>
      <c r="F66" s="15" t="n">
        <v>0.0043</v>
      </c>
      <c r="G66" s="15" t="n"/>
    </row>
    <row r="67">
      <c r="A67" s="12" t="inlineStr">
        <is>
          <t>3M India Ltd.</t>
        </is>
      </c>
      <c r="B67" s="30" t="inlineStr">
        <is>
          <t>INE470A01017</t>
        </is>
      </c>
      <c r="C67" s="30" t="inlineStr">
        <is>
          <t>Diversified</t>
        </is>
      </c>
      <c r="D67" s="13" t="n">
        <v>13628</v>
      </c>
      <c r="E67" s="14" t="n">
        <v>4056.06</v>
      </c>
      <c r="F67" s="15" t="n">
        <v>0.0043</v>
      </c>
      <c r="G67" s="15" t="n"/>
    </row>
    <row r="68">
      <c r="A68" s="12" t="inlineStr">
        <is>
          <t>GAIL (India) Ltd.</t>
        </is>
      </c>
      <c r="B68" s="30" t="inlineStr">
        <is>
          <t>INE129A01019</t>
        </is>
      </c>
      <c r="C68" s="30" t="inlineStr">
        <is>
          <t>Gas</t>
        </is>
      </c>
      <c r="D68" s="13" t="n">
        <v>3265998</v>
      </c>
      <c r="E68" s="14" t="n">
        <v>3902.87</v>
      </c>
      <c r="F68" s="15" t="n">
        <v>0.0042</v>
      </c>
      <c r="G68" s="15" t="n"/>
    </row>
    <row r="69">
      <c r="A69" s="12" t="inlineStr">
        <is>
          <t>APL Apollo Tubes Ltd.</t>
        </is>
      </c>
      <c r="B69" s="30" t="inlineStr">
        <is>
          <t>INE702C01027</t>
        </is>
      </c>
      <c r="C69" s="30" t="inlineStr">
        <is>
          <t>Industrial Products</t>
        </is>
      </c>
      <c r="D69" s="13" t="n">
        <v>249029</v>
      </c>
      <c r="E69" s="14" t="n">
        <v>3898.05</v>
      </c>
      <c r="F69" s="15" t="n">
        <v>0.0042</v>
      </c>
      <c r="G69" s="15" t="n"/>
    </row>
    <row r="70">
      <c r="A70" s="12" t="inlineStr">
        <is>
          <t>Westlife Foodworld Ltd.</t>
        </is>
      </c>
      <c r="B70" s="30" t="inlineStr">
        <is>
          <t>INE274F01020</t>
        </is>
      </c>
      <c r="C70" s="30" t="inlineStr">
        <is>
          <t>Leisure Services</t>
        </is>
      </c>
      <c r="D70" s="13" t="n">
        <v>489033</v>
      </c>
      <c r="E70" s="14" t="n">
        <v>3880.97</v>
      </c>
      <c r="F70" s="15" t="n">
        <v>0.0042</v>
      </c>
      <c r="G70" s="15" t="n"/>
    </row>
    <row r="71">
      <c r="A71" s="12" t="inlineStr">
        <is>
          <t>Colgate Palmolive (India) Ltd.</t>
        </is>
      </c>
      <c r="B71" s="30" t="inlineStr">
        <is>
          <t>INE259A01022</t>
        </is>
      </c>
      <c r="C71" s="30" t="inlineStr">
        <is>
          <t>Personal Products</t>
        </is>
      </c>
      <c r="D71" s="13" t="n">
        <v>181796</v>
      </c>
      <c r="E71" s="14" t="n">
        <v>3842.8</v>
      </c>
      <c r="F71" s="15" t="n">
        <v>0.0041</v>
      </c>
      <c r="G71" s="15" t="n"/>
    </row>
    <row r="72">
      <c r="A72" s="12" t="inlineStr">
        <is>
          <t>Craftsman Automation Ltd.</t>
        </is>
      </c>
      <c r="B72" s="30" t="inlineStr">
        <is>
          <t>INE00LO01017</t>
        </is>
      </c>
      <c r="C72" s="30" t="inlineStr">
        <is>
          <t>Auto Components</t>
        </is>
      </c>
      <c r="D72" s="13" t="n">
        <v>78776</v>
      </c>
      <c r="E72" s="14" t="n">
        <v>3835.45</v>
      </c>
      <c r="F72" s="15" t="n">
        <v>0.0041</v>
      </c>
      <c r="G72" s="15" t="n"/>
    </row>
    <row r="73">
      <c r="A73" s="12" t="inlineStr">
        <is>
          <t>Syngene International Ltd.</t>
        </is>
      </c>
      <c r="B73" s="30" t="inlineStr">
        <is>
          <t>INE398R01022</t>
        </is>
      </c>
      <c r="C73" s="30" t="inlineStr">
        <is>
          <t>Healthcare Services</t>
        </is>
      </c>
      <c r="D73" s="13" t="n">
        <v>563378</v>
      </c>
      <c r="E73" s="14" t="n">
        <v>3832.66</v>
      </c>
      <c r="F73" s="15" t="n">
        <v>0.0041</v>
      </c>
      <c r="G73" s="15" t="n"/>
    </row>
    <row r="74">
      <c r="A74" s="12" t="inlineStr">
        <is>
          <t>Tata Elxsi Ltd.</t>
        </is>
      </c>
      <c r="B74" s="30" t="inlineStr">
        <is>
          <t>INE670A01012</t>
        </is>
      </c>
      <c r="C74" s="30" t="inlineStr">
        <is>
          <t>IT - Software</t>
        </is>
      </c>
      <c r="D74" s="13" t="n">
        <v>49499</v>
      </c>
      <c r="E74" s="14" t="n">
        <v>3774.4</v>
      </c>
      <c r="F74" s="15" t="n">
        <v>0.004</v>
      </c>
      <c r="G74" s="15" t="n"/>
    </row>
    <row r="75">
      <c r="A75" s="12" t="inlineStr">
        <is>
          <t>Avalon Technologies Ltd.</t>
        </is>
      </c>
      <c r="B75" s="30" t="inlineStr">
        <is>
          <t>INE0LCL01028</t>
        </is>
      </c>
      <c r="C75" s="30" t="inlineStr">
        <is>
          <t>Electrical Equipment</t>
        </is>
      </c>
      <c r="D75" s="13" t="n">
        <v>752490</v>
      </c>
      <c r="E75" s="14" t="n">
        <v>3734.23</v>
      </c>
      <c r="F75" s="15" t="n">
        <v>0.004</v>
      </c>
      <c r="G75" s="15" t="n"/>
    </row>
    <row r="76">
      <c r="A76" s="12" t="inlineStr">
        <is>
          <t>JK Cement Ltd.</t>
        </is>
      </c>
      <c r="B76" s="30" t="inlineStr">
        <is>
          <t>INE823G01014</t>
        </is>
      </c>
      <c r="C76" s="30" t="inlineStr">
        <is>
          <t>Cement &amp; Cement Products</t>
        </is>
      </c>
      <c r="D76" s="13" t="n">
        <v>113883</v>
      </c>
      <c r="E76" s="14" t="n">
        <v>3591.87</v>
      </c>
      <c r="F76" s="15" t="n">
        <v>0.0038</v>
      </c>
      <c r="G76" s="15" t="n"/>
    </row>
    <row r="77">
      <c r="A77" s="12" t="inlineStr">
        <is>
          <t>Multi Commodity Exchange Of India Ltd.</t>
        </is>
      </c>
      <c r="B77" s="30" t="inlineStr">
        <is>
          <t>INE745G01035</t>
        </is>
      </c>
      <c r="C77" s="30" t="inlineStr">
        <is>
          <t>Capital Markets</t>
        </is>
      </c>
      <c r="D77" s="13" t="n">
        <v>151216</v>
      </c>
      <c r="E77" s="14" t="n">
        <v>3524.69</v>
      </c>
      <c r="F77" s="15" t="n">
        <v>0.0038</v>
      </c>
      <c r="G77" s="15" t="n"/>
    </row>
    <row r="78">
      <c r="A78" s="12" t="inlineStr">
        <is>
          <t>L&amp;T Technology Services Ltd.</t>
        </is>
      </c>
      <c r="B78" s="30" t="inlineStr">
        <is>
          <t>INE010V01017</t>
        </is>
      </c>
      <c r="C78" s="30" t="inlineStr">
        <is>
          <t>IT - Services</t>
        </is>
      </c>
      <c r="D78" s="13" t="n">
        <v>83421</v>
      </c>
      <c r="E78" s="14" t="n">
        <v>3492.59</v>
      </c>
      <c r="F78" s="15" t="n">
        <v>0.0037</v>
      </c>
      <c r="G78" s="15" t="n"/>
    </row>
    <row r="79">
      <c r="A79" s="12" t="inlineStr">
        <is>
          <t>Can Fin Homes Ltd.</t>
        </is>
      </c>
      <c r="B79" s="30" t="inlineStr">
        <is>
          <t>INE477A01020</t>
        </is>
      </c>
      <c r="C79" s="30" t="inlineStr">
        <is>
          <t>Finance</t>
        </is>
      </c>
      <c r="D79" s="13" t="n">
        <v>406348</v>
      </c>
      <c r="E79" s="14" t="n">
        <v>3102.26</v>
      </c>
      <c r="F79" s="15" t="n">
        <v>0.0033</v>
      </c>
      <c r="G79" s="15" t="n"/>
    </row>
    <row r="80">
      <c r="A80" s="12" t="inlineStr">
        <is>
          <t>Coforge Ltd.</t>
        </is>
      </c>
      <c r="B80" s="30" t="inlineStr">
        <is>
          <t>INE591G01017</t>
        </is>
      </c>
      <c r="C80" s="30" t="inlineStr">
        <is>
          <t>IT - Software</t>
        </is>
      </c>
      <c r="D80" s="13" t="n">
        <v>61673</v>
      </c>
      <c r="E80" s="14" t="n">
        <v>3073.94</v>
      </c>
      <c r="F80" s="15" t="n">
        <v>0.0033</v>
      </c>
      <c r="G80" s="15" t="n"/>
    </row>
    <row r="81">
      <c r="A81" s="12" t="inlineStr">
        <is>
          <t>Coal India Ltd.</t>
        </is>
      </c>
      <c r="B81" s="30" t="inlineStr">
        <is>
          <t>INE522F01014</t>
        </is>
      </c>
      <c r="C81" s="30" t="inlineStr">
        <is>
          <t>Consumable Fuels</t>
        </is>
      </c>
      <c r="D81" s="13" t="n">
        <v>899683</v>
      </c>
      <c r="E81" s="14" t="n">
        <v>2827.25</v>
      </c>
      <c r="F81" s="15" t="n">
        <v>0.003</v>
      </c>
      <c r="G81" s="15" t="n"/>
    </row>
    <row r="82">
      <c r="A82" s="12" t="inlineStr">
        <is>
          <t>United Breweries Ltd.</t>
        </is>
      </c>
      <c r="B82" s="30" t="inlineStr">
        <is>
          <t>INE686F01025</t>
        </is>
      </c>
      <c r="C82" s="30" t="inlineStr">
        <is>
          <t>Beverages</t>
        </is>
      </c>
      <c r="D82" s="13" t="n">
        <v>172883</v>
      </c>
      <c r="E82" s="14" t="n">
        <v>2792.32</v>
      </c>
      <c r="F82" s="15" t="n">
        <v>0.003</v>
      </c>
      <c r="G82" s="15" t="n"/>
    </row>
    <row r="83">
      <c r="A83" s="12" t="inlineStr">
        <is>
          <t>Dalmia Bharat Ltd.</t>
        </is>
      </c>
      <c r="B83" s="30" t="inlineStr">
        <is>
          <t>INE00R701025</t>
        </is>
      </c>
      <c r="C83" s="30" t="inlineStr">
        <is>
          <t>Cement &amp; Cement Products</t>
        </is>
      </c>
      <c r="D83" s="13" t="n">
        <v>130067</v>
      </c>
      <c r="E83" s="14" t="n">
        <v>2736.93</v>
      </c>
      <c r="F83" s="15" t="n">
        <v>0.0029</v>
      </c>
      <c r="G83" s="15" t="n"/>
    </row>
    <row r="84">
      <c r="A84" s="12" t="inlineStr">
        <is>
          <t>Cholamandalam Investment &amp; Finance Company Ltd.</t>
        </is>
      </c>
      <c r="B84" s="30" t="inlineStr">
        <is>
          <t>INE121A01024</t>
        </is>
      </c>
      <c r="C84" s="30" t="inlineStr">
        <is>
          <t>Finance</t>
        </is>
      </c>
      <c r="D84" s="13" t="n">
        <v>228814</v>
      </c>
      <c r="E84" s="14" t="n">
        <v>2602.3</v>
      </c>
      <c r="F84" s="15" t="n">
        <v>0.0028</v>
      </c>
      <c r="G84" s="15" t="n"/>
    </row>
    <row r="85">
      <c r="A85" s="12" t="inlineStr">
        <is>
          <t>Aether Industries Ltd.</t>
        </is>
      </c>
      <c r="B85" s="30" t="inlineStr">
        <is>
          <t>INE0BWX01014</t>
        </is>
      </c>
      <c r="C85" s="30" t="inlineStr">
        <is>
          <t>Chemicals &amp; Petrochemicals</t>
        </is>
      </c>
      <c r="D85" s="13" t="n">
        <v>283311</v>
      </c>
      <c r="E85" s="14" t="n">
        <v>2493.99</v>
      </c>
      <c r="F85" s="15" t="n">
        <v>0.0027</v>
      </c>
      <c r="G85" s="15" t="n"/>
    </row>
    <row r="86">
      <c r="A86" s="12" t="inlineStr">
        <is>
          <t>BROOKFIELD INDIA REAL ESTATE TRUST</t>
        </is>
      </c>
      <c r="B86" s="30" t="inlineStr">
        <is>
          <t>INE0FDU25010</t>
        </is>
      </c>
      <c r="C86" s="30" t="inlineStr">
        <is>
          <t>Realty</t>
        </is>
      </c>
      <c r="D86" s="13" t="n">
        <v>987600</v>
      </c>
      <c r="E86" s="14" t="n">
        <v>2403.13</v>
      </c>
      <c r="F86" s="15" t="n">
        <v>0.0026</v>
      </c>
      <c r="G86" s="15" t="n"/>
    </row>
    <row r="87">
      <c r="A87" s="12" t="inlineStr">
        <is>
          <t>JSW Energy Ltd.</t>
        </is>
      </c>
      <c r="B87" s="30" t="inlineStr">
        <is>
          <t>INE121E01018</t>
        </is>
      </c>
      <c r="C87" s="30" t="inlineStr">
        <is>
          <t>Power</t>
        </is>
      </c>
      <c r="D87" s="13" t="n">
        <v>560703</v>
      </c>
      <c r="E87" s="14" t="n">
        <v>2163.19</v>
      </c>
      <c r="F87" s="15" t="n">
        <v>0.0023</v>
      </c>
      <c r="G87" s="15" t="n"/>
    </row>
    <row r="88">
      <c r="A88" s="12" t="inlineStr">
        <is>
          <t>Star Health &amp; Allied Insurance Co Ltd.</t>
        </is>
      </c>
      <c r="B88" s="30" t="inlineStr">
        <is>
          <t>INE575P01011</t>
        </is>
      </c>
      <c r="C88" s="30" t="inlineStr">
        <is>
          <t>Insurance</t>
        </is>
      </c>
      <c r="D88" s="13" t="n">
        <v>359645</v>
      </c>
      <c r="E88" s="14" t="n">
        <v>2085.94</v>
      </c>
      <c r="F88" s="15" t="n">
        <v>0.0022</v>
      </c>
      <c r="G88" s="15" t="n"/>
    </row>
    <row r="89">
      <c r="A89" s="12" t="inlineStr">
        <is>
          <t>ICICI Lombard General Insurance Co. Ltd.</t>
        </is>
      </c>
      <c r="B89" s="30" t="inlineStr">
        <is>
          <t>INE765G01017</t>
        </is>
      </c>
      <c r="C89" s="30" t="inlineStr">
        <is>
          <t>Insurance</t>
        </is>
      </c>
      <c r="D89" s="13" t="n">
        <v>142436</v>
      </c>
      <c r="E89" s="14" t="n">
        <v>1956.79</v>
      </c>
      <c r="F89" s="15" t="n">
        <v>0.0021</v>
      </c>
      <c r="G89" s="15" t="n"/>
    </row>
    <row r="90">
      <c r="A90" s="12" t="inlineStr">
        <is>
          <t>JSW Infrastructure Ltd.</t>
        </is>
      </c>
      <c r="B90" s="30" t="inlineStr">
        <is>
          <t>INE880J01026</t>
        </is>
      </c>
      <c r="C90" s="30" t="inlineStr">
        <is>
          <t>Transport Infrastructure</t>
        </is>
      </c>
      <c r="D90" s="13" t="n">
        <v>978984</v>
      </c>
      <c r="E90" s="14" t="n">
        <v>1659.87</v>
      </c>
      <c r="F90" s="15" t="n">
        <v>0.0018</v>
      </c>
      <c r="G90" s="15" t="n"/>
    </row>
    <row r="91">
      <c r="A91" s="12" t="inlineStr">
        <is>
          <t>SBI Cards &amp; Payment Services Ltd.</t>
        </is>
      </c>
      <c r="B91" s="30" t="inlineStr">
        <is>
          <t>INE018E01016</t>
        </is>
      </c>
      <c r="C91" s="30" t="inlineStr">
        <is>
          <t>Finance</t>
        </is>
      </c>
      <c r="D91" s="13" t="n">
        <v>220800</v>
      </c>
      <c r="E91" s="14" t="n">
        <v>1647.5</v>
      </c>
      <c r="F91" s="15" t="n">
        <v>0.0018</v>
      </c>
      <c r="G91" s="15" t="n"/>
    </row>
    <row r="92">
      <c r="A92" s="12" t="inlineStr">
        <is>
          <t>AU Small Finance Bank Ltd.</t>
        </is>
      </c>
      <c r="B92" s="30" t="inlineStr">
        <is>
          <t>INE949L01017</t>
        </is>
      </c>
      <c r="C92" s="30" t="inlineStr">
        <is>
          <t>Banks</t>
        </is>
      </c>
      <c r="D92" s="13" t="n">
        <v>238050</v>
      </c>
      <c r="E92" s="14" t="n">
        <v>1592.79</v>
      </c>
      <c r="F92" s="15" t="n">
        <v>0.0017</v>
      </c>
      <c r="G92" s="15" t="n"/>
    </row>
    <row r="93">
      <c r="A93" s="12" t="inlineStr">
        <is>
          <t>Vedant Fashions Ltd.</t>
        </is>
      </c>
      <c r="B93" s="30" t="inlineStr">
        <is>
          <t>INE825V01034</t>
        </is>
      </c>
      <c r="C93" s="30" t="inlineStr">
        <is>
          <t>Retailing</t>
        </is>
      </c>
      <c r="D93" s="13" t="n">
        <v>110859</v>
      </c>
      <c r="E93" s="14" t="n">
        <v>1432.46</v>
      </c>
      <c r="F93" s="15" t="n">
        <v>0.0015</v>
      </c>
      <c r="G93" s="15" t="n"/>
    </row>
    <row r="94">
      <c r="A94" s="12" t="inlineStr">
        <is>
          <t>Yatra Online Ltd.</t>
        </is>
      </c>
      <c r="B94" s="30" t="inlineStr">
        <is>
          <t>INE0JR601024</t>
        </is>
      </c>
      <c r="C94" s="30" t="inlineStr">
        <is>
          <t>Leisure Services</t>
        </is>
      </c>
      <c r="D94" s="13" t="n">
        <v>943743</v>
      </c>
      <c r="E94" s="14" t="n">
        <v>1207.52</v>
      </c>
      <c r="F94" s="15" t="n">
        <v>0.0013</v>
      </c>
      <c r="G94" s="15" t="n"/>
    </row>
    <row r="95">
      <c r="A95" s="12" t="inlineStr">
        <is>
          <t>Procter &amp; Gamble Hygiene&amp;HealthCare Ltd.</t>
        </is>
      </c>
      <c r="B95" s="30" t="inlineStr">
        <is>
          <t>INE179A01014</t>
        </is>
      </c>
      <c r="C95" s="30" t="inlineStr">
        <is>
          <t>Personal Products</t>
        </is>
      </c>
      <c r="D95" s="13" t="n">
        <v>3980</v>
      </c>
      <c r="E95" s="14" t="n">
        <v>698.12</v>
      </c>
      <c r="F95" s="15" t="n">
        <v>0.0007</v>
      </c>
      <c r="G95" s="15" t="n"/>
    </row>
    <row r="96">
      <c r="A96" s="12" t="inlineStr">
        <is>
          <t>Cummins India Ltd.</t>
        </is>
      </c>
      <c r="B96" s="30" t="inlineStr">
        <is>
          <t>INE298A01020</t>
        </is>
      </c>
      <c r="C96" s="30" t="inlineStr">
        <is>
          <t>Industrial Products</t>
        </is>
      </c>
      <c r="D96" s="13" t="n">
        <v>28891</v>
      </c>
      <c r="E96" s="14" t="n">
        <v>484.37</v>
      </c>
      <c r="F96" s="15" t="n">
        <v>0.0005</v>
      </c>
      <c r="G96" s="15" t="n"/>
    </row>
    <row r="97">
      <c r="A97" s="12" t="inlineStr">
        <is>
          <t>GMR Airports Infrastructure Ltd.</t>
        </is>
      </c>
      <c r="B97" s="30" t="inlineStr">
        <is>
          <t>INE776C01039</t>
        </is>
      </c>
      <c r="C97" s="30" t="inlineStr">
        <is>
          <t>Transport Infrastructure</t>
        </is>
      </c>
      <c r="D97" s="13" t="n">
        <v>630000</v>
      </c>
      <c r="E97" s="14" t="n">
        <v>343.98</v>
      </c>
      <c r="F97" s="15" t="n">
        <v>0.0004</v>
      </c>
      <c r="G97" s="15" t="n"/>
    </row>
    <row r="98">
      <c r="A98" s="12" t="inlineStr">
        <is>
          <t>Punjab National Bank</t>
        </is>
      </c>
      <c r="B98" s="30" t="inlineStr">
        <is>
          <t>INE160A01022</t>
        </is>
      </c>
      <c r="C98" s="30" t="inlineStr">
        <is>
          <t>Banks</t>
        </is>
      </c>
      <c r="D98" s="13" t="n">
        <v>448000</v>
      </c>
      <c r="E98" s="14" t="n">
        <v>327.04</v>
      </c>
      <c r="F98" s="15" t="n">
        <v>0.0004</v>
      </c>
      <c r="G98" s="15" t="n"/>
    </row>
    <row r="99">
      <c r="A99" s="12" t="inlineStr">
        <is>
          <t>PVR Inox Ltd.</t>
        </is>
      </c>
      <c r="B99" s="30" t="inlineStr">
        <is>
          <t>INE191H01014</t>
        </is>
      </c>
      <c r="C99" s="30" t="inlineStr">
        <is>
          <t>Entertainment</t>
        </is>
      </c>
      <c r="D99" s="13" t="n">
        <v>9768</v>
      </c>
      <c r="E99" s="14" t="n">
        <v>156.12</v>
      </c>
      <c r="F99" s="15" t="n">
        <v>0.0002</v>
      </c>
      <c r="G99" s="15" t="n"/>
    </row>
    <row r="100">
      <c r="A100" s="12" t="inlineStr">
        <is>
          <t>Ashok Leyland Ltd.</t>
        </is>
      </c>
      <c r="B100" s="30" t="inlineStr">
        <is>
          <t>INE208A01029</t>
        </is>
      </c>
      <c r="C100" s="30" t="inlineStr">
        <is>
          <t>Agricultural, Commercial &amp; Construction Vehicles</t>
        </is>
      </c>
      <c r="D100" s="13" t="n">
        <v>30000</v>
      </c>
      <c r="E100" s="14" t="n">
        <v>50.31</v>
      </c>
      <c r="F100" s="15" t="n">
        <v>0.0001</v>
      </c>
      <c r="G100" s="15" t="n"/>
    </row>
    <row r="101">
      <c r="A101" s="16" t="inlineStr">
        <is>
          <t>Sub Total</t>
        </is>
      </c>
      <c r="B101" s="31" t="n"/>
      <c r="C101" s="31" t="n"/>
      <c r="D101" s="17" t="n"/>
      <c r="E101" s="37" t="n">
        <v>681685.41</v>
      </c>
      <c r="F101" s="38" t="n">
        <v>0.7302</v>
      </c>
      <c r="G101" s="20" t="n"/>
    </row>
    <row r="102">
      <c r="A102" s="12" t="n"/>
      <c r="B102" s="30" t="n"/>
      <c r="C102" s="30" t="n"/>
      <c r="D102" s="13" t="n"/>
      <c r="E102" s="14" t="n"/>
      <c r="F102" s="15" t="n"/>
      <c r="G102" s="15" t="n"/>
    </row>
    <row r="103">
      <c r="A103" s="16" t="inlineStr">
        <is>
          <t>(b) Unlisted</t>
        </is>
      </c>
      <c r="B103" s="30" t="n"/>
      <c r="C103" s="30" t="n"/>
      <c r="D103" s="13" t="n"/>
      <c r="E103" s="14" t="n"/>
      <c r="F103" s="15" t="n"/>
      <c r="G103" s="15" t="n"/>
    </row>
    <row r="104">
      <c r="A104" s="12" t="inlineStr">
        <is>
          <t>Blue Jet Healthcare Ltd.</t>
        </is>
      </c>
      <c r="B104" s="30" t="inlineStr">
        <is>
          <t>INE0KBH01020</t>
        </is>
      </c>
      <c r="C104" s="30" t="inlineStr">
        <is>
          <t>Pharmaceuticals &amp; Biotechnology</t>
        </is>
      </c>
      <c r="D104" s="13" t="n">
        <v>174532</v>
      </c>
      <c r="E104" s="14" t="n">
        <v>603.88</v>
      </c>
      <c r="F104" s="15" t="n">
        <v>0.0005999999999999999</v>
      </c>
      <c r="G104" s="15" t="n"/>
    </row>
    <row r="105">
      <c r="A105" s="16" t="inlineStr">
        <is>
          <t>Sub Total</t>
        </is>
      </c>
      <c r="B105" s="31" t="n"/>
      <c r="C105" s="31" t="n"/>
      <c r="D105" s="17" t="n"/>
      <c r="E105" s="37" t="n">
        <v>603.88</v>
      </c>
      <c r="F105" s="38" t="n">
        <v>0.0005999999999999999</v>
      </c>
      <c r="G105" s="20" t="n"/>
    </row>
    <row r="106">
      <c r="A106" s="16" t="inlineStr">
        <is>
          <t>(c) Investment - CCD</t>
        </is>
      </c>
      <c r="B106" s="31" t="n"/>
      <c r="C106" s="31" t="n"/>
      <c r="D106" s="17" t="n"/>
      <c r="E106" s="27" t="n"/>
      <c r="F106" s="28" t="n"/>
      <c r="G106" s="20" t="n"/>
    </row>
    <row r="107">
      <c r="A107" s="12" t="inlineStr">
        <is>
          <t>7.5% CHOLAMANDALM INV &amp; FIN CCD 30-09-26**</t>
        </is>
      </c>
      <c r="B107" s="30" t="inlineStr">
        <is>
          <t>INE121A08PJ0</t>
        </is>
      </c>
      <c r="C107" s="30" t="n"/>
      <c r="D107" s="13" t="n">
        <v>9000</v>
      </c>
      <c r="E107" s="14" t="n">
        <v>8583.4</v>
      </c>
      <c r="F107" s="15" t="n">
        <v>0.0092</v>
      </c>
      <c r="G107" s="15" t="n">
        <v>0.095675</v>
      </c>
    </row>
    <row r="108">
      <c r="A108" s="16" t="inlineStr">
        <is>
          <t>Sub Total</t>
        </is>
      </c>
      <c r="B108" s="30" t="n"/>
      <c r="C108" s="30" t="n"/>
      <c r="D108" s="13" t="n"/>
      <c r="E108" s="37">
        <f>SUM(E107)</f>
        <v/>
      </c>
      <c r="F108" s="38">
        <f>SUM(F107)</f>
        <v/>
      </c>
      <c r="G108" s="20" t="n"/>
    </row>
    <row r="109">
      <c r="A109" s="16" t="n"/>
      <c r="B109" s="31" t="n"/>
      <c r="C109" s="31" t="n"/>
      <c r="D109" s="17" t="n"/>
      <c r="E109" s="27" t="n"/>
      <c r="F109" s="28" t="n"/>
      <c r="G109" s="20" t="n"/>
    </row>
    <row r="110">
      <c r="A110" s="21" t="inlineStr">
        <is>
          <t>TOTAL</t>
        </is>
      </c>
      <c r="B110" s="32" t="n"/>
      <c r="C110" s="32" t="n"/>
      <c r="D110" s="22" t="n"/>
      <c r="E110" s="27">
        <f>+E101+E108</f>
        <v/>
      </c>
      <c r="F110" s="38">
        <f>+F101+F108</f>
        <v/>
      </c>
      <c r="G110" s="20" t="n"/>
    </row>
    <row r="111">
      <c r="A111" s="12" t="n"/>
      <c r="B111" s="30" t="n"/>
      <c r="C111" s="30" t="n"/>
      <c r="D111" s="13" t="n"/>
      <c r="E111" s="14" t="n"/>
      <c r="F111" s="15" t="n"/>
      <c r="G111" s="15" t="n"/>
    </row>
    <row r="112">
      <c r="A112" s="16" t="inlineStr">
        <is>
          <t>Derivatives</t>
        </is>
      </c>
      <c r="B112" s="30" t="n"/>
      <c r="C112" s="30" t="n"/>
      <c r="D112" s="13" t="n"/>
      <c r="E112" s="14" t="n"/>
      <c r="F112" s="15" t="n"/>
      <c r="G112" s="15" t="n"/>
    </row>
    <row r="113">
      <c r="A113" s="16" t="inlineStr">
        <is>
          <t>(a) Index/Stock Future</t>
        </is>
      </c>
      <c r="B113" s="30" t="n"/>
      <c r="C113" s="30" t="n"/>
      <c r="D113" s="13" t="n"/>
      <c r="E113" s="14" t="n"/>
      <c r="F113" s="15" t="n"/>
      <c r="G113" s="15" t="n"/>
    </row>
    <row r="114">
      <c r="A114" s="12" t="inlineStr">
        <is>
          <t>Cummins India Ltd.30/11/2023</t>
        </is>
      </c>
      <c r="B114" s="30" t="n"/>
      <c r="C114" s="30" t="inlineStr">
        <is>
          <t>Industrial Products</t>
        </is>
      </c>
      <c r="D114" s="13" t="n">
        <v>220800</v>
      </c>
      <c r="E114" s="14" t="n">
        <v>3706.13</v>
      </c>
      <c r="F114" s="15" t="n">
        <v>0.003968</v>
      </c>
      <c r="G114" s="15" t="n"/>
    </row>
    <row r="115">
      <c r="A115" s="12" t="inlineStr">
        <is>
          <t>SBI Cards &amp; Payment Services Ltd.30/11/2023</t>
        </is>
      </c>
      <c r="B115" s="30" t="n"/>
      <c r="C115" s="30" t="inlineStr">
        <is>
          <t>Finance</t>
        </is>
      </c>
      <c r="D115" s="13" t="n">
        <v>479200</v>
      </c>
      <c r="E115" s="14" t="n">
        <v>3589.69</v>
      </c>
      <c r="F115" s="15" t="n">
        <v>0.003844</v>
      </c>
      <c r="G115" s="15" t="n"/>
    </row>
    <row r="116">
      <c r="A116" s="12" t="inlineStr">
        <is>
          <t>Multi Commodity Exchange Of India Ltd.30/11/2023</t>
        </is>
      </c>
      <c r="B116" s="30" t="n"/>
      <c r="C116" s="30" t="inlineStr">
        <is>
          <t>Capital Markets</t>
        </is>
      </c>
      <c r="D116" s="13" t="n">
        <v>66000</v>
      </c>
      <c r="E116" s="14" t="n">
        <v>1543.77</v>
      </c>
      <c r="F116" s="15" t="n">
        <v>0.001653</v>
      </c>
      <c r="G116" s="15" t="n"/>
    </row>
    <row r="117">
      <c r="A117" s="12" t="inlineStr">
        <is>
          <t>AU Small Finance Bank Ltd.30/11/2023</t>
        </is>
      </c>
      <c r="B117" s="30" t="n"/>
      <c r="C117" s="30" t="inlineStr">
        <is>
          <t>Banks</t>
        </is>
      </c>
      <c r="D117" s="13" t="n">
        <v>224000</v>
      </c>
      <c r="E117" s="14" t="n">
        <v>1501.58</v>
      </c>
      <c r="F117" s="15" t="n">
        <v>0.001608</v>
      </c>
      <c r="G117" s="15" t="n"/>
    </row>
    <row r="118">
      <c r="A118" s="12" t="inlineStr">
        <is>
          <t>TVS Motor Company Ltd.30/11/2023</t>
        </is>
      </c>
      <c r="B118" s="30" t="n"/>
      <c r="C118" s="30" t="inlineStr">
        <is>
          <t>Automobiles</t>
        </is>
      </c>
      <c r="D118" s="13" t="n">
        <v>66500</v>
      </c>
      <c r="E118" s="14" t="n">
        <v>1055.82</v>
      </c>
      <c r="F118" s="15" t="n">
        <v>0.00113</v>
      </c>
      <c r="G118" s="15" t="n"/>
    </row>
    <row r="119">
      <c r="A119" s="12" t="inlineStr">
        <is>
          <t>Ashok Leyland Ltd.30/11/2023</t>
        </is>
      </c>
      <c r="B119" s="30" t="n"/>
      <c r="C119" s="30" t="inlineStr">
        <is>
          <t>Agricultural, Commercial &amp; Construction Vehicles</t>
        </is>
      </c>
      <c r="D119" s="41" t="n">
        <v>-30000</v>
      </c>
      <c r="E119" s="23" t="n">
        <v>-50.6</v>
      </c>
      <c r="F119" s="24" t="n">
        <v>-5.4e-05</v>
      </c>
      <c r="G119" s="15" t="n"/>
    </row>
    <row r="120">
      <c r="A120" s="12" t="inlineStr">
        <is>
          <t>Dr. Reddy's Laboratories Ltd.30/11/2023</t>
        </is>
      </c>
      <c r="B120" s="30" t="n"/>
      <c r="C120" s="30" t="inlineStr">
        <is>
          <t>Pharmaceuticals &amp; Biotechnology</t>
        </is>
      </c>
      <c r="D120" s="41" t="n">
        <v>-2250</v>
      </c>
      <c r="E120" s="23" t="n">
        <v>-121.57</v>
      </c>
      <c r="F120" s="24" t="n">
        <v>-0.00013</v>
      </c>
      <c r="G120" s="15" t="n"/>
    </row>
    <row r="121">
      <c r="A121" s="12" t="inlineStr">
        <is>
          <t>PVR Inox Ltd.30/11/2023</t>
        </is>
      </c>
      <c r="B121" s="30" t="n"/>
      <c r="C121" s="30" t="inlineStr">
        <is>
          <t>Entertainment</t>
        </is>
      </c>
      <c r="D121" s="41" t="n">
        <v>-9768</v>
      </c>
      <c r="E121" s="23" t="n">
        <v>-157.25</v>
      </c>
      <c r="F121" s="24" t="n">
        <v>-0.000168</v>
      </c>
      <c r="G121" s="15" t="n"/>
    </row>
    <row r="122">
      <c r="A122" s="12" t="inlineStr">
        <is>
          <t>Punjab National Bank30/11/2023</t>
        </is>
      </c>
      <c r="B122" s="30" t="n"/>
      <c r="C122" s="30" t="inlineStr">
        <is>
          <t>Banks</t>
        </is>
      </c>
      <c r="D122" s="41" t="n">
        <v>-448000</v>
      </c>
      <c r="E122" s="23" t="n">
        <v>-328.61</v>
      </c>
      <c r="F122" s="24" t="n">
        <v>-0.000351</v>
      </c>
      <c r="G122" s="15" t="n"/>
    </row>
    <row r="123">
      <c r="A123" s="12" t="inlineStr">
        <is>
          <t>GMR Airports Infrastructure Ltd.30/11/2023</t>
        </is>
      </c>
      <c r="B123" s="30" t="n"/>
      <c r="C123" s="30" t="inlineStr">
        <is>
          <t>Transport Infrastructure</t>
        </is>
      </c>
      <c r="D123" s="41" t="n">
        <v>-630000</v>
      </c>
      <c r="E123" s="23" t="n">
        <v>-345.87</v>
      </c>
      <c r="F123" s="24" t="n">
        <v>-0.00037</v>
      </c>
      <c r="G123" s="15" t="n"/>
    </row>
    <row r="124">
      <c r="A124" s="12" t="inlineStr">
        <is>
          <t>Tata Consultancy Services Ltd.30/11/2023</t>
        </is>
      </c>
      <c r="B124" s="30" t="n"/>
      <c r="C124" s="30" t="inlineStr">
        <is>
          <t>IT - Software</t>
        </is>
      </c>
      <c r="D124" s="41" t="n">
        <v>-14000</v>
      </c>
      <c r="E124" s="23" t="n">
        <v>-474.26</v>
      </c>
      <c r="F124" s="24" t="n">
        <v>-0.000507</v>
      </c>
      <c r="G124" s="15" t="n"/>
    </row>
    <row r="125">
      <c r="A125" s="12" t="inlineStr">
        <is>
          <t>United Breweries Ltd.30/11/2023</t>
        </is>
      </c>
      <c r="B125" s="30" t="n"/>
      <c r="C125" s="30" t="inlineStr">
        <is>
          <t>Beverages</t>
        </is>
      </c>
      <c r="D125" s="41" t="n">
        <v>-42400</v>
      </c>
      <c r="E125" s="23" t="n">
        <v>-687.64</v>
      </c>
      <c r="F125" s="24" t="n">
        <v>-0.000736</v>
      </c>
      <c r="G125" s="15" t="n"/>
    </row>
    <row r="126">
      <c r="A126" s="12" t="inlineStr">
        <is>
          <t>NIFTY 30/11/2023</t>
        </is>
      </c>
      <c r="B126" s="30" t="n"/>
      <c r="C126" s="30" t="inlineStr">
        <is>
          <t>INDEX FUTURES</t>
        </is>
      </c>
      <c r="D126" s="41" t="n">
        <v>-250000</v>
      </c>
      <c r="E126" s="23" t="n">
        <v>-47895.5</v>
      </c>
      <c r="F126" s="24" t="n">
        <v>-0.05129</v>
      </c>
      <c r="G126" s="15" t="n"/>
    </row>
    <row r="127">
      <c r="A127" s="16" t="inlineStr">
        <is>
          <t>Sub Total</t>
        </is>
      </c>
      <c r="B127" s="31" t="n"/>
      <c r="C127" s="31" t="n"/>
      <c r="D127" s="17" t="n"/>
      <c r="E127" s="42" t="n">
        <v>-38664.31</v>
      </c>
      <c r="F127" s="43" t="n">
        <v>-0.041403</v>
      </c>
      <c r="G127" s="20" t="n"/>
    </row>
    <row r="128">
      <c r="A128" s="12" t="n"/>
      <c r="B128" s="30" t="n"/>
      <c r="C128" s="30" t="n"/>
      <c r="D128" s="13" t="n"/>
      <c r="E128" s="14" t="n"/>
      <c r="F128" s="15" t="n"/>
      <c r="G128" s="15" t="n"/>
    </row>
    <row r="129">
      <c r="A129" s="12" t="n"/>
      <c r="B129" s="30" t="n"/>
      <c r="C129" s="30" t="n"/>
      <c r="D129" s="13" t="n"/>
      <c r="E129" s="14" t="n"/>
      <c r="F129" s="15" t="n"/>
      <c r="G129" s="15" t="n"/>
    </row>
    <row r="130">
      <c r="A130" s="16" t="inlineStr">
        <is>
          <t>(B)Index / Stock Option</t>
        </is>
      </c>
      <c r="B130" s="31" t="n"/>
      <c r="C130" s="31" t="n"/>
      <c r="D130" s="17" t="n"/>
      <c r="E130" s="46" t="n"/>
      <c r="F130" s="20" t="n"/>
      <c r="G130" s="20" t="n"/>
    </row>
    <row r="131">
      <c r="A131" s="12" t="inlineStr">
        <is>
          <t>PUT NIFTY 30/11/2023 20000</t>
        </is>
      </c>
      <c r="B131" s="30" t="n"/>
      <c r="C131" s="30" t="inlineStr">
        <is>
          <t>INDEX OPTIONS</t>
        </is>
      </c>
      <c r="D131" s="13" t="n">
        <v>550000</v>
      </c>
      <c r="E131" s="14" t="n">
        <v>4660.98</v>
      </c>
      <c r="F131" s="15" t="n">
        <v>0.005</v>
      </c>
      <c r="G131" s="15" t="n"/>
    </row>
    <row r="132">
      <c r="A132" s="12" t="inlineStr">
        <is>
          <t>PUT NIFTY 30/11/2023 20500</t>
        </is>
      </c>
      <c r="B132" s="30" t="n"/>
      <c r="C132" s="30" t="inlineStr">
        <is>
          <t>INDEX OPTIONS</t>
        </is>
      </c>
      <c r="D132" s="13" t="n">
        <v>300000</v>
      </c>
      <c r="E132" s="14" t="n">
        <v>4014.9</v>
      </c>
      <c r="F132" s="15" t="n">
        <v>0.0043</v>
      </c>
      <c r="G132" s="15" t="n"/>
    </row>
    <row r="133">
      <c r="A133" s="12" t="inlineStr">
        <is>
          <t>PUT NIFTY 30/11/2023 19800</t>
        </is>
      </c>
      <c r="B133" s="30" t="n"/>
      <c r="C133" s="30" t="inlineStr">
        <is>
          <t>INDEX OPTIONS</t>
        </is>
      </c>
      <c r="D133" s="13" t="n">
        <v>200000</v>
      </c>
      <c r="E133" s="14" t="n">
        <v>1326.5</v>
      </c>
      <c r="F133" s="15" t="n">
        <v>0.0014</v>
      </c>
      <c r="G133" s="15" t="n"/>
    </row>
    <row r="134">
      <c r="A134" s="16" t="inlineStr">
        <is>
          <t>Sub Total</t>
        </is>
      </c>
      <c r="B134" s="31" t="n"/>
      <c r="C134" s="31" t="n"/>
      <c r="D134" s="17" t="n"/>
      <c r="E134" s="37" t="n">
        <v>10002.38</v>
      </c>
      <c r="F134" s="38" t="n">
        <v>0.0107</v>
      </c>
      <c r="G134" s="20" t="n"/>
    </row>
    <row r="135">
      <c r="A135" s="12" t="n"/>
      <c r="B135" s="30" t="n"/>
      <c r="C135" s="30" t="n"/>
      <c r="D135" s="13" t="n"/>
      <c r="E135" s="14" t="n"/>
      <c r="F135" s="15" t="n"/>
      <c r="G135" s="15" t="n"/>
    </row>
    <row r="136">
      <c r="A136" s="21" t="inlineStr">
        <is>
          <t>TOTAL</t>
        </is>
      </c>
      <c r="B136" s="32" t="n"/>
      <c r="C136" s="32" t="n"/>
      <c r="D136" s="22" t="n"/>
      <c r="E136" s="18" t="n">
        <v>10002.38</v>
      </c>
      <c r="F136" s="19" t="n">
        <v>0.0107</v>
      </c>
      <c r="G136" s="20" t="n"/>
    </row>
    <row r="137">
      <c r="A137" s="16" t="inlineStr">
        <is>
          <t>Debt Instruments</t>
        </is>
      </c>
      <c r="B137" s="30" t="n"/>
      <c r="C137" s="30" t="n"/>
      <c r="D137" s="13" t="n"/>
      <c r="E137" s="14" t="n"/>
      <c r="F137" s="15" t="n"/>
      <c r="G137" s="15" t="n"/>
    </row>
    <row r="138">
      <c r="A138" s="16" t="inlineStr">
        <is>
          <t>(a)Listed / Awaiting listing on stock Exchanges</t>
        </is>
      </c>
      <c r="B138" s="30" t="n"/>
      <c r="C138" s="30" t="n"/>
      <c r="D138" s="13" t="n"/>
      <c r="E138" s="14" t="n"/>
      <c r="F138" s="15" t="n"/>
      <c r="G138" s="15" t="n"/>
    </row>
    <row r="139">
      <c r="A139" s="12" t="inlineStr">
        <is>
          <t>7.51% RECL NCD SR221 RED 31-07-2026**</t>
        </is>
      </c>
      <c r="B139" s="30" t="inlineStr">
        <is>
          <t>INE020B08EI8</t>
        </is>
      </c>
      <c r="C139" s="30" t="inlineStr">
        <is>
          <t>CRISIL AAA</t>
        </is>
      </c>
      <c r="D139" s="13" t="n">
        <v>17500000</v>
      </c>
      <c r="E139" s="14" t="n">
        <v>17384.06</v>
      </c>
      <c r="F139" s="15" t="n">
        <v>0.0186</v>
      </c>
      <c r="G139" s="15" t="n">
        <v>0.07765</v>
      </c>
    </row>
    <row r="140">
      <c r="A140" s="12" t="inlineStr">
        <is>
          <t>7.20% EXIM NCD RED 05-06-2025**</t>
        </is>
      </c>
      <c r="B140" s="30" t="inlineStr">
        <is>
          <t>INE514E08FY8</t>
        </is>
      </c>
      <c r="C140" s="30" t="inlineStr">
        <is>
          <t>CRISIL AAA</t>
        </is>
      </c>
      <c r="D140" s="13" t="n">
        <v>15000000</v>
      </c>
      <c r="E140" s="14" t="n">
        <v>14887.97</v>
      </c>
      <c r="F140" s="15" t="n">
        <v>0.0159</v>
      </c>
      <c r="G140" s="15" t="n">
        <v>0.0767</v>
      </c>
    </row>
    <row r="141">
      <c r="A141" s="12" t="inlineStr">
        <is>
          <t>7.99% HDB FIN SR A1 FX 189 NCD R16-03-26**</t>
        </is>
      </c>
      <c r="B141" s="30" t="inlineStr">
        <is>
          <t>INE756I07EO2</t>
        </is>
      </c>
      <c r="C141" s="30" t="inlineStr">
        <is>
          <t>CRISIL AAA</t>
        </is>
      </c>
      <c r="D141" s="13" t="n">
        <v>10000000</v>
      </c>
      <c r="E141" s="14" t="n">
        <v>9959.379999999999</v>
      </c>
      <c r="F141" s="15" t="n">
        <v>0.0107</v>
      </c>
      <c r="G141" s="15" t="n">
        <v>0.0815</v>
      </c>
    </row>
    <row r="142">
      <c r="A142" s="12" t="inlineStr">
        <is>
          <t>7.59% POWER FIN NCD SR 221B R 17-01-2028**</t>
        </is>
      </c>
      <c r="B142" s="30" t="inlineStr">
        <is>
          <t>INE134E08LX5</t>
        </is>
      </c>
      <c r="C142" s="30" t="inlineStr">
        <is>
          <t>CRISIL AAA</t>
        </is>
      </c>
      <c r="D142" s="13" t="n">
        <v>10000000</v>
      </c>
      <c r="E142" s="14" t="n">
        <v>9940.700000000001</v>
      </c>
      <c r="F142" s="15" t="n">
        <v>0.0106</v>
      </c>
      <c r="G142" s="15" t="n">
        <v>0.077553</v>
      </c>
    </row>
    <row r="143">
      <c r="A143" s="12" t="inlineStr">
        <is>
          <t>5.7% NABARD NCD RED SR 22D 31-07-2025**</t>
        </is>
      </c>
      <c r="B143" s="30" t="inlineStr">
        <is>
          <t>INE261F08DK7</t>
        </is>
      </c>
      <c r="C143" s="30" t="inlineStr">
        <is>
          <t>CRISIL AAA</t>
        </is>
      </c>
      <c r="D143" s="13" t="n">
        <v>10000000</v>
      </c>
      <c r="E143" s="14" t="n">
        <v>9662.02</v>
      </c>
      <c r="F143" s="15" t="n">
        <v>0.0103</v>
      </c>
      <c r="G143" s="15" t="n">
        <v>0.07820000000000001</v>
      </c>
    </row>
    <row r="144">
      <c r="A144" s="12" t="inlineStr">
        <is>
          <t>7.70% PFC SR BS227A NCD RED 15-09-2026**</t>
        </is>
      </c>
      <c r="B144" s="30" t="inlineStr">
        <is>
          <t>INE134E08MK0</t>
        </is>
      </c>
      <c r="C144" s="30" t="inlineStr">
        <is>
          <t>CRISIL AAA</t>
        </is>
      </c>
      <c r="D144" s="13" t="n">
        <v>7500000</v>
      </c>
      <c r="E144" s="14" t="n">
        <v>7482.28</v>
      </c>
      <c r="F144" s="15" t="n">
        <v>0.008</v>
      </c>
      <c r="G144" s="15" t="n">
        <v>0.0779</v>
      </c>
    </row>
    <row r="145">
      <c r="A145" s="12" t="inlineStr">
        <is>
          <t>7.25% SIDBI NCD RED 31-07-2025**</t>
        </is>
      </c>
      <c r="B145" s="30" t="inlineStr">
        <is>
          <t>INE556F08KA6</t>
        </is>
      </c>
      <c r="C145" s="30" t="inlineStr">
        <is>
          <t>ICRA AAA</t>
        </is>
      </c>
      <c r="D145" s="13" t="n">
        <v>7500000</v>
      </c>
      <c r="E145" s="14" t="n">
        <v>7428.74</v>
      </c>
      <c r="F145" s="15" t="n">
        <v>0.008</v>
      </c>
      <c r="G145" s="15" t="n">
        <v>0.07818600000000001</v>
      </c>
    </row>
    <row r="146">
      <c r="A146" s="12" t="inlineStr">
        <is>
          <t>8.2% IND GR TRU SR V CAT III&amp;IV 06-05-31**</t>
        </is>
      </c>
      <c r="B146" s="30" t="inlineStr">
        <is>
          <t>INE219X07264</t>
        </is>
      </c>
      <c r="C146" s="30" t="inlineStr">
        <is>
          <t>CRISIL AAA</t>
        </is>
      </c>
      <c r="D146" s="13" t="n">
        <v>2500000</v>
      </c>
      <c r="E146" s="14" t="n">
        <v>2511.36</v>
      </c>
      <c r="F146" s="15" t="n">
        <v>0.0027</v>
      </c>
      <c r="G146" s="15" t="n">
        <v>0.081023</v>
      </c>
    </row>
    <row r="147">
      <c r="A147" s="12" t="inlineStr">
        <is>
          <t>7.40% IND GR TRU SR K 26-12-25 C 270925**</t>
        </is>
      </c>
      <c r="B147" s="30" t="inlineStr">
        <is>
          <t>INE219X07132</t>
        </is>
      </c>
      <c r="C147" s="30" t="inlineStr">
        <is>
          <t>FITCH AAA</t>
        </is>
      </c>
      <c r="D147" s="13" t="n">
        <v>2500000</v>
      </c>
      <c r="E147" s="14" t="n">
        <v>2462.46</v>
      </c>
      <c r="F147" s="15" t="n">
        <v>0.0026</v>
      </c>
      <c r="G147" s="15" t="n">
        <v>0.08169999999999999</v>
      </c>
    </row>
    <row r="148">
      <c r="A148" s="12" t="inlineStr">
        <is>
          <t>5.23% NABARD NCD RED 31-01-2025</t>
        </is>
      </c>
      <c r="B148" s="30" t="inlineStr">
        <is>
          <t>INE261F08DI1</t>
        </is>
      </c>
      <c r="C148" s="30" t="inlineStr">
        <is>
          <t>CRISIL AAA</t>
        </is>
      </c>
      <c r="D148" s="13" t="n">
        <v>2500000</v>
      </c>
      <c r="E148" s="14" t="n">
        <v>2425.86</v>
      </c>
      <c r="F148" s="15" t="n">
        <v>0.0026</v>
      </c>
      <c r="G148" s="15" t="n">
        <v>0.07779999999999999</v>
      </c>
    </row>
    <row r="149">
      <c r="A149" s="16" t="inlineStr">
        <is>
          <t>Sub Total</t>
        </is>
      </c>
      <c r="B149" s="31" t="n"/>
      <c r="C149" s="31" t="n"/>
      <c r="D149" s="17" t="n"/>
      <c r="E149" s="37">
        <f>SUM(E139:E148)</f>
        <v/>
      </c>
      <c r="F149" s="38">
        <f>SUM(F139:F148)</f>
        <v/>
      </c>
      <c r="G149" s="20" t="n"/>
    </row>
    <row r="150">
      <c r="A150" s="12" t="n"/>
      <c r="B150" s="30" t="n"/>
      <c r="C150" s="30" t="n"/>
      <c r="D150" s="13" t="n"/>
      <c r="E150" s="14" t="n"/>
      <c r="F150" s="15" t="n"/>
      <c r="G150" s="15" t="n"/>
    </row>
    <row r="151">
      <c r="A151" s="16" t="inlineStr">
        <is>
          <t>Government Securities</t>
        </is>
      </c>
      <c r="B151" s="30" t="n"/>
      <c r="C151" s="30" t="n"/>
      <c r="D151" s="13" t="n"/>
      <c r="E151" s="14" t="n"/>
      <c r="F151" s="15" t="n"/>
      <c r="G151" s="15" t="n"/>
    </row>
    <row r="152">
      <c r="A152" s="12" t="inlineStr">
        <is>
          <t>7.38% GOVT OF INDIA RED 20-06-2027</t>
        </is>
      </c>
      <c r="B152" s="30" t="inlineStr">
        <is>
          <t>IN0020220037</t>
        </is>
      </c>
      <c r="C152" s="30" t="inlineStr">
        <is>
          <t>SOVEREIGN</t>
        </is>
      </c>
      <c r="D152" s="13" t="n">
        <v>25000000</v>
      </c>
      <c r="E152" s="14" t="n">
        <v>25022.53</v>
      </c>
      <c r="F152" s="15" t="n">
        <v>0.0268</v>
      </c>
      <c r="G152" s="15" t="n">
        <v>0.07482049696</v>
      </c>
    </row>
    <row r="153">
      <c r="A153" s="12" t="inlineStr">
        <is>
          <t>6.69% GOVT OF INDIA RED 27-06-2024</t>
        </is>
      </c>
      <c r="B153" s="30" t="inlineStr">
        <is>
          <t>IN0020220052</t>
        </is>
      </c>
      <c r="C153" s="30" t="inlineStr">
        <is>
          <t>SOVEREIGN</t>
        </is>
      </c>
      <c r="D153" s="13" t="n">
        <v>10000000</v>
      </c>
      <c r="E153" s="14" t="n">
        <v>9973</v>
      </c>
      <c r="F153" s="15" t="n">
        <v>0.0107</v>
      </c>
      <c r="G153" s="15" t="n">
        <v>0.07224885953</v>
      </c>
    </row>
    <row r="154">
      <c r="A154" s="12" t="inlineStr">
        <is>
          <t>7.06% GOVT OF INDIA RED 10-04-2028</t>
        </is>
      </c>
      <c r="B154" s="30" t="inlineStr">
        <is>
          <t>IN0020230010</t>
        </is>
      </c>
      <c r="C154" s="30" t="inlineStr">
        <is>
          <t>SOVEREIGN</t>
        </is>
      </c>
      <c r="D154" s="13" t="n">
        <v>10000000</v>
      </c>
      <c r="E154" s="14" t="n">
        <v>9892.01</v>
      </c>
      <c r="F154" s="15" t="n">
        <v>0.0106</v>
      </c>
      <c r="G154" s="15" t="n">
        <v>0.074825680644</v>
      </c>
    </row>
    <row r="155">
      <c r="A155" s="12" t="inlineStr">
        <is>
          <t>5.74% GOVT OF INDIA RED 15-11-2026</t>
        </is>
      </c>
      <c r="B155" s="30" t="inlineStr">
        <is>
          <t>IN0020210186</t>
        </is>
      </c>
      <c r="C155" s="30" t="inlineStr">
        <is>
          <t>SOVEREIGN</t>
        </is>
      </c>
      <c r="D155" s="13" t="n">
        <v>7500000</v>
      </c>
      <c r="E155" s="14" t="n">
        <v>7178.08</v>
      </c>
      <c r="F155" s="15" t="n">
        <v>0.0077</v>
      </c>
      <c r="G155" s="15" t="n">
        <v>0.07474792669999999</v>
      </c>
    </row>
    <row r="156">
      <c r="A156" s="12" t="inlineStr">
        <is>
          <t>5.63% GOVT OF INDIA RED 12-04-2026</t>
        </is>
      </c>
      <c r="B156" s="30" t="inlineStr">
        <is>
          <t>IN0020210012</t>
        </is>
      </c>
      <c r="C156" s="30" t="inlineStr">
        <is>
          <t>SOVEREIGN</t>
        </is>
      </c>
      <c r="D156" s="13" t="n">
        <v>6000000</v>
      </c>
      <c r="E156" s="14" t="n">
        <v>5774.4</v>
      </c>
      <c r="F156" s="15" t="n">
        <v>0.0062</v>
      </c>
      <c r="G156" s="15" t="n">
        <v>0.074686762241</v>
      </c>
    </row>
    <row r="157">
      <c r="A157" s="16" t="inlineStr">
        <is>
          <t>Sub Total</t>
        </is>
      </c>
      <c r="B157" s="31" t="n"/>
      <c r="C157" s="31" t="n"/>
      <c r="D157" s="17" t="n"/>
      <c r="E157" s="37" t="n">
        <v>57840.02</v>
      </c>
      <c r="F157" s="38" t="n">
        <v>0.062</v>
      </c>
      <c r="G157" s="20" t="n"/>
    </row>
    <row r="158">
      <c r="A158" s="12" t="n"/>
      <c r="B158" s="30" t="n"/>
      <c r="C158" s="30" t="n"/>
      <c r="D158" s="13" t="n"/>
      <c r="E158" s="14" t="n"/>
      <c r="F158" s="15" t="n"/>
      <c r="G158" s="15" t="n"/>
    </row>
    <row r="159">
      <c r="A159" s="16" t="inlineStr">
        <is>
          <t>(b)Privately Placed/Unlisted</t>
        </is>
      </c>
      <c r="B159" s="30" t="n"/>
      <c r="C159" s="30" t="n"/>
      <c r="D159" s="13" t="n"/>
      <c r="E159" s="14" t="n"/>
      <c r="F159" s="15" t="n"/>
      <c r="G159" s="15" t="n"/>
    </row>
    <row r="160">
      <c r="A160" s="16" t="inlineStr">
        <is>
          <t>Sub Total</t>
        </is>
      </c>
      <c r="B160" s="30" t="n"/>
      <c r="C160" s="30" t="n"/>
      <c r="D160" s="13" t="n"/>
      <c r="E160" s="39" t="inlineStr">
        <is>
          <t>NIL</t>
        </is>
      </c>
      <c r="F160" s="40" t="inlineStr">
        <is>
          <t>NIL</t>
        </is>
      </c>
      <c r="G160" s="15" t="n"/>
    </row>
    <row r="161">
      <c r="A161" s="12" t="n"/>
      <c r="B161" s="30" t="n"/>
      <c r="C161" s="30" t="n"/>
      <c r="D161" s="13" t="n"/>
      <c r="E161" s="14" t="n"/>
      <c r="F161" s="15" t="n"/>
      <c r="G161" s="15" t="n"/>
    </row>
    <row r="162">
      <c r="A162" s="16" t="inlineStr">
        <is>
          <t>(c)Securitised Debt Instruments</t>
        </is>
      </c>
      <c r="B162" s="30" t="n"/>
      <c r="C162" s="30" t="n"/>
      <c r="D162" s="13" t="n"/>
      <c r="E162" s="14" t="n"/>
      <c r="F162" s="15" t="n"/>
      <c r="G162" s="15" t="n"/>
    </row>
    <row r="163">
      <c r="A163" s="16" t="inlineStr">
        <is>
          <t>Sub Total</t>
        </is>
      </c>
      <c r="B163" s="30" t="n"/>
      <c r="C163" s="30" t="n"/>
      <c r="D163" s="13" t="n"/>
      <c r="E163" s="39" t="inlineStr">
        <is>
          <t>NIL</t>
        </is>
      </c>
      <c r="F163" s="40" t="inlineStr">
        <is>
          <t>NIL</t>
        </is>
      </c>
      <c r="G163" s="15" t="n"/>
    </row>
    <row r="164">
      <c r="A164" s="12" t="n"/>
      <c r="B164" s="30" t="n"/>
      <c r="C164" s="30" t="n"/>
      <c r="D164" s="13" t="n"/>
      <c r="E164" s="14" t="n"/>
      <c r="F164" s="15" t="n"/>
      <c r="G164" s="15" t="n"/>
    </row>
    <row r="165">
      <c r="A165" s="21" t="inlineStr">
        <is>
          <t>TOTAL</t>
        </is>
      </c>
      <c r="B165" s="32" t="n"/>
      <c r="C165" s="32" t="n"/>
      <c r="D165" s="22" t="n"/>
      <c r="E165" s="18">
        <f>+E149+E157</f>
        <v/>
      </c>
      <c r="F165" s="38">
        <f>+F149+F157</f>
        <v/>
      </c>
      <c r="G165" s="20" t="n"/>
    </row>
    <row r="166">
      <c r="A166" s="12" t="n"/>
      <c r="B166" s="30" t="n"/>
      <c r="C166" s="30" t="n"/>
      <c r="D166" s="13" t="n"/>
      <c r="E166" s="14" t="n"/>
      <c r="F166" s="15" t="n"/>
      <c r="G166" s="15" t="n"/>
    </row>
    <row r="167">
      <c r="A167" s="16" t="inlineStr">
        <is>
          <t>Money Market Instruments</t>
        </is>
      </c>
      <c r="B167" s="30" t="n"/>
      <c r="C167" s="30" t="n"/>
      <c r="D167" s="13" t="n"/>
      <c r="E167" s="14" t="n"/>
      <c r="F167" s="15" t="n"/>
      <c r="G167" s="15" t="n"/>
    </row>
    <row r="168">
      <c r="A168" s="12" t="n"/>
      <c r="B168" s="30" t="n"/>
      <c r="C168" s="30" t="n"/>
      <c r="D168" s="13" t="n"/>
      <c r="E168" s="14" t="n"/>
      <c r="F168" s="15" t="n"/>
      <c r="G168" s="15" t="n"/>
    </row>
    <row r="169">
      <c r="A169" s="16" t="inlineStr">
        <is>
          <t>Treasury bills</t>
        </is>
      </c>
      <c r="B169" s="30" t="n"/>
      <c r="C169" s="30" t="n"/>
      <c r="D169" s="13" t="n"/>
      <c r="E169" s="14" t="n"/>
      <c r="F169" s="15" t="n"/>
      <c r="G169" s="15" t="n"/>
    </row>
    <row r="170">
      <c r="A170" s="12" t="inlineStr">
        <is>
          <t>91 DAYS TBILL RED 25-01-2024</t>
        </is>
      </c>
      <c r="B170" s="30" t="inlineStr">
        <is>
          <t>IN002023X310</t>
        </is>
      </c>
      <c r="C170" s="30" t="inlineStr">
        <is>
          <t>SOVEREIGN</t>
        </is>
      </c>
      <c r="D170" s="13" t="n">
        <v>25000000</v>
      </c>
      <c r="E170" s="14" t="n">
        <v>24604.08</v>
      </c>
      <c r="F170" s="15" t="n">
        <v>0.0263</v>
      </c>
      <c r="G170" s="15" t="n">
        <v>0.06909999999999999</v>
      </c>
    </row>
    <row r="171">
      <c r="A171" s="12" t="inlineStr">
        <is>
          <t>91 DAYS TBILL RED 29-12-2023</t>
        </is>
      </c>
      <c r="B171" s="30" t="inlineStr">
        <is>
          <t>IN002023X278</t>
        </is>
      </c>
      <c r="C171" s="30" t="inlineStr">
        <is>
          <t>SOVEREIGN</t>
        </is>
      </c>
      <c r="D171" s="13" t="n">
        <v>10000000</v>
      </c>
      <c r="E171" s="14" t="n">
        <v>9892.32</v>
      </c>
      <c r="F171" s="15" t="n">
        <v>0.0106</v>
      </c>
      <c r="G171" s="15" t="n">
        <v>0.06850199999999999</v>
      </c>
    </row>
    <row r="172">
      <c r="A172" s="12" t="inlineStr">
        <is>
          <t>182 DAYS TBILL RED 09-11-2023</t>
        </is>
      </c>
      <c r="B172" s="30" t="inlineStr">
        <is>
          <t>IN002023Y060</t>
        </is>
      </c>
      <c r="C172" s="30" t="inlineStr">
        <is>
          <t>SOVEREIGN</t>
        </is>
      </c>
      <c r="D172" s="13" t="n">
        <v>5000000</v>
      </c>
      <c r="E172" s="14" t="n">
        <v>4992.56</v>
      </c>
      <c r="F172" s="15" t="n">
        <v>0.0053</v>
      </c>
      <c r="G172" s="15" t="n">
        <v>0.067991</v>
      </c>
    </row>
    <row r="173">
      <c r="A173" s="12" t="inlineStr">
        <is>
          <t>364 DAYS TBILL RED 14-12-2023</t>
        </is>
      </c>
      <c r="B173" s="30" t="inlineStr">
        <is>
          <t>IN002022Z374</t>
        </is>
      </c>
      <c r="C173" s="30" t="inlineStr">
        <is>
          <t>SOVEREIGN</t>
        </is>
      </c>
      <c r="D173" s="13" t="n">
        <v>500000</v>
      </c>
      <c r="E173" s="14" t="n">
        <v>496.01</v>
      </c>
      <c r="F173" s="15" t="n">
        <v>0.0005</v>
      </c>
      <c r="G173" s="15" t="n">
        <v>0.068299</v>
      </c>
    </row>
    <row r="174">
      <c r="A174" s="16" t="inlineStr">
        <is>
          <t>Sub Total</t>
        </is>
      </c>
      <c r="B174" s="31" t="n"/>
      <c r="C174" s="31" t="n"/>
      <c r="D174" s="17" t="n"/>
      <c r="E174" s="37" t="n">
        <v>39984.97</v>
      </c>
      <c r="F174" s="38" t="n">
        <v>0.0427</v>
      </c>
      <c r="G174" s="20" t="n"/>
    </row>
    <row r="175">
      <c r="A175" s="12" t="n"/>
      <c r="B175" s="30" t="n"/>
      <c r="C175" s="30" t="n"/>
      <c r="D175" s="13" t="n"/>
      <c r="E175" s="14" t="n"/>
      <c r="F175" s="15" t="n"/>
      <c r="G175" s="15" t="n"/>
    </row>
    <row r="176">
      <c r="A176" s="21" t="inlineStr">
        <is>
          <t>TOTAL</t>
        </is>
      </c>
      <c r="B176" s="32" t="n"/>
      <c r="C176" s="32" t="n"/>
      <c r="D176" s="22" t="n"/>
      <c r="E176" s="18" t="n">
        <v>39984.97</v>
      </c>
      <c r="F176" s="19" t="n">
        <v>0.0427</v>
      </c>
      <c r="G176" s="20" t="n"/>
    </row>
    <row r="177">
      <c r="A177" s="12" t="n"/>
      <c r="B177" s="30" t="n"/>
      <c r="C177" s="30" t="n"/>
      <c r="D177" s="13" t="n"/>
      <c r="E177" s="14" t="n"/>
      <c r="F177" s="15" t="n"/>
      <c r="G177" s="15" t="n"/>
    </row>
    <row r="178">
      <c r="A178" s="12" t="n"/>
      <c r="B178" s="30" t="n"/>
      <c r="C178" s="30" t="n"/>
      <c r="D178" s="13" t="n"/>
      <c r="E178" s="14" t="n"/>
      <c r="F178" s="15" t="n"/>
      <c r="G178" s="15" t="n"/>
    </row>
    <row r="179">
      <c r="A179" s="16" t="inlineStr">
        <is>
          <t>Investment in Mutual fund</t>
        </is>
      </c>
      <c r="B179" s="30" t="n"/>
      <c r="C179" s="30" t="n"/>
      <c r="D179" s="13" t="n"/>
      <c r="E179" s="14" t="n"/>
      <c r="F179" s="15" t="n"/>
      <c r="G179" s="15" t="n"/>
    </row>
    <row r="180">
      <c r="A180" s="12" t="inlineStr">
        <is>
          <t>EDEL CRIS PSU+ SDL 50:50 OCT-25 IDX GDP</t>
        </is>
      </c>
      <c r="B180" s="30" t="inlineStr">
        <is>
          <t>INF754K01OG0</t>
        </is>
      </c>
      <c r="C180" s="30" t="n"/>
      <c r="D180" s="13" t="n">
        <v>0.01</v>
      </c>
      <c r="E180" s="14" t="n">
        <v>0</v>
      </c>
      <c r="F180" s="15" t="n">
        <v>0</v>
      </c>
      <c r="G180" s="15" t="n"/>
    </row>
    <row r="181">
      <c r="A181" s="12" t="n"/>
      <c r="B181" s="30" t="n"/>
      <c r="C181" s="30" t="n"/>
      <c r="D181" s="13" t="n"/>
      <c r="E181" s="14" t="n"/>
      <c r="F181" s="15" t="n"/>
      <c r="G181" s="15" t="n"/>
    </row>
    <row r="182">
      <c r="A182" s="21" t="inlineStr">
        <is>
          <t>TOTAL</t>
        </is>
      </c>
      <c r="B182" s="32" t="n"/>
      <c r="C182" s="32" t="n"/>
      <c r="D182" s="22" t="n"/>
      <c r="E182" s="18" t="n">
        <v>0</v>
      </c>
      <c r="F182" s="19" t="n">
        <v>0</v>
      </c>
      <c r="G182" s="20" t="n"/>
    </row>
    <row r="183">
      <c r="A183" s="12" t="n"/>
      <c r="B183" s="30" t="n"/>
      <c r="C183" s="30" t="n"/>
      <c r="D183" s="13" t="n"/>
      <c r="E183" s="14" t="n"/>
      <c r="F183" s="15" t="n"/>
      <c r="G183" s="15" t="n"/>
    </row>
    <row r="184">
      <c r="A184" s="16" t="inlineStr">
        <is>
          <t>TREPS / Reverse Repo</t>
        </is>
      </c>
      <c r="B184" s="30" t="n"/>
      <c r="C184" s="30" t="n"/>
      <c r="D184" s="13" t="n"/>
      <c r="E184" s="14" t="n"/>
      <c r="F184" s="15" t="n"/>
      <c r="G184" s="15" t="n"/>
    </row>
    <row r="185">
      <c r="A185" s="12" t="inlineStr">
        <is>
          <t>Clearing Corporation of India Ltd.</t>
        </is>
      </c>
      <c r="B185" s="30" t="n"/>
      <c r="C185" s="30" t="n"/>
      <c r="D185" s="13" t="n"/>
      <c r="E185" s="14" t="n">
        <v>51083.54</v>
      </c>
      <c r="F185" s="15" t="n">
        <v>0.0547</v>
      </c>
      <c r="G185" s="15" t="n">
        <v>0.067576</v>
      </c>
    </row>
    <row r="186">
      <c r="A186" s="16" t="inlineStr">
        <is>
          <t>Sub Total</t>
        </is>
      </c>
      <c r="B186" s="31" t="n"/>
      <c r="C186" s="31" t="n"/>
      <c r="D186" s="17" t="n"/>
      <c r="E186" s="37" t="n">
        <v>51083.54</v>
      </c>
      <c r="F186" s="38" t="n">
        <v>0.0547</v>
      </c>
      <c r="G186" s="20" t="n"/>
    </row>
    <row r="187">
      <c r="A187" s="12" t="n"/>
      <c r="B187" s="30" t="n"/>
      <c r="C187" s="30" t="n"/>
      <c r="D187" s="13" t="n"/>
      <c r="E187" s="14" t="n"/>
      <c r="F187" s="15" t="n"/>
      <c r="G187" s="15" t="n"/>
    </row>
    <row r="188">
      <c r="A188" s="21" t="inlineStr">
        <is>
          <t>TOTAL</t>
        </is>
      </c>
      <c r="B188" s="32" t="n"/>
      <c r="C188" s="32" t="n"/>
      <c r="D188" s="22" t="n"/>
      <c r="E188" s="18" t="n">
        <v>51083.54</v>
      </c>
      <c r="F188" s="19" t="n">
        <v>0.0547</v>
      </c>
      <c r="G188" s="20" t="n"/>
    </row>
    <row r="189">
      <c r="A189" s="12" t="inlineStr">
        <is>
          <t>Accrued Interest</t>
        </is>
      </c>
      <c r="B189" s="30" t="n"/>
      <c r="C189" s="30" t="n"/>
      <c r="D189" s="13" t="n"/>
      <c r="E189" s="14" t="n">
        <v>4142.0459738</v>
      </c>
      <c r="F189" s="15" t="n">
        <v>0.004435</v>
      </c>
      <c r="G189" s="15" t="n"/>
    </row>
    <row r="190">
      <c r="A190" s="12" t="inlineStr">
        <is>
          <t>Net Receivables/(Payables)</t>
        </is>
      </c>
      <c r="B190" s="30" t="n"/>
      <c r="C190" s="30" t="n"/>
      <c r="D190" s="13" t="n"/>
      <c r="E190" s="23" t="n">
        <v>-3664.2459738</v>
      </c>
      <c r="F190" s="24" t="n">
        <v>-0.003935</v>
      </c>
      <c r="G190" s="15" t="n">
        <v>0.067576</v>
      </c>
    </row>
    <row r="191">
      <c r="A191" s="25" t="inlineStr">
        <is>
          <t>GRAND TOTAL</t>
        </is>
      </c>
      <c r="B191" s="33" t="n"/>
      <c r="C191" s="33" t="n"/>
      <c r="D191" s="26" t="n"/>
      <c r="E191" s="27" t="n">
        <v>933802.35</v>
      </c>
      <c r="F191" s="28" t="n">
        <v>1</v>
      </c>
      <c r="G191" s="28" t="n"/>
    </row>
    <row r="193">
      <c r="A193" s="67" t="inlineStr">
        <is>
          <t>Net Receivables/(Payables) include Net Current Assets as well as the Mark to Market on derivative trades.</t>
        </is>
      </c>
    </row>
    <row r="194">
      <c r="A194" s="67" t="inlineStr">
        <is>
          <t>**Non Traded Security</t>
        </is>
      </c>
    </row>
    <row r="196">
      <c r="A196" s="67" t="inlineStr">
        <is>
          <t>Notes:</t>
        </is>
      </c>
    </row>
    <row r="197">
      <c r="A197" s="47" t="inlineStr">
        <is>
          <t>1. Security in default beyond its maturiy date</t>
        </is>
      </c>
      <c r="B197" s="34" t="inlineStr">
        <is>
          <t>NIL</t>
        </is>
      </c>
    </row>
    <row r="198">
      <c r="A198" t="inlineStr">
        <is>
          <t>2. NAV at the beginning of the period (Rs. per unit)</t>
        </is>
      </c>
    </row>
    <row r="199">
      <c r="A199" t="inlineStr">
        <is>
          <t>Plan /option (Face Value 10)</t>
        </is>
      </c>
      <c r="B199" t="inlineStr">
        <is>
          <t>As on</t>
        </is>
      </c>
      <c r="C199" t="inlineStr">
        <is>
          <t>As on</t>
        </is>
      </c>
    </row>
    <row r="200">
      <c r="B200" s="48" t="n">
        <v>45198</v>
      </c>
      <c r="C200" s="48" t="n">
        <v>45230</v>
      </c>
    </row>
    <row r="201">
      <c r="A201" t="inlineStr">
        <is>
          <t>Direct plan -Quarterly IDCW option</t>
        </is>
      </c>
      <c r="B201" t="n">
        <v>23.66</v>
      </c>
      <c r="C201" t="n">
        <v>23.39</v>
      </c>
      <c r="E201" s="2" t="n"/>
    </row>
    <row r="202">
      <c r="A202" t="inlineStr">
        <is>
          <t>Direct Plan Growth Option</t>
        </is>
      </c>
      <c r="B202" t="n">
        <v>44.77</v>
      </c>
      <c r="C202" t="n">
        <v>44.26</v>
      </c>
      <c r="E202" s="2" t="n"/>
    </row>
    <row r="203">
      <c r="A203" t="inlineStr">
        <is>
          <t>Direct Plan Monthly IDCW Option</t>
        </is>
      </c>
      <c r="B203" t="n">
        <v>23.87</v>
      </c>
      <c r="C203" t="n">
        <v>23.45</v>
      </c>
      <c r="E203" s="2" t="n"/>
    </row>
    <row r="204">
      <c r="A204" t="inlineStr">
        <is>
          <t>Regular Plan -Quarterly IDCW option</t>
        </is>
      </c>
      <c r="B204" t="n">
        <v>18.32</v>
      </c>
      <c r="C204" t="n">
        <v>18.09</v>
      </c>
      <c r="E204" s="2" t="n"/>
    </row>
    <row r="205">
      <c r="A205" t="inlineStr">
        <is>
          <t>Regular Plan Growth Option</t>
        </is>
      </c>
      <c r="B205" t="n">
        <v>40.22</v>
      </c>
      <c r="C205" t="n">
        <v>39.72</v>
      </c>
      <c r="E205" s="2" t="n"/>
    </row>
    <row r="206">
      <c r="A206" t="inlineStr">
        <is>
          <t>Regular Plan Monthly IDCW Option</t>
        </is>
      </c>
      <c r="B206" t="n">
        <v>20.36</v>
      </c>
      <c r="C206" t="n">
        <v>19.95</v>
      </c>
      <c r="E206" s="2" t="n"/>
    </row>
    <row r="207">
      <c r="E207" s="2" t="n"/>
    </row>
    <row r="208">
      <c r="A208" t="inlineStr">
        <is>
          <t>3. Total Dividend (Net) declared during the month</t>
        </is>
      </c>
    </row>
    <row r="210">
      <c r="A210" s="50" t="inlineStr">
        <is>
          <t>Plan/Option Name</t>
        </is>
      </c>
      <c r="B210" s="50" t="inlineStr">
        <is>
          <t xml:space="preserve"> </t>
        </is>
      </c>
      <c r="C210" s="50" t="inlineStr">
        <is>
          <t>individual &amp; HUF</t>
        </is>
      </c>
      <c r="D210" s="50" t="inlineStr">
        <is>
          <t>others</t>
        </is>
      </c>
    </row>
    <row r="211">
      <c r="A211" s="50" t="inlineStr">
        <is>
          <t>Direct Plan – Monthly IDCW</t>
        </is>
      </c>
      <c r="B211" s="50" t="n"/>
      <c r="C211" s="50" t="n">
        <v>0.15</v>
      </c>
      <c r="D211" s="50" t="n">
        <v>0.15</v>
      </c>
    </row>
    <row r="212">
      <c r="A212" s="50" t="inlineStr">
        <is>
          <t>Regular Plan - Monthly IDCW</t>
        </is>
      </c>
      <c r="B212" s="50" t="n"/>
      <c r="C212" s="50" t="n">
        <v>0.15</v>
      </c>
      <c r="D212" s="50" t="n">
        <v>0.15</v>
      </c>
    </row>
    <row r="214">
      <c r="A214" t="inlineStr">
        <is>
          <t>4. Bonus was declared during the month</t>
        </is>
      </c>
      <c r="B214" s="34" t="inlineStr">
        <is>
          <t>NIL</t>
        </is>
      </c>
    </row>
    <row r="215" ht="30" customHeight="1">
      <c r="A215" s="47" t="inlineStr">
        <is>
          <t>5. Investment in Repo of Corporate Debt Securities during the month ended October 31, 2023</t>
        </is>
      </c>
      <c r="B215" s="34" t="inlineStr">
        <is>
          <t>NIL</t>
        </is>
      </c>
    </row>
    <row r="216" ht="30" customHeight="1">
      <c r="A216" s="47" t="inlineStr">
        <is>
          <t>6. Investment in foreign securities/ADRs/GDRs at the end of the month</t>
        </is>
      </c>
      <c r="B216" s="34" t="inlineStr">
        <is>
          <t>NIL</t>
        </is>
      </c>
    </row>
    <row r="217">
      <c r="A217" t="inlineStr">
        <is>
          <t>7. Portfolio Turnover Ratio</t>
        </is>
      </c>
      <c r="B217" s="49" t="n">
        <v>2.146478</v>
      </c>
    </row>
    <row r="218" ht="45" customHeight="1">
      <c r="A218" s="47" t="inlineStr">
        <is>
          <t>8. Total gross exposure to derivative instruments (excluding reversed positions) at the end of the month (Rs. in Lakhs)</t>
        </is>
      </c>
      <c r="B218" s="34" t="n">
        <v>21399.3677</v>
      </c>
    </row>
    <row r="219" ht="30" customHeight="1">
      <c r="A219" s="47" t="inlineStr">
        <is>
          <t>9. Margin Deposits includes Margin money placed on derivatives other than margin money placed with bank</t>
        </is>
      </c>
      <c r="B219" s="34" t="inlineStr">
        <is>
          <t>NIL</t>
        </is>
      </c>
    </row>
    <row r="220" ht="30" customHeight="1">
      <c r="A220" s="47" t="inlineStr">
        <is>
          <t>10. Value of investment made by other schemes under same management (Rs. In Lakhs)</t>
        </is>
      </c>
      <c r="B220" s="34" t="inlineStr">
        <is>
          <t>NIL</t>
        </is>
      </c>
    </row>
    <row r="221">
      <c r="A221" t="inlineStr">
        <is>
          <t>11. Number of instance of deviation In valuation of securities</t>
        </is>
      </c>
      <c r="B221" s="34" t="inlineStr">
        <is>
          <t>NIL</t>
        </is>
      </c>
    </row>
    <row r="222">
      <c r="A222" t="inlineStr">
        <is>
          <t>12. Total value and percentage of illiquid equity shares / securities</t>
        </is>
      </c>
      <c r="B222" s="34" t="inlineStr">
        <is>
          <t>NIL</t>
        </is>
      </c>
    </row>
    <row r="224" ht="70" customHeight="1">
      <c r="A224" s="69" t="inlineStr">
        <is>
          <t>Scheme Name</t>
        </is>
      </c>
      <c r="B224" s="69" t="inlineStr">
        <is>
          <t>Risk- O - Meter</t>
        </is>
      </c>
      <c r="C224" s="69" t="inlineStr">
        <is>
          <t>Benchmark of the Scheme</t>
        </is>
      </c>
      <c r="D224" s="69" t="inlineStr">
        <is>
          <t>Benchmark Risk-o-meter</t>
        </is>
      </c>
    </row>
    <row r="225" ht="70" customHeight="1">
      <c r="A225" s="69" t="inlineStr">
        <is>
          <t>Edelweiss Balanced Advantage Fund</t>
        </is>
      </c>
      <c r="B225" s="69" t="n"/>
      <c r="C225" s="69" t="inlineStr">
        <is>
          <t>NIFTY 50 Hybrid Composite debt 50:50 Index</t>
        </is>
      </c>
      <c r="D225" s="69" t="n"/>
      <c r="E225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151"/>
  <sheetViews>
    <sheetView showGridLines="0" workbookViewId="0">
      <pane ySplit="4" topLeftCell="A119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LARGE CAP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 ended equity scheme predominantly investing in large cap stocks)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6" t="inlineStr">
        <is>
          <t>Equity &amp; Equity related</t>
        </is>
      </c>
      <c r="B6" s="30" t="n"/>
      <c r="C6" s="30" t="n"/>
      <c r="D6" s="13" t="n"/>
      <c r="E6" s="14" t="n"/>
      <c r="F6" s="15" t="n"/>
      <c r="G6" s="15" t="n"/>
    </row>
    <row r="7">
      <c r="A7" s="16" t="inlineStr">
        <is>
          <t>(a)Listed / Awaiting listing on Stock Exchanges</t>
        </is>
      </c>
      <c r="B7" s="30" t="n"/>
      <c r="C7" s="30" t="n"/>
      <c r="D7" s="13" t="n"/>
      <c r="E7" s="14" t="n"/>
      <c r="F7" s="15" t="n"/>
      <c r="G7" s="15" t="n"/>
    </row>
    <row r="8">
      <c r="A8" s="12" t="inlineStr">
        <is>
          <t>HDFC Bank Ltd.</t>
        </is>
      </c>
      <c r="B8" s="30" t="inlineStr">
        <is>
          <t>INE040A01034</t>
        </is>
      </c>
      <c r="C8" s="30" t="inlineStr">
        <is>
          <t>Banks</t>
        </is>
      </c>
      <c r="D8" s="13" t="n">
        <v>281966</v>
      </c>
      <c r="E8" s="14" t="n">
        <v>4163.23</v>
      </c>
      <c r="F8" s="15" t="n">
        <v>0.0747</v>
      </c>
      <c r="G8" s="15" t="n"/>
    </row>
    <row r="9">
      <c r="A9" s="12" t="inlineStr">
        <is>
          <t>ICICI Bank Ltd.</t>
        </is>
      </c>
      <c r="B9" s="30" t="inlineStr">
        <is>
          <t>INE090A01021</t>
        </is>
      </c>
      <c r="C9" s="30" t="inlineStr">
        <is>
          <t>Banks</t>
        </is>
      </c>
      <c r="D9" s="13" t="n">
        <v>363146</v>
      </c>
      <c r="E9" s="14" t="n">
        <v>3324.06</v>
      </c>
      <c r="F9" s="15" t="n">
        <v>0.0596</v>
      </c>
      <c r="G9" s="15" t="n"/>
    </row>
    <row r="10">
      <c r="A10" s="12" t="inlineStr">
        <is>
          <t>Reliance Industries Ltd.</t>
        </is>
      </c>
      <c r="B10" s="30" t="inlineStr">
        <is>
          <t>INE002A01018</t>
        </is>
      </c>
      <c r="C10" s="30" t="inlineStr">
        <is>
          <t>Petroleum Products</t>
        </is>
      </c>
      <c r="D10" s="13" t="n">
        <v>138250</v>
      </c>
      <c r="E10" s="14" t="n">
        <v>3163.02</v>
      </c>
      <c r="F10" s="15" t="n">
        <v>0.0567</v>
      </c>
      <c r="G10" s="15" t="n"/>
    </row>
    <row r="11">
      <c r="A11" s="12" t="inlineStr">
        <is>
          <t>ITC Ltd.</t>
        </is>
      </c>
      <c r="B11" s="30" t="inlineStr">
        <is>
          <t>INE154A01025</t>
        </is>
      </c>
      <c r="C11" s="30" t="inlineStr">
        <is>
          <t>Diversified FMCG</t>
        </is>
      </c>
      <c r="D11" s="13" t="n">
        <v>685000</v>
      </c>
      <c r="E11" s="14" t="n">
        <v>2934.54</v>
      </c>
      <c r="F11" s="15" t="n">
        <v>0.0526</v>
      </c>
      <c r="G11" s="15" t="n"/>
    </row>
    <row r="12">
      <c r="A12" s="12" t="inlineStr">
        <is>
          <t>Larsen &amp; Toubro Ltd.</t>
        </is>
      </c>
      <c r="B12" s="30" t="inlineStr">
        <is>
          <t>INE018A01030</t>
        </is>
      </c>
      <c r="C12" s="30" t="inlineStr">
        <is>
          <t>Construction</t>
        </is>
      </c>
      <c r="D12" s="13" t="n">
        <v>79500</v>
      </c>
      <c r="E12" s="14" t="n">
        <v>2328.59</v>
      </c>
      <c r="F12" s="15" t="n">
        <v>0.0418</v>
      </c>
      <c r="G12" s="15" t="n"/>
    </row>
    <row r="13">
      <c r="A13" s="12" t="inlineStr">
        <is>
          <t>Axis Bank Ltd.</t>
        </is>
      </c>
      <c r="B13" s="30" t="inlineStr">
        <is>
          <t>INE238A01034</t>
        </is>
      </c>
      <c r="C13" s="30" t="inlineStr">
        <is>
          <t>Banks</t>
        </is>
      </c>
      <c r="D13" s="13" t="n">
        <v>221159</v>
      </c>
      <c r="E13" s="14" t="n">
        <v>2171.45</v>
      </c>
      <c r="F13" s="15" t="n">
        <v>0.039</v>
      </c>
      <c r="G13" s="15" t="n"/>
    </row>
    <row r="14">
      <c r="A14" s="12" t="inlineStr">
        <is>
          <t>Infosys Ltd.</t>
        </is>
      </c>
      <c r="B14" s="30" t="inlineStr">
        <is>
          <t>INE009A01021</t>
        </is>
      </c>
      <c r="C14" s="30" t="inlineStr">
        <is>
          <t>IT - Software</t>
        </is>
      </c>
      <c r="D14" s="13" t="n">
        <v>145900</v>
      </c>
      <c r="E14" s="14" t="n">
        <v>1996.5</v>
      </c>
      <c r="F14" s="15" t="n">
        <v>0.0358</v>
      </c>
      <c r="G14" s="15" t="n"/>
    </row>
    <row r="15">
      <c r="A15" s="12" t="inlineStr">
        <is>
          <t>Bharti Airtel Ltd.</t>
        </is>
      </c>
      <c r="B15" s="30" t="inlineStr">
        <is>
          <t>INE397D01024</t>
        </is>
      </c>
      <c r="C15" s="30" t="inlineStr">
        <is>
          <t>Telecom - Services</t>
        </is>
      </c>
      <c r="D15" s="13" t="n">
        <v>205932</v>
      </c>
      <c r="E15" s="14" t="n">
        <v>1883.04</v>
      </c>
      <c r="F15" s="15" t="n">
        <v>0.0338</v>
      </c>
      <c r="G15" s="15" t="n"/>
    </row>
    <row r="16">
      <c r="A16" s="12" t="inlineStr">
        <is>
          <t>State Bank of India</t>
        </is>
      </c>
      <c r="B16" s="30" t="inlineStr">
        <is>
          <t>INE062A01020</t>
        </is>
      </c>
      <c r="C16" s="30" t="inlineStr">
        <is>
          <t>Banks</t>
        </is>
      </c>
      <c r="D16" s="13" t="n">
        <v>261434</v>
      </c>
      <c r="E16" s="14" t="n">
        <v>1478.54</v>
      </c>
      <c r="F16" s="15" t="n">
        <v>0.0265</v>
      </c>
      <c r="G16" s="15" t="n"/>
    </row>
    <row r="17">
      <c r="A17" s="12" t="inlineStr">
        <is>
          <t>Bajaj Finance Ltd.</t>
        </is>
      </c>
      <c r="B17" s="30" t="inlineStr">
        <is>
          <t>INE296A01024</t>
        </is>
      </c>
      <c r="C17" s="30" t="inlineStr">
        <is>
          <t>Finance</t>
        </is>
      </c>
      <c r="D17" s="13" t="n">
        <v>17489</v>
      </c>
      <c r="E17" s="14" t="n">
        <v>1310.39</v>
      </c>
      <c r="F17" s="15" t="n">
        <v>0.0235</v>
      </c>
      <c r="G17" s="15" t="n"/>
    </row>
    <row r="18">
      <c r="A18" s="12" t="inlineStr">
        <is>
          <t>HCL Technologies Ltd.</t>
        </is>
      </c>
      <c r="B18" s="30" t="inlineStr">
        <is>
          <t>INE860A01027</t>
        </is>
      </c>
      <c r="C18" s="30" t="inlineStr">
        <is>
          <t>IT - Software</t>
        </is>
      </c>
      <c r="D18" s="13" t="n">
        <v>99678</v>
      </c>
      <c r="E18" s="14" t="n">
        <v>1271.89</v>
      </c>
      <c r="F18" s="15" t="n">
        <v>0.0228</v>
      </c>
      <c r="G18" s="15" t="n"/>
    </row>
    <row r="19">
      <c r="A19" s="12" t="inlineStr">
        <is>
          <t>Maruti Suzuki India Ltd.</t>
        </is>
      </c>
      <c r="B19" s="30" t="inlineStr">
        <is>
          <t>INE585B01010</t>
        </is>
      </c>
      <c r="C19" s="30" t="inlineStr">
        <is>
          <t>Automobiles</t>
        </is>
      </c>
      <c r="D19" s="13" t="n">
        <v>11895</v>
      </c>
      <c r="E19" s="14" t="n">
        <v>1236.16</v>
      </c>
      <c r="F19" s="15" t="n">
        <v>0.0222</v>
      </c>
      <c r="G19" s="15" t="n"/>
    </row>
    <row r="20">
      <c r="A20" s="12" t="inlineStr">
        <is>
          <t>IndusInd Bank Ltd.</t>
        </is>
      </c>
      <c r="B20" s="30" t="inlineStr">
        <is>
          <t>INE095A01012</t>
        </is>
      </c>
      <c r="C20" s="30" t="inlineStr">
        <is>
          <t>Banks</t>
        </is>
      </c>
      <c r="D20" s="13" t="n">
        <v>80000</v>
      </c>
      <c r="E20" s="14" t="n">
        <v>1153.04</v>
      </c>
      <c r="F20" s="15" t="n">
        <v>0.0207</v>
      </c>
      <c r="G20" s="15" t="n"/>
    </row>
    <row r="21">
      <c r="A21" s="12" t="inlineStr">
        <is>
          <t>Sun Pharmaceutical Industries Ltd.</t>
        </is>
      </c>
      <c r="B21" s="30" t="inlineStr">
        <is>
          <t>INE044A01036</t>
        </is>
      </c>
      <c r="C21" s="30" t="inlineStr">
        <is>
          <t>Pharmaceuticals &amp; Biotechnology</t>
        </is>
      </c>
      <c r="D21" s="13" t="n">
        <v>90000</v>
      </c>
      <c r="E21" s="14" t="n">
        <v>979.74</v>
      </c>
      <c r="F21" s="15" t="n">
        <v>0.0176</v>
      </c>
      <c r="G21" s="15" t="n"/>
    </row>
    <row r="22">
      <c r="A22" s="12" t="inlineStr">
        <is>
          <t>Kotak Mahindra Bank Ltd.</t>
        </is>
      </c>
      <c r="B22" s="30" t="inlineStr">
        <is>
          <t>INE237A01028</t>
        </is>
      </c>
      <c r="C22" s="30" t="inlineStr">
        <is>
          <t>Banks</t>
        </is>
      </c>
      <c r="D22" s="13" t="n">
        <v>51398</v>
      </c>
      <c r="E22" s="14" t="n">
        <v>894.02</v>
      </c>
      <c r="F22" s="15" t="n">
        <v>0.016</v>
      </c>
      <c r="G22" s="15" t="n"/>
    </row>
    <row r="23">
      <c r="A23" s="12" t="inlineStr">
        <is>
          <t>Hindustan Unilever Ltd.</t>
        </is>
      </c>
      <c r="B23" s="30" t="inlineStr">
        <is>
          <t>INE030A01027</t>
        </is>
      </c>
      <c r="C23" s="30" t="inlineStr">
        <is>
          <t>Diversified FMCG</t>
        </is>
      </c>
      <c r="D23" s="13" t="n">
        <v>34167</v>
      </c>
      <c r="E23" s="14" t="n">
        <v>848.71</v>
      </c>
      <c r="F23" s="15" t="n">
        <v>0.0152</v>
      </c>
      <c r="G23" s="15" t="n"/>
    </row>
    <row r="24">
      <c r="A24" s="12" t="inlineStr">
        <is>
          <t>NTPC Ltd.</t>
        </is>
      </c>
      <c r="B24" s="30" t="inlineStr">
        <is>
          <t>INE733E01010</t>
        </is>
      </c>
      <c r="C24" s="30" t="inlineStr">
        <is>
          <t>Power</t>
        </is>
      </c>
      <c r="D24" s="13" t="n">
        <v>335369</v>
      </c>
      <c r="E24" s="14" t="n">
        <v>790.8</v>
      </c>
      <c r="F24" s="15" t="n">
        <v>0.0142</v>
      </c>
      <c r="G24" s="15" t="n"/>
    </row>
    <row r="25">
      <c r="A25" s="12" t="inlineStr">
        <is>
          <t>Dr. Reddy's Laboratories Ltd.</t>
        </is>
      </c>
      <c r="B25" s="30" t="inlineStr">
        <is>
          <t>INE089A01023</t>
        </is>
      </c>
      <c r="C25" s="30" t="inlineStr">
        <is>
          <t>Pharmaceuticals &amp; Biotechnology</t>
        </is>
      </c>
      <c r="D25" s="13" t="n">
        <v>14307</v>
      </c>
      <c r="E25" s="14" t="n">
        <v>767.9400000000001</v>
      </c>
      <c r="F25" s="15" t="n">
        <v>0.0138</v>
      </c>
      <c r="G25" s="15" t="n"/>
    </row>
    <row r="26">
      <c r="A26" s="12" t="inlineStr">
        <is>
          <t>Ultratech Cement Ltd.</t>
        </is>
      </c>
      <c r="B26" s="30" t="inlineStr">
        <is>
          <t>INE481G01011</t>
        </is>
      </c>
      <c r="C26" s="30" t="inlineStr">
        <is>
          <t>Cement &amp; Cement Products</t>
        </is>
      </c>
      <c r="D26" s="13" t="n">
        <v>8916</v>
      </c>
      <c r="E26" s="14" t="n">
        <v>750.9299999999999</v>
      </c>
      <c r="F26" s="15" t="n">
        <v>0.0135</v>
      </c>
      <c r="G26" s="15" t="n"/>
    </row>
    <row r="27">
      <c r="A27" s="12" t="inlineStr">
        <is>
          <t>Tata Consultancy Services Ltd.</t>
        </is>
      </c>
      <c r="B27" s="30" t="inlineStr">
        <is>
          <t>INE467B01029</t>
        </is>
      </c>
      <c r="C27" s="30" t="inlineStr">
        <is>
          <t>IT - Software</t>
        </is>
      </c>
      <c r="D27" s="13" t="n">
        <v>21500</v>
      </c>
      <c r="E27" s="14" t="n">
        <v>724.28</v>
      </c>
      <c r="F27" s="15" t="n">
        <v>0.013</v>
      </c>
      <c r="G27" s="15" t="n"/>
    </row>
    <row r="28">
      <c r="A28" s="12" t="inlineStr">
        <is>
          <t>The Indian Hotels Company Ltd.</t>
        </is>
      </c>
      <c r="B28" s="30" t="inlineStr">
        <is>
          <t>INE053A01029</t>
        </is>
      </c>
      <c r="C28" s="30" t="inlineStr">
        <is>
          <t>Leisure Services</t>
        </is>
      </c>
      <c r="D28" s="13" t="n">
        <v>181874</v>
      </c>
      <c r="E28" s="14" t="n">
        <v>697.3</v>
      </c>
      <c r="F28" s="15" t="n">
        <v>0.0125</v>
      </c>
      <c r="G28" s="15" t="n"/>
    </row>
    <row r="29">
      <c r="A29" s="12" t="inlineStr">
        <is>
          <t>Hindustan Aeronautics Ltd.</t>
        </is>
      </c>
      <c r="B29" s="30" t="inlineStr">
        <is>
          <t>INE066F01020</t>
        </is>
      </c>
      <c r="C29" s="30" t="inlineStr">
        <is>
          <t>Aerospace &amp; Defense</t>
        </is>
      </c>
      <c r="D29" s="13" t="n">
        <v>33184</v>
      </c>
      <c r="E29" s="14" t="n">
        <v>604.96</v>
      </c>
      <c r="F29" s="15" t="n">
        <v>0.0109</v>
      </c>
      <c r="G29" s="15" t="n"/>
    </row>
    <row r="30">
      <c r="A30" s="12" t="inlineStr">
        <is>
          <t>Torrent Pharmaceuticals Ltd.</t>
        </is>
      </c>
      <c r="B30" s="30" t="inlineStr">
        <is>
          <t>INE685A01028</t>
        </is>
      </c>
      <c r="C30" s="30" t="inlineStr">
        <is>
          <t>Pharmaceuticals &amp; Biotechnology</t>
        </is>
      </c>
      <c r="D30" s="13" t="n">
        <v>29584</v>
      </c>
      <c r="E30" s="14" t="n">
        <v>569.27</v>
      </c>
      <c r="F30" s="15" t="n">
        <v>0.0102</v>
      </c>
      <c r="G30" s="15" t="n"/>
    </row>
    <row r="31">
      <c r="A31" s="12" t="inlineStr">
        <is>
          <t>Cipla Ltd.</t>
        </is>
      </c>
      <c r="B31" s="30" t="inlineStr">
        <is>
          <t>INE059A01026</t>
        </is>
      </c>
      <c r="C31" s="30" t="inlineStr">
        <is>
          <t>Pharmaceuticals &amp; Biotechnology</t>
        </is>
      </c>
      <c r="D31" s="13" t="n">
        <v>46991</v>
      </c>
      <c r="E31" s="14" t="n">
        <v>563.89</v>
      </c>
      <c r="F31" s="15" t="n">
        <v>0.0101</v>
      </c>
      <c r="G31" s="15" t="n"/>
    </row>
    <row r="32">
      <c r="A32" s="12" t="inlineStr">
        <is>
          <t>Nestle India Ltd.</t>
        </is>
      </c>
      <c r="B32" s="30" t="inlineStr">
        <is>
          <t>INE239A01016</t>
        </is>
      </c>
      <c r="C32" s="30" t="inlineStr">
        <is>
          <t>Food Products</t>
        </is>
      </c>
      <c r="D32" s="13" t="n">
        <v>2300</v>
      </c>
      <c r="E32" s="14" t="n">
        <v>557.4</v>
      </c>
      <c r="F32" s="15" t="n">
        <v>0.01</v>
      </c>
      <c r="G32" s="15" t="n"/>
    </row>
    <row r="33">
      <c r="A33" s="12" t="inlineStr">
        <is>
          <t>Tata Steel Ltd.</t>
        </is>
      </c>
      <c r="B33" s="30" t="inlineStr">
        <is>
          <t>INE081A01020</t>
        </is>
      </c>
      <c r="C33" s="30" t="inlineStr">
        <is>
          <t>Ferrous Metals</t>
        </is>
      </c>
      <c r="D33" s="13" t="n">
        <v>458826</v>
      </c>
      <c r="E33" s="14" t="n">
        <v>544.86</v>
      </c>
      <c r="F33" s="15" t="n">
        <v>0.0098</v>
      </c>
      <c r="G33" s="15" t="n"/>
    </row>
    <row r="34">
      <c r="A34" s="12" t="inlineStr">
        <is>
          <t>Mahindra &amp; Mahindra Ltd.</t>
        </is>
      </c>
      <c r="B34" s="30" t="inlineStr">
        <is>
          <t>INE101A01026</t>
        </is>
      </c>
      <c r="C34" s="30" t="inlineStr">
        <is>
          <t>Automobiles</t>
        </is>
      </c>
      <c r="D34" s="13" t="n">
        <v>37000</v>
      </c>
      <c r="E34" s="14" t="n">
        <v>539.6799999999999</v>
      </c>
      <c r="F34" s="15" t="n">
        <v>0.0097</v>
      </c>
      <c r="G34" s="15" t="n"/>
    </row>
    <row r="35">
      <c r="A35" s="12" t="inlineStr">
        <is>
          <t>Hindalco Industries Ltd.</t>
        </is>
      </c>
      <c r="B35" s="30" t="inlineStr">
        <is>
          <t>INE038A01020</t>
        </is>
      </c>
      <c r="C35" s="30" t="inlineStr">
        <is>
          <t>Non - Ferrous Metals</t>
        </is>
      </c>
      <c r="D35" s="13" t="n">
        <v>115000</v>
      </c>
      <c r="E35" s="14" t="n">
        <v>528.4299999999999</v>
      </c>
      <c r="F35" s="15" t="n">
        <v>0.0095</v>
      </c>
      <c r="G35" s="15" t="n"/>
    </row>
    <row r="36">
      <c r="A36" s="12" t="inlineStr">
        <is>
          <t>Tata Motors Ltd.</t>
        </is>
      </c>
      <c r="B36" s="30" t="inlineStr">
        <is>
          <t>INE155A01022</t>
        </is>
      </c>
      <c r="C36" s="30" t="inlineStr">
        <is>
          <t>Automobiles</t>
        </is>
      </c>
      <c r="D36" s="13" t="n">
        <v>81000</v>
      </c>
      <c r="E36" s="14" t="n">
        <v>509.21</v>
      </c>
      <c r="F36" s="15" t="n">
        <v>0.0091</v>
      </c>
      <c r="G36" s="15" t="n"/>
    </row>
    <row r="37">
      <c r="A37" s="12" t="inlineStr">
        <is>
          <t>Solar Industries India Ltd.</t>
        </is>
      </c>
      <c r="B37" s="30" t="inlineStr">
        <is>
          <t>INE343H01029</t>
        </is>
      </c>
      <c r="C37" s="30" t="inlineStr">
        <is>
          <t>Chemicals &amp; Petrochemicals</t>
        </is>
      </c>
      <c r="D37" s="13" t="n">
        <v>8963</v>
      </c>
      <c r="E37" s="14" t="n">
        <v>493.01</v>
      </c>
      <c r="F37" s="15" t="n">
        <v>0.008800000000000001</v>
      </c>
      <c r="G37" s="15" t="n"/>
    </row>
    <row r="38">
      <c r="A38" s="12" t="inlineStr">
        <is>
          <t>Bajaj Auto Ltd.</t>
        </is>
      </c>
      <c r="B38" s="30" t="inlineStr">
        <is>
          <t>INE917I01010</t>
        </is>
      </c>
      <c r="C38" s="30" t="inlineStr">
        <is>
          <t>Automobiles</t>
        </is>
      </c>
      <c r="D38" s="13" t="n">
        <v>8649</v>
      </c>
      <c r="E38" s="14" t="n">
        <v>459.61</v>
      </c>
      <c r="F38" s="15" t="n">
        <v>0.008200000000000001</v>
      </c>
      <c r="G38" s="15" t="n"/>
    </row>
    <row r="39">
      <c r="A39" s="12" t="inlineStr">
        <is>
          <t>Tech Mahindra Ltd.</t>
        </is>
      </c>
      <c r="B39" s="30" t="inlineStr">
        <is>
          <t>INE669C01036</t>
        </is>
      </c>
      <c r="C39" s="30" t="inlineStr">
        <is>
          <t>IT - Software</t>
        </is>
      </c>
      <c r="D39" s="13" t="n">
        <v>40008</v>
      </c>
      <c r="E39" s="14" t="n">
        <v>453.35</v>
      </c>
      <c r="F39" s="15" t="n">
        <v>0.0081</v>
      </c>
      <c r="G39" s="15" t="n"/>
    </row>
    <row r="40">
      <c r="A40" s="12" t="inlineStr">
        <is>
          <t>Bajaj Finserv Ltd.</t>
        </is>
      </c>
      <c r="B40" s="30" t="inlineStr">
        <is>
          <t>INE918I01026</t>
        </is>
      </c>
      <c r="C40" s="30" t="inlineStr">
        <is>
          <t>Finance</t>
        </is>
      </c>
      <c r="D40" s="13" t="n">
        <v>27401</v>
      </c>
      <c r="E40" s="14" t="n">
        <v>430.07</v>
      </c>
      <c r="F40" s="15" t="n">
        <v>0.0077</v>
      </c>
      <c r="G40" s="15" t="n"/>
    </row>
    <row r="41">
      <c r="A41" s="12" t="inlineStr">
        <is>
          <t>3M India Ltd.</t>
        </is>
      </c>
      <c r="B41" s="30" t="inlineStr">
        <is>
          <t>INE470A01017</t>
        </is>
      </c>
      <c r="C41" s="30" t="inlineStr">
        <is>
          <t>Diversified</t>
        </is>
      </c>
      <c r="D41" s="13" t="n">
        <v>1427</v>
      </c>
      <c r="E41" s="14" t="n">
        <v>424.71</v>
      </c>
      <c r="F41" s="15" t="n">
        <v>0.0076</v>
      </c>
      <c r="G41" s="15" t="n"/>
    </row>
    <row r="42">
      <c r="A42" s="12" t="inlineStr">
        <is>
          <t>Britannia Industries Ltd.</t>
        </is>
      </c>
      <c r="B42" s="30" t="inlineStr">
        <is>
          <t>INE216A01030</t>
        </is>
      </c>
      <c r="C42" s="30" t="inlineStr">
        <is>
          <t>Food Products</t>
        </is>
      </c>
      <c r="D42" s="13" t="n">
        <v>9471</v>
      </c>
      <c r="E42" s="14" t="n">
        <v>419.23</v>
      </c>
      <c r="F42" s="15" t="n">
        <v>0.0075</v>
      </c>
      <c r="G42" s="15" t="n"/>
    </row>
    <row r="43">
      <c r="A43" s="12" t="inlineStr">
        <is>
          <t>Indian Oil Corporation Ltd.</t>
        </is>
      </c>
      <c r="B43" s="30" t="inlineStr">
        <is>
          <t>INE242A01010</t>
        </is>
      </c>
      <c r="C43" s="30" t="inlineStr">
        <is>
          <t>Petroleum Products</t>
        </is>
      </c>
      <c r="D43" s="13" t="n">
        <v>438750</v>
      </c>
      <c r="E43" s="14" t="n">
        <v>393.56</v>
      </c>
      <c r="F43" s="15" t="n">
        <v>0.0071</v>
      </c>
      <c r="G43" s="15" t="n"/>
    </row>
    <row r="44">
      <c r="A44" s="12" t="inlineStr">
        <is>
          <t>Asian Paints Ltd.</t>
        </is>
      </c>
      <c r="B44" s="30" t="inlineStr">
        <is>
          <t>INE021A01026</t>
        </is>
      </c>
      <c r="C44" s="30" t="inlineStr">
        <is>
          <t>Consumer Durables</t>
        </is>
      </c>
      <c r="D44" s="13" t="n">
        <v>13056</v>
      </c>
      <c r="E44" s="14" t="n">
        <v>391.12</v>
      </c>
      <c r="F44" s="15" t="n">
        <v>0.007</v>
      </c>
      <c r="G44" s="15" t="n"/>
    </row>
    <row r="45">
      <c r="A45" s="12" t="inlineStr">
        <is>
          <t>Tube Investments Of India Ltd.</t>
        </is>
      </c>
      <c r="B45" s="30" t="inlineStr">
        <is>
          <t>INE974X01010</t>
        </is>
      </c>
      <c r="C45" s="30" t="inlineStr">
        <is>
          <t>Auto Components</t>
        </is>
      </c>
      <c r="D45" s="13" t="n">
        <v>12367</v>
      </c>
      <c r="E45" s="14" t="n">
        <v>389.59</v>
      </c>
      <c r="F45" s="15" t="n">
        <v>0.007</v>
      </c>
      <c r="G45" s="15" t="n"/>
    </row>
    <row r="46">
      <c r="A46" s="12" t="inlineStr">
        <is>
          <t>SBI Life Insurance Company Ltd.</t>
        </is>
      </c>
      <c r="B46" s="30" t="inlineStr">
        <is>
          <t>INE123W01016</t>
        </is>
      </c>
      <c r="C46" s="30" t="inlineStr">
        <is>
          <t>Insurance</t>
        </is>
      </c>
      <c r="D46" s="13" t="n">
        <v>26885</v>
      </c>
      <c r="E46" s="14" t="n">
        <v>367.75</v>
      </c>
      <c r="F46" s="15" t="n">
        <v>0.0066</v>
      </c>
      <c r="G46" s="15" t="n"/>
    </row>
    <row r="47">
      <c r="A47" s="12" t="inlineStr">
        <is>
          <t>CRISIL Ltd.</t>
        </is>
      </c>
      <c r="B47" s="30" t="inlineStr">
        <is>
          <t>INE007A01025</t>
        </is>
      </c>
      <c r="C47" s="30" t="inlineStr">
        <is>
          <t>Finance</t>
        </is>
      </c>
      <c r="D47" s="13" t="n">
        <v>8836</v>
      </c>
      <c r="E47" s="14" t="n">
        <v>362.02</v>
      </c>
      <c r="F47" s="15" t="n">
        <v>0.0065</v>
      </c>
      <c r="G47" s="15" t="n"/>
    </row>
    <row r="48">
      <c r="A48" s="12" t="inlineStr">
        <is>
          <t>The Federal Bank Ltd.</t>
        </is>
      </c>
      <c r="B48" s="30" t="inlineStr">
        <is>
          <t>INE171A01029</t>
        </is>
      </c>
      <c r="C48" s="30" t="inlineStr">
        <is>
          <t>Banks</t>
        </is>
      </c>
      <c r="D48" s="13" t="n">
        <v>251582</v>
      </c>
      <c r="E48" s="14" t="n">
        <v>353.85</v>
      </c>
      <c r="F48" s="15" t="n">
        <v>0.0063</v>
      </c>
      <c r="G48" s="15" t="n"/>
    </row>
    <row r="49">
      <c r="A49" s="12" t="inlineStr">
        <is>
          <t>Titan Company Ltd.</t>
        </is>
      </c>
      <c r="B49" s="30" t="inlineStr">
        <is>
          <t>INE280A01028</t>
        </is>
      </c>
      <c r="C49" s="30" t="inlineStr">
        <is>
          <t>Consumer Durables</t>
        </is>
      </c>
      <c r="D49" s="13" t="n">
        <v>10261</v>
      </c>
      <c r="E49" s="14" t="n">
        <v>327.29</v>
      </c>
      <c r="F49" s="15" t="n">
        <v>0.0059</v>
      </c>
      <c r="G49" s="15" t="n"/>
    </row>
    <row r="50">
      <c r="A50" s="12" t="inlineStr">
        <is>
          <t>Samvardhana Motherson International Ltd.</t>
        </is>
      </c>
      <c r="B50" s="30" t="inlineStr">
        <is>
          <t>INE775A01035</t>
        </is>
      </c>
      <c r="C50" s="30" t="inlineStr">
        <is>
          <t>Auto Components</t>
        </is>
      </c>
      <c r="D50" s="13" t="n">
        <v>355321</v>
      </c>
      <c r="E50" s="14" t="n">
        <v>326.72</v>
      </c>
      <c r="F50" s="15" t="n">
        <v>0.0059</v>
      </c>
      <c r="G50" s="15" t="n"/>
    </row>
    <row r="51">
      <c r="A51" s="12" t="inlineStr">
        <is>
          <t>Bank of Baroda</t>
        </is>
      </c>
      <c r="B51" s="30" t="inlineStr">
        <is>
          <t>INE028A01039</t>
        </is>
      </c>
      <c r="C51" s="30" t="inlineStr">
        <is>
          <t>Banks</t>
        </is>
      </c>
      <c r="D51" s="13" t="n">
        <v>164377</v>
      </c>
      <c r="E51" s="14" t="n">
        <v>322.51</v>
      </c>
      <c r="F51" s="15" t="n">
        <v>0.0058</v>
      </c>
      <c r="G51" s="15" t="n"/>
    </row>
    <row r="52">
      <c r="A52" s="12" t="inlineStr">
        <is>
          <t>Tata Motors Ltd.</t>
        </is>
      </c>
      <c r="B52" s="30" t="inlineStr">
        <is>
          <t>IN9155A01020</t>
        </is>
      </c>
      <c r="C52" s="30" t="inlineStr">
        <is>
          <t>Automobiles</t>
        </is>
      </c>
      <c r="D52" s="13" t="n">
        <v>76605</v>
      </c>
      <c r="E52" s="14" t="n">
        <v>321.82</v>
      </c>
      <c r="F52" s="15" t="n">
        <v>0.0058</v>
      </c>
      <c r="G52" s="15" t="n"/>
    </row>
    <row r="53">
      <c r="A53" s="12" t="inlineStr">
        <is>
          <t>Tata Elxsi Ltd.</t>
        </is>
      </c>
      <c r="B53" s="30" t="inlineStr">
        <is>
          <t>INE670A01012</t>
        </is>
      </c>
      <c r="C53" s="30" t="inlineStr">
        <is>
          <t>IT - Software</t>
        </is>
      </c>
      <c r="D53" s="13" t="n">
        <v>4082</v>
      </c>
      <c r="E53" s="14" t="n">
        <v>311.26</v>
      </c>
      <c r="F53" s="15" t="n">
        <v>0.0056</v>
      </c>
      <c r="G53" s="15" t="n"/>
    </row>
    <row r="54">
      <c r="A54" s="12" t="inlineStr">
        <is>
          <t>Zydus Lifesciences Ltd.</t>
        </is>
      </c>
      <c r="B54" s="30" t="inlineStr">
        <is>
          <t>INE010B01027</t>
        </is>
      </c>
      <c r="C54" s="30" t="inlineStr">
        <is>
          <t>Pharmaceuticals &amp; Biotechnology</t>
        </is>
      </c>
      <c r="D54" s="13" t="n">
        <v>53843</v>
      </c>
      <c r="E54" s="14" t="n">
        <v>308.82</v>
      </c>
      <c r="F54" s="15" t="n">
        <v>0.0055</v>
      </c>
      <c r="G54" s="15" t="n"/>
    </row>
    <row r="55">
      <c r="A55" s="12" t="inlineStr">
        <is>
          <t>Jio Financial Services Ltd.</t>
        </is>
      </c>
      <c r="B55" s="30" t="inlineStr">
        <is>
          <t>INE758E01017</t>
        </is>
      </c>
      <c r="C55" s="30" t="inlineStr">
        <is>
          <t>Finance</t>
        </is>
      </c>
      <c r="D55" s="13" t="n">
        <v>138250</v>
      </c>
      <c r="E55" s="14" t="n">
        <v>302.77</v>
      </c>
      <c r="F55" s="15" t="n">
        <v>0.0054</v>
      </c>
      <c r="G55" s="15" t="n"/>
    </row>
    <row r="56">
      <c r="A56" s="12" t="inlineStr">
        <is>
          <t>Abbott India Ltd.</t>
        </is>
      </c>
      <c r="B56" s="30" t="inlineStr">
        <is>
          <t>INE358A01014</t>
        </is>
      </c>
      <c r="C56" s="30" t="inlineStr">
        <is>
          <t>Pharmaceuticals &amp; Biotechnology</t>
        </is>
      </c>
      <c r="D56" s="13" t="n">
        <v>1332</v>
      </c>
      <c r="E56" s="14" t="n">
        <v>298.55</v>
      </c>
      <c r="F56" s="15" t="n">
        <v>0.0054</v>
      </c>
      <c r="G56" s="15" t="n"/>
    </row>
    <row r="57">
      <c r="A57" s="12" t="inlineStr">
        <is>
          <t>Eicher Motors Ltd.</t>
        </is>
      </c>
      <c r="B57" s="30" t="inlineStr">
        <is>
          <t>INE066A01021</t>
        </is>
      </c>
      <c r="C57" s="30" t="inlineStr">
        <is>
          <t>Automobiles</t>
        </is>
      </c>
      <c r="D57" s="13" t="n">
        <v>8961</v>
      </c>
      <c r="E57" s="14" t="n">
        <v>295.31</v>
      </c>
      <c r="F57" s="15" t="n">
        <v>0.0053</v>
      </c>
      <c r="G57" s="15" t="n"/>
    </row>
    <row r="58">
      <c r="A58" s="12" t="inlineStr">
        <is>
          <t>Cholamandalam Investment &amp; Finance Company Ltd.</t>
        </is>
      </c>
      <c r="B58" s="30" t="inlineStr">
        <is>
          <t>INE121A01024</t>
        </is>
      </c>
      <c r="C58" s="30" t="inlineStr">
        <is>
          <t>Finance</t>
        </is>
      </c>
      <c r="D58" s="13" t="n">
        <v>25540</v>
      </c>
      <c r="E58" s="14" t="n">
        <v>290.47</v>
      </c>
      <c r="F58" s="15" t="n">
        <v>0.0052</v>
      </c>
      <c r="G58" s="15" t="n"/>
    </row>
    <row r="59">
      <c r="A59" s="12" t="inlineStr">
        <is>
          <t>Shriram Finance Ltd.</t>
        </is>
      </c>
      <c r="B59" s="30" t="inlineStr">
        <is>
          <t>INE721A01013</t>
        </is>
      </c>
      <c r="C59" s="30" t="inlineStr">
        <is>
          <t>Finance</t>
        </is>
      </c>
      <c r="D59" s="13" t="n">
        <v>15177</v>
      </c>
      <c r="E59" s="14" t="n">
        <v>285.3</v>
      </c>
      <c r="F59" s="15" t="n">
        <v>0.0051</v>
      </c>
      <c r="G59" s="15" t="n"/>
    </row>
    <row r="60">
      <c r="A60" s="12" t="inlineStr">
        <is>
          <t>ICICI Lombard General Insurance Co. Ltd.</t>
        </is>
      </c>
      <c r="B60" s="30" t="inlineStr">
        <is>
          <t>INE765G01017</t>
        </is>
      </c>
      <c r="C60" s="30" t="inlineStr">
        <is>
          <t>Insurance</t>
        </is>
      </c>
      <c r="D60" s="13" t="n">
        <v>20360</v>
      </c>
      <c r="E60" s="14" t="n">
        <v>279.71</v>
      </c>
      <c r="F60" s="15" t="n">
        <v>0.005</v>
      </c>
      <c r="G60" s="15" t="n"/>
    </row>
    <row r="61">
      <c r="A61" s="12" t="inlineStr">
        <is>
          <t>KPIT Technologies Ltd.</t>
        </is>
      </c>
      <c r="B61" s="30" t="inlineStr">
        <is>
          <t>INE04I401011</t>
        </is>
      </c>
      <c r="C61" s="30" t="inlineStr">
        <is>
          <t>IT - Software</t>
        </is>
      </c>
      <c r="D61" s="13" t="n">
        <v>22866</v>
      </c>
      <c r="E61" s="14" t="n">
        <v>278.4</v>
      </c>
      <c r="F61" s="15" t="n">
        <v>0.005</v>
      </c>
      <c r="G61" s="15" t="n"/>
    </row>
    <row r="62">
      <c r="A62" s="12" t="inlineStr">
        <is>
          <t>Bosch Ltd.</t>
        </is>
      </c>
      <c r="B62" s="30" t="inlineStr">
        <is>
          <t>INE323A01026</t>
        </is>
      </c>
      <c r="C62" s="30" t="inlineStr">
        <is>
          <t>Auto Components</t>
        </is>
      </c>
      <c r="D62" s="13" t="n">
        <v>1398</v>
      </c>
      <c r="E62" s="14" t="n">
        <v>271.92</v>
      </c>
      <c r="F62" s="15" t="n">
        <v>0.0049</v>
      </c>
      <c r="G62" s="15" t="n"/>
    </row>
    <row r="63">
      <c r="A63" s="12" t="inlineStr">
        <is>
          <t>GAIL (India) Ltd.</t>
        </is>
      </c>
      <c r="B63" s="30" t="inlineStr">
        <is>
          <t>INE129A01019</t>
        </is>
      </c>
      <c r="C63" s="30" t="inlineStr">
        <is>
          <t>Gas</t>
        </is>
      </c>
      <c r="D63" s="13" t="n">
        <v>225261</v>
      </c>
      <c r="E63" s="14" t="n">
        <v>269.19</v>
      </c>
      <c r="F63" s="15" t="n">
        <v>0.0048</v>
      </c>
      <c r="G63" s="15" t="n"/>
    </row>
    <row r="64">
      <c r="A64" s="12" t="inlineStr">
        <is>
          <t>The Phoenix Mills Ltd.</t>
        </is>
      </c>
      <c r="B64" s="30" t="inlineStr">
        <is>
          <t>INE211B01039</t>
        </is>
      </c>
      <c r="C64" s="30" t="inlineStr">
        <is>
          <t>Realty</t>
        </is>
      </c>
      <c r="D64" s="13" t="n">
        <v>14465</v>
      </c>
      <c r="E64" s="14" t="n">
        <v>262.59</v>
      </c>
      <c r="F64" s="15" t="n">
        <v>0.0047</v>
      </c>
      <c r="G64" s="15" t="n"/>
    </row>
    <row r="65">
      <c r="A65" s="12" t="inlineStr">
        <is>
          <t>Thermax Ltd.</t>
        </is>
      </c>
      <c r="B65" s="30" t="inlineStr">
        <is>
          <t>INE152A01029</t>
        </is>
      </c>
      <c r="C65" s="30" t="inlineStr">
        <is>
          <t>Electrical Equipment</t>
        </is>
      </c>
      <c r="D65" s="13" t="n">
        <v>9074</v>
      </c>
      <c r="E65" s="14" t="n">
        <v>256.95</v>
      </c>
      <c r="F65" s="15" t="n">
        <v>0.0046</v>
      </c>
      <c r="G65" s="15" t="n"/>
    </row>
    <row r="66">
      <c r="A66" s="12" t="inlineStr">
        <is>
          <t>AIA Engineering Ltd.</t>
        </is>
      </c>
      <c r="B66" s="30" t="inlineStr">
        <is>
          <t>INE212H01026</t>
        </is>
      </c>
      <c r="C66" s="30" t="inlineStr">
        <is>
          <t>Industrial Products</t>
        </is>
      </c>
      <c r="D66" s="13" t="n">
        <v>7252</v>
      </c>
      <c r="E66" s="14" t="n">
        <v>254.95</v>
      </c>
      <c r="F66" s="15" t="n">
        <v>0.0046</v>
      </c>
      <c r="G66" s="15" t="n"/>
    </row>
    <row r="67">
      <c r="A67" s="12" t="inlineStr">
        <is>
          <t>Polycab India Ltd.</t>
        </is>
      </c>
      <c r="B67" s="30" t="inlineStr">
        <is>
          <t>INE455K01017</t>
        </is>
      </c>
      <c r="C67" s="30" t="inlineStr">
        <is>
          <t>Industrial Products</t>
        </is>
      </c>
      <c r="D67" s="13" t="n">
        <v>5078</v>
      </c>
      <c r="E67" s="14" t="n">
        <v>249.94</v>
      </c>
      <c r="F67" s="15" t="n">
        <v>0.0045</v>
      </c>
      <c r="G67" s="15" t="n"/>
    </row>
    <row r="68">
      <c r="A68" s="12" t="inlineStr">
        <is>
          <t>Gujarat Fluorochemicals Ltd.</t>
        </is>
      </c>
      <c r="B68" s="30" t="inlineStr">
        <is>
          <t>INE09N301011</t>
        </is>
      </c>
      <c r="C68" s="30" t="inlineStr">
        <is>
          <t>Chemicals &amp; Petrochemicals</t>
        </is>
      </c>
      <c r="D68" s="13" t="n">
        <v>8864</v>
      </c>
      <c r="E68" s="14" t="n">
        <v>245.85</v>
      </c>
      <c r="F68" s="15" t="n">
        <v>0.0044</v>
      </c>
      <c r="G68" s="15" t="n"/>
    </row>
    <row r="69">
      <c r="A69" s="12" t="inlineStr">
        <is>
          <t>Hindustan Zinc Ltd.</t>
        </is>
      </c>
      <c r="B69" s="30" t="inlineStr">
        <is>
          <t>INE267A01025</t>
        </is>
      </c>
      <c r="C69" s="30" t="inlineStr">
        <is>
          <t>Non - Ferrous Metals</t>
        </is>
      </c>
      <c r="D69" s="13" t="n">
        <v>83027</v>
      </c>
      <c r="E69" s="14" t="n">
        <v>245.39</v>
      </c>
      <c r="F69" s="15" t="n">
        <v>0.0044</v>
      </c>
      <c r="G69" s="15" t="n"/>
    </row>
    <row r="70">
      <c r="A70" s="12" t="inlineStr">
        <is>
          <t>P I INDUSTRIES LIMITED</t>
        </is>
      </c>
      <c r="B70" s="30" t="inlineStr">
        <is>
          <t>INE603J01030</t>
        </is>
      </c>
      <c r="C70" s="30" t="inlineStr">
        <is>
          <t>Fertilizers &amp; Agrochemicals</t>
        </is>
      </c>
      <c r="D70" s="13" t="n">
        <v>6869</v>
      </c>
      <c r="E70" s="14" t="n">
        <v>233.63</v>
      </c>
      <c r="F70" s="15" t="n">
        <v>0.0042</v>
      </c>
      <c r="G70" s="15" t="n"/>
    </row>
    <row r="71">
      <c r="A71" s="12" t="inlineStr">
        <is>
          <t>Indian Bank</t>
        </is>
      </c>
      <c r="B71" s="30" t="inlineStr">
        <is>
          <t>INE562A01011</t>
        </is>
      </c>
      <c r="C71" s="30" t="inlineStr">
        <is>
          <t>Banks</t>
        </is>
      </c>
      <c r="D71" s="13" t="n">
        <v>54824</v>
      </c>
      <c r="E71" s="14" t="n">
        <v>230.29</v>
      </c>
      <c r="F71" s="15" t="n">
        <v>0.0041</v>
      </c>
      <c r="G71" s="15" t="n"/>
    </row>
    <row r="72">
      <c r="A72" s="12" t="inlineStr">
        <is>
          <t>Page Industries Ltd.</t>
        </is>
      </c>
      <c r="B72" s="30" t="inlineStr">
        <is>
          <t>INE761H01022</t>
        </is>
      </c>
      <c r="C72" s="30" t="inlineStr">
        <is>
          <t>Textiles &amp; Apparels</t>
        </is>
      </c>
      <c r="D72" s="13" t="n">
        <v>605</v>
      </c>
      <c r="E72" s="14" t="n">
        <v>228.79</v>
      </c>
      <c r="F72" s="15" t="n">
        <v>0.0041</v>
      </c>
      <c r="G72" s="15" t="n"/>
    </row>
    <row r="73">
      <c r="A73" s="12" t="inlineStr">
        <is>
          <t>Alkem Laboratories Ltd.</t>
        </is>
      </c>
      <c r="B73" s="30" t="inlineStr">
        <is>
          <t>INE540L01014</t>
        </is>
      </c>
      <c r="C73" s="30" t="inlineStr">
        <is>
          <t>Pharmaceuticals &amp; Biotechnology</t>
        </is>
      </c>
      <c r="D73" s="13" t="n">
        <v>5848</v>
      </c>
      <c r="E73" s="14" t="n">
        <v>217.65</v>
      </c>
      <c r="F73" s="15" t="n">
        <v>0.0039</v>
      </c>
      <c r="G73" s="15" t="n"/>
    </row>
    <row r="74">
      <c r="A74" s="12" t="inlineStr">
        <is>
          <t>Bharat Petroleum Corporation Ltd.</t>
        </is>
      </c>
      <c r="B74" s="30" t="inlineStr">
        <is>
          <t>INE029A01011</t>
        </is>
      </c>
      <c r="C74" s="30" t="inlineStr">
        <is>
          <t>Petroleum Products</t>
        </is>
      </c>
      <c r="D74" s="13" t="n">
        <v>61437</v>
      </c>
      <c r="E74" s="14" t="n">
        <v>214.57</v>
      </c>
      <c r="F74" s="15" t="n">
        <v>0.0038</v>
      </c>
      <c r="G74" s="15" t="n"/>
    </row>
    <row r="75">
      <c r="A75" s="12" t="inlineStr">
        <is>
          <t>Divi's Laboratories Ltd.</t>
        </is>
      </c>
      <c r="B75" s="30" t="inlineStr">
        <is>
          <t>INE361B01024</t>
        </is>
      </c>
      <c r="C75" s="30" t="inlineStr">
        <is>
          <t>Pharmaceuticals &amp; Biotechnology</t>
        </is>
      </c>
      <c r="D75" s="13" t="n">
        <v>6231</v>
      </c>
      <c r="E75" s="14" t="n">
        <v>211.13</v>
      </c>
      <c r="F75" s="15" t="n">
        <v>0.0038</v>
      </c>
      <c r="G75" s="15" t="n"/>
    </row>
    <row r="76">
      <c r="A76" s="12" t="inlineStr">
        <is>
          <t>Syngene International Ltd.</t>
        </is>
      </c>
      <c r="B76" s="30" t="inlineStr">
        <is>
          <t>INE398R01022</t>
        </is>
      </c>
      <c r="C76" s="30" t="inlineStr">
        <is>
          <t>Healthcare Services</t>
        </is>
      </c>
      <c r="D76" s="13" t="n">
        <v>28585</v>
      </c>
      <c r="E76" s="14" t="n">
        <v>194.46</v>
      </c>
      <c r="F76" s="15" t="n">
        <v>0.0035</v>
      </c>
      <c r="G76" s="15" t="n"/>
    </row>
    <row r="77">
      <c r="A77" s="12" t="inlineStr">
        <is>
          <t>Samhi Hotels Ltd.</t>
        </is>
      </c>
      <c r="B77" s="30" t="inlineStr">
        <is>
          <t>INE08U801020</t>
        </is>
      </c>
      <c r="C77" s="30" t="inlineStr">
        <is>
          <t>Leisure Services</t>
        </is>
      </c>
      <c r="D77" s="13" t="n">
        <v>100000</v>
      </c>
      <c r="E77" s="14" t="n">
        <v>148.9</v>
      </c>
      <c r="F77" s="15" t="n">
        <v>0.0027</v>
      </c>
      <c r="G77" s="15" t="n"/>
    </row>
    <row r="78">
      <c r="A78" s="12" t="inlineStr">
        <is>
          <t>TVS Motor Company Ltd.</t>
        </is>
      </c>
      <c r="B78" s="30" t="inlineStr">
        <is>
          <t>INE494B01023</t>
        </is>
      </c>
      <c r="C78" s="30" t="inlineStr">
        <is>
          <t>Automobiles</t>
        </is>
      </c>
      <c r="D78" s="13" t="n">
        <v>7020</v>
      </c>
      <c r="E78" s="14" t="n">
        <v>111.67</v>
      </c>
      <c r="F78" s="15" t="n">
        <v>0.002</v>
      </c>
      <c r="G78" s="15" t="n"/>
    </row>
    <row r="79">
      <c r="A79" s="12" t="inlineStr">
        <is>
          <t>JSW Infrastructure Ltd.</t>
        </is>
      </c>
      <c r="B79" s="30" t="inlineStr">
        <is>
          <t>INE880J01026</t>
        </is>
      </c>
      <c r="C79" s="30" t="inlineStr">
        <is>
          <t>Transport Infrastructure</t>
        </is>
      </c>
      <c r="D79" s="13" t="n">
        <v>60807</v>
      </c>
      <c r="E79" s="14" t="n">
        <v>103.1</v>
      </c>
      <c r="F79" s="15" t="n">
        <v>0.0018</v>
      </c>
      <c r="G79" s="15" t="n"/>
    </row>
    <row r="80">
      <c r="A80" s="12" t="inlineStr">
        <is>
          <t>Cummins India Ltd.</t>
        </is>
      </c>
      <c r="B80" s="30" t="inlineStr">
        <is>
          <t>INE298A01020</t>
        </is>
      </c>
      <c r="C80" s="30" t="inlineStr">
        <is>
          <t>Industrial Products</t>
        </is>
      </c>
      <c r="D80" s="13" t="n">
        <v>189</v>
      </c>
      <c r="E80" s="14" t="n">
        <v>3.17</v>
      </c>
      <c r="F80" s="15" t="n">
        <v>0.0001</v>
      </c>
      <c r="G80" s="15" t="n"/>
    </row>
    <row r="81">
      <c r="A81" s="12" t="inlineStr">
        <is>
          <t>Berger Paints (I) Ltd.</t>
        </is>
      </c>
      <c r="B81" s="30" t="inlineStr">
        <is>
          <t>INE463A01038</t>
        </is>
      </c>
      <c r="C81" s="30" t="inlineStr">
        <is>
          <t>Consumer Durables</t>
        </is>
      </c>
      <c r="D81" s="13" t="n">
        <v>494</v>
      </c>
      <c r="E81" s="14" t="n">
        <v>2.76</v>
      </c>
      <c r="F81" s="15" t="n">
        <v>0</v>
      </c>
      <c r="G81" s="15" t="n"/>
    </row>
    <row r="82">
      <c r="A82" s="16" t="inlineStr">
        <is>
          <t>Sub Total</t>
        </is>
      </c>
      <c r="B82" s="31" t="n"/>
      <c r="C82" s="31" t="n"/>
      <c r="D82" s="17" t="n"/>
      <c r="E82" s="37" t="n">
        <v>52230.21</v>
      </c>
      <c r="F82" s="38" t="n">
        <v>0.9368</v>
      </c>
      <c r="G82" s="20" t="n"/>
    </row>
    <row r="83">
      <c r="A83" s="12" t="n"/>
      <c r="B83" s="30" t="n"/>
      <c r="C83" s="30" t="n"/>
      <c r="D83" s="13" t="n"/>
      <c r="E83" s="14" t="n"/>
      <c r="F83" s="15" t="n"/>
      <c r="G83" s="15" t="n"/>
    </row>
    <row r="84">
      <c r="A84" s="16" t="inlineStr">
        <is>
          <t>(b) Unlisted</t>
        </is>
      </c>
      <c r="B84" s="30" t="n"/>
      <c r="C84" s="30" t="n"/>
      <c r="D84" s="13" t="n"/>
      <c r="E84" s="14" t="n"/>
      <c r="F84" s="15" t="n"/>
      <c r="G84" s="15" t="n"/>
    </row>
    <row r="85">
      <c r="A85" s="12" t="inlineStr">
        <is>
          <t>Blue Jet Healthcare Ltd.</t>
        </is>
      </c>
      <c r="B85" s="30" t="inlineStr">
        <is>
          <t>INE0KBH01020</t>
        </is>
      </c>
      <c r="C85" s="30" t="inlineStr">
        <is>
          <t>Pharmaceuticals &amp; Biotechnology</t>
        </is>
      </c>
      <c r="D85" s="13" t="n">
        <v>29088</v>
      </c>
      <c r="E85" s="14" t="n">
        <v>100.64</v>
      </c>
      <c r="F85" s="15" t="n">
        <v>0.0018</v>
      </c>
      <c r="G85" s="15" t="n"/>
    </row>
    <row r="86">
      <c r="A86" s="16" t="inlineStr">
        <is>
          <t>Sub Total</t>
        </is>
      </c>
      <c r="B86" s="31" t="n"/>
      <c r="C86" s="31" t="n"/>
      <c r="D86" s="17" t="n"/>
      <c r="E86" s="37" t="n">
        <v>100.64</v>
      </c>
      <c r="F86" s="38" t="n">
        <v>0.0018</v>
      </c>
      <c r="G86" s="20" t="n"/>
    </row>
    <row r="87">
      <c r="A87" s="21" t="inlineStr">
        <is>
          <t>TOTAL</t>
        </is>
      </c>
      <c r="B87" s="32" t="n"/>
      <c r="C87" s="32" t="n"/>
      <c r="D87" s="22" t="n"/>
      <c r="E87" s="27" t="n">
        <v>52230.21</v>
      </c>
      <c r="F87" s="28" t="n">
        <v>0.9368</v>
      </c>
      <c r="G87" s="20" t="n"/>
    </row>
    <row r="88">
      <c r="A88" s="12" t="n"/>
      <c r="B88" s="30" t="n"/>
      <c r="C88" s="30" t="n"/>
      <c r="D88" s="13" t="n"/>
      <c r="E88" s="14" t="n"/>
      <c r="F88" s="15" t="n"/>
      <c r="G88" s="15" t="n"/>
    </row>
    <row r="89">
      <c r="A89" s="16" t="inlineStr">
        <is>
          <t>Derivatives</t>
        </is>
      </c>
      <c r="B89" s="30" t="n"/>
      <c r="C89" s="30" t="n"/>
      <c r="D89" s="13" t="n"/>
      <c r="E89" s="14" t="n"/>
      <c r="F89" s="15" t="n"/>
      <c r="G89" s="15" t="n"/>
    </row>
    <row r="90">
      <c r="A90" s="16" t="inlineStr">
        <is>
          <t>(a) Index/Stock Future</t>
        </is>
      </c>
      <c r="B90" s="30" t="n"/>
      <c r="C90" s="30" t="n"/>
      <c r="D90" s="13" t="n"/>
      <c r="E90" s="14" t="n"/>
      <c r="F90" s="15" t="n"/>
      <c r="G90" s="15" t="n"/>
    </row>
    <row r="91">
      <c r="A91" s="12" t="inlineStr">
        <is>
          <t>Nifty Bank 30/11/2023</t>
        </is>
      </c>
      <c r="B91" s="30" t="n"/>
      <c r="C91" s="30" t="inlineStr">
        <is>
          <t>INDEX FUTURES</t>
        </is>
      </c>
      <c r="D91" s="13" t="n">
        <v>1500</v>
      </c>
      <c r="E91" s="14" t="n">
        <v>646.15</v>
      </c>
      <c r="F91" s="15" t="n">
        <v>0.01159</v>
      </c>
      <c r="G91" s="15" t="n"/>
    </row>
    <row r="92">
      <c r="A92" s="12" t="inlineStr">
        <is>
          <t>TVS Motor Company Ltd.30/11/2023</t>
        </is>
      </c>
      <c r="B92" s="30" t="n"/>
      <c r="C92" s="30" t="inlineStr">
        <is>
          <t>Automobiles</t>
        </is>
      </c>
      <c r="D92" s="13" t="n">
        <v>22750</v>
      </c>
      <c r="E92" s="14" t="n">
        <v>361.2</v>
      </c>
      <c r="F92" s="15" t="n">
        <v>0.006479</v>
      </c>
      <c r="G92" s="15" t="n"/>
    </row>
    <row r="93">
      <c r="A93" s="12" t="inlineStr">
        <is>
          <t>HDFC Asset Management Company Ltd.30/11/2023</t>
        </is>
      </c>
      <c r="B93" s="30" t="n"/>
      <c r="C93" s="30" t="inlineStr">
        <is>
          <t>Capital Markets</t>
        </is>
      </c>
      <c r="D93" s="13" t="n">
        <v>12600</v>
      </c>
      <c r="E93" s="14" t="n">
        <v>345.48</v>
      </c>
      <c r="F93" s="15" t="n">
        <v>0.006197</v>
      </c>
      <c r="G93" s="15" t="n"/>
    </row>
    <row r="94">
      <c r="A94" s="12" t="inlineStr">
        <is>
          <t>Cummins India Ltd.30/11/2023</t>
        </is>
      </c>
      <c r="B94" s="30" t="n"/>
      <c r="C94" s="30" t="inlineStr">
        <is>
          <t>Industrial Products</t>
        </is>
      </c>
      <c r="D94" s="13" t="n">
        <v>19800</v>
      </c>
      <c r="E94" s="14" t="n">
        <v>332.34</v>
      </c>
      <c r="F94" s="15" t="n">
        <v>0.005961</v>
      </c>
      <c r="G94" s="15" t="n"/>
    </row>
    <row r="95">
      <c r="A95" s="12" t="inlineStr">
        <is>
          <t>NIFTY 30/11/2023</t>
        </is>
      </c>
      <c r="B95" s="30" t="n"/>
      <c r="C95" s="30" t="inlineStr">
        <is>
          <t>INDEX FUTURES</t>
        </is>
      </c>
      <c r="D95" s="13" t="n">
        <v>1400</v>
      </c>
      <c r="E95" s="14" t="n">
        <v>268.21</v>
      </c>
      <c r="F95" s="15" t="n">
        <v>0.004811</v>
      </c>
      <c r="G95" s="15" t="n"/>
    </row>
    <row r="96">
      <c r="A96" s="12" t="inlineStr">
        <is>
          <t>Berger Paints (I) Ltd.30/11/2023</t>
        </is>
      </c>
      <c r="B96" s="30" t="n"/>
      <c r="C96" s="30" t="inlineStr">
        <is>
          <t>Consumer Durables</t>
        </is>
      </c>
      <c r="D96" s="13" t="n">
        <v>44880</v>
      </c>
      <c r="E96" s="14" t="n">
        <v>251.04</v>
      </c>
      <c r="F96" s="15" t="n">
        <v>0.004503</v>
      </c>
      <c r="G96" s="15" t="n"/>
    </row>
    <row r="97">
      <c r="A97" s="16" t="inlineStr">
        <is>
          <t>Sub Total</t>
        </is>
      </c>
      <c r="B97" s="31" t="n"/>
      <c r="C97" s="31" t="n"/>
      <c r="D97" s="17" t="n"/>
      <c r="E97" s="37" t="n">
        <v>2204.42</v>
      </c>
      <c r="F97" s="38" t="n">
        <v>0.039541</v>
      </c>
      <c r="G97" s="20" t="n"/>
    </row>
    <row r="98">
      <c r="A98" s="12" t="n"/>
      <c r="B98" s="30" t="n"/>
      <c r="C98" s="30" t="n"/>
      <c r="D98" s="13" t="n"/>
      <c r="E98" s="14" t="n"/>
      <c r="F98" s="15" t="n"/>
      <c r="G98" s="15" t="n"/>
    </row>
    <row r="99">
      <c r="A99" s="12" t="n"/>
      <c r="B99" s="30" t="n"/>
      <c r="C99" s="30" t="n"/>
      <c r="D99" s="13" t="n"/>
      <c r="E99" s="14" t="n"/>
      <c r="F99" s="15" t="n"/>
      <c r="G99" s="15" t="n"/>
    </row>
    <row r="100">
      <c r="A100" s="12" t="n"/>
      <c r="B100" s="30" t="n"/>
      <c r="C100" s="30" t="n"/>
      <c r="D100" s="13" t="n"/>
      <c r="E100" s="14" t="n"/>
      <c r="F100" s="15" t="n"/>
      <c r="G100" s="15" t="n"/>
    </row>
    <row r="101">
      <c r="A101" s="21" t="inlineStr">
        <is>
          <t>TOTAL</t>
        </is>
      </c>
      <c r="B101" s="32" t="n"/>
      <c r="C101" s="32" t="n"/>
      <c r="D101" s="22" t="n"/>
      <c r="E101" s="18" t="n">
        <v>2204.42</v>
      </c>
      <c r="F101" s="19" t="n">
        <v>0.039541</v>
      </c>
      <c r="G101" s="20" t="n"/>
    </row>
    <row r="102">
      <c r="A102" s="12" t="n"/>
      <c r="B102" s="30" t="n"/>
      <c r="C102" s="30" t="n"/>
      <c r="D102" s="13" t="n"/>
      <c r="E102" s="14" t="n"/>
      <c r="F102" s="15" t="n"/>
      <c r="G102" s="15" t="n"/>
    </row>
    <row r="103">
      <c r="A103" s="16" t="inlineStr">
        <is>
          <t>Money Market Instruments</t>
        </is>
      </c>
      <c r="B103" s="30" t="n"/>
      <c r="C103" s="30" t="n"/>
      <c r="D103" s="13" t="n"/>
      <c r="E103" s="14" t="n"/>
      <c r="F103" s="15" t="n"/>
      <c r="G103" s="15" t="n"/>
    </row>
    <row r="104">
      <c r="A104" s="12" t="n"/>
      <c r="B104" s="30" t="n"/>
      <c r="C104" s="30" t="n"/>
      <c r="D104" s="13" t="n"/>
      <c r="E104" s="14" t="n"/>
      <c r="F104" s="15" t="n"/>
      <c r="G104" s="15" t="n"/>
    </row>
    <row r="105">
      <c r="A105" s="16" t="inlineStr">
        <is>
          <t>Treasury bills</t>
        </is>
      </c>
      <c r="B105" s="30" t="n"/>
      <c r="C105" s="30" t="n"/>
      <c r="D105" s="13" t="n"/>
      <c r="E105" s="14" t="n"/>
      <c r="F105" s="15" t="n"/>
      <c r="G105" s="15" t="n"/>
    </row>
    <row r="106">
      <c r="A106" s="12" t="inlineStr">
        <is>
          <t>182 DAYS TBILL RED 02-11-2023</t>
        </is>
      </c>
      <c r="B106" s="30" t="inlineStr">
        <is>
          <t>IN002023Y052</t>
        </is>
      </c>
      <c r="C106" s="30" t="inlineStr">
        <is>
          <t>SOVEREIGN</t>
        </is>
      </c>
      <c r="D106" s="13" t="n">
        <v>200000</v>
      </c>
      <c r="E106" s="14" t="n">
        <v>199.96</v>
      </c>
      <c r="F106" s="15" t="n">
        <v>0.0036</v>
      </c>
      <c r="G106" s="15" t="n">
        <v>0.06790300000000001</v>
      </c>
    </row>
    <row r="107">
      <c r="A107" s="12" t="inlineStr">
        <is>
          <t>364 DAYS TBILL RED 16-11-2023</t>
        </is>
      </c>
      <c r="B107" s="30" t="inlineStr">
        <is>
          <t>IN002022Z333</t>
        </is>
      </c>
      <c r="C107" s="30" t="inlineStr">
        <is>
          <t>SOVEREIGN</t>
        </is>
      </c>
      <c r="D107" s="13" t="n">
        <v>200000</v>
      </c>
      <c r="E107" s="14" t="n">
        <v>199.44</v>
      </c>
      <c r="F107" s="15" t="n">
        <v>0.0036</v>
      </c>
      <c r="G107" s="15" t="n">
        <v>0.06797</v>
      </c>
    </row>
    <row r="108">
      <c r="A108" s="16" t="inlineStr">
        <is>
          <t>Sub Total</t>
        </is>
      </c>
      <c r="B108" s="31" t="n"/>
      <c r="C108" s="31" t="n"/>
      <c r="D108" s="17" t="n"/>
      <c r="E108" s="37" t="n">
        <v>399.4</v>
      </c>
      <c r="F108" s="38" t="n">
        <v>0.0072</v>
      </c>
      <c r="G108" s="20" t="n"/>
    </row>
    <row r="109">
      <c r="A109" s="12" t="n"/>
      <c r="B109" s="30" t="n"/>
      <c r="C109" s="30" t="n"/>
      <c r="D109" s="13" t="n"/>
      <c r="E109" s="14" t="n"/>
      <c r="F109" s="15" t="n"/>
      <c r="G109" s="15" t="n"/>
    </row>
    <row r="110">
      <c r="A110" s="21" t="inlineStr">
        <is>
          <t>TOTAL</t>
        </is>
      </c>
      <c r="B110" s="32" t="n"/>
      <c r="C110" s="32" t="n"/>
      <c r="D110" s="22" t="n"/>
      <c r="E110" s="18" t="n">
        <v>399.4</v>
      </c>
      <c r="F110" s="19" t="n">
        <v>0.0072</v>
      </c>
      <c r="G110" s="20" t="n"/>
    </row>
    <row r="111">
      <c r="A111" s="12" t="n"/>
      <c r="B111" s="30" t="n"/>
      <c r="C111" s="30" t="n"/>
      <c r="D111" s="13" t="n"/>
      <c r="E111" s="14" t="n"/>
      <c r="F111" s="15" t="n"/>
      <c r="G111" s="15" t="n"/>
    </row>
    <row r="112">
      <c r="A112" s="12" t="n"/>
      <c r="B112" s="30" t="n"/>
      <c r="C112" s="30" t="n"/>
      <c r="D112" s="13" t="n"/>
      <c r="E112" s="14" t="n"/>
      <c r="F112" s="15" t="n"/>
      <c r="G112" s="15" t="n"/>
    </row>
    <row r="113">
      <c r="A113" s="16" t="inlineStr">
        <is>
          <t>TREPS / Reverse Repo</t>
        </is>
      </c>
      <c r="B113" s="30" t="n"/>
      <c r="C113" s="30" t="n"/>
      <c r="D113" s="13" t="n"/>
      <c r="E113" s="14" t="n"/>
      <c r="F113" s="15" t="n"/>
      <c r="G113" s="15" t="n"/>
    </row>
    <row r="114">
      <c r="A114" s="12" t="inlineStr">
        <is>
          <t>Clearing Corporation of India Ltd.</t>
        </is>
      </c>
      <c r="B114" s="30" t="n"/>
      <c r="C114" s="30" t="n"/>
      <c r="D114" s="13" t="n"/>
      <c r="E114" s="14" t="n">
        <v>4120.24</v>
      </c>
      <c r="F114" s="15" t="n">
        <v>0.07389999999999999</v>
      </c>
      <c r="G114" s="15" t="n">
        <v>0.067576</v>
      </c>
    </row>
    <row r="115">
      <c r="A115" s="16" t="inlineStr">
        <is>
          <t>Sub Total</t>
        </is>
      </c>
      <c r="B115" s="31" t="n"/>
      <c r="C115" s="31" t="n"/>
      <c r="D115" s="17" t="n"/>
      <c r="E115" s="37" t="n">
        <v>4120.24</v>
      </c>
      <c r="F115" s="38" t="n">
        <v>0.07389999999999999</v>
      </c>
      <c r="G115" s="20" t="n"/>
    </row>
    <row r="116">
      <c r="A116" s="12" t="n"/>
      <c r="B116" s="30" t="n"/>
      <c r="C116" s="30" t="n"/>
      <c r="D116" s="13" t="n"/>
      <c r="E116" s="14" t="n"/>
      <c r="F116" s="15" t="n"/>
      <c r="G116" s="15" t="n"/>
    </row>
    <row r="117">
      <c r="A117" s="21" t="inlineStr">
        <is>
          <t>TOTAL</t>
        </is>
      </c>
      <c r="B117" s="32" t="n"/>
      <c r="C117" s="32" t="n"/>
      <c r="D117" s="22" t="n"/>
      <c r="E117" s="18" t="n">
        <v>4120.24</v>
      </c>
      <c r="F117" s="19" t="n">
        <v>0.07389999999999999</v>
      </c>
      <c r="G117" s="20" t="n"/>
    </row>
    <row r="118">
      <c r="A118" s="12" t="inlineStr">
        <is>
          <t>Accrued Interest</t>
        </is>
      </c>
      <c r="B118" s="30" t="n"/>
      <c r="C118" s="30" t="n"/>
      <c r="D118" s="13" t="n"/>
      <c r="E118" s="14" t="n">
        <v>0.7628196</v>
      </c>
      <c r="F118" s="15" t="n">
        <v>1.3e-05</v>
      </c>
      <c r="G118" s="15" t="n"/>
    </row>
    <row r="119">
      <c r="A119" s="12" t="inlineStr">
        <is>
          <t>Net Receivables/(Payables)</t>
        </is>
      </c>
      <c r="B119" s="30" t="n"/>
      <c r="C119" s="30" t="n"/>
      <c r="D119" s="13" t="n"/>
      <c r="E119" s="23" t="n">
        <v>-1002.6928196</v>
      </c>
      <c r="F119" s="24" t="n">
        <v>-0.017913</v>
      </c>
      <c r="G119" s="15" t="n">
        <v>0.067576</v>
      </c>
    </row>
    <row r="120">
      <c r="A120" s="25" t="inlineStr">
        <is>
          <t>GRAND TOTAL</t>
        </is>
      </c>
      <c r="B120" s="33" t="n"/>
      <c r="C120" s="33" t="n"/>
      <c r="D120" s="26" t="n"/>
      <c r="E120" s="27" t="n">
        <v>55747.92</v>
      </c>
      <c r="F120" s="28" t="n">
        <v>1</v>
      </c>
      <c r="G120" s="28" t="n"/>
    </row>
    <row r="122">
      <c r="A122" s="67" t="inlineStr">
        <is>
          <t>Net Receivables/(Payables) include Net Current Assets as well as the Mark to Market on derivative trades.</t>
        </is>
      </c>
    </row>
    <row r="125">
      <c r="A125" s="67" t="inlineStr">
        <is>
          <t>Notes:</t>
        </is>
      </c>
    </row>
    <row r="126">
      <c r="A126" s="47" t="inlineStr">
        <is>
          <t>1. Security in default beyond its maturiy date</t>
        </is>
      </c>
      <c r="B126" s="34" t="inlineStr">
        <is>
          <t>NIL</t>
        </is>
      </c>
    </row>
    <row r="127">
      <c r="A127" t="inlineStr">
        <is>
          <t>2. NAV at the beginning of the period (Rs. per unit)</t>
        </is>
      </c>
    </row>
    <row r="128">
      <c r="A128" t="inlineStr">
        <is>
          <t>Plan /option (Face Value 10)</t>
        </is>
      </c>
      <c r="B128" t="inlineStr">
        <is>
          <t>As on</t>
        </is>
      </c>
      <c r="C128" t="inlineStr">
        <is>
          <t>As on</t>
        </is>
      </c>
    </row>
    <row r="129">
      <c r="B129" s="48" t="n">
        <v>45198</v>
      </c>
      <c r="C129" s="48" t="n">
        <v>45230</v>
      </c>
    </row>
    <row r="130">
      <c r="A130" t="inlineStr">
        <is>
          <t>Direct Plan Growth Option</t>
        </is>
      </c>
      <c r="B130" t="n">
        <v>71.47</v>
      </c>
      <c r="C130" t="n">
        <v>69.72</v>
      </c>
      <c r="E130" s="2" t="n"/>
    </row>
    <row r="131">
      <c r="A131" t="inlineStr">
        <is>
          <t>Direct Plan IDCW Option</t>
        </is>
      </c>
      <c r="B131" t="n">
        <v>31.42</v>
      </c>
      <c r="C131" t="n">
        <v>30.65</v>
      </c>
      <c r="E131" s="2" t="n"/>
    </row>
    <row r="132">
      <c r="A132" t="inlineStr">
        <is>
          <t>Plan B - Growth option</t>
        </is>
      </c>
      <c r="B132" t="n">
        <v>64.39</v>
      </c>
      <c r="C132" t="n">
        <v>62.73</v>
      </c>
      <c r="E132" s="2" t="n"/>
    </row>
    <row r="133">
      <c r="A133" t="inlineStr">
        <is>
          <t>Plan B - IDCW option</t>
        </is>
      </c>
      <c r="B133" t="n">
        <v>65.16</v>
      </c>
      <c r="C133" t="n">
        <v>63.48</v>
      </c>
      <c r="E133" s="2" t="n"/>
    </row>
    <row r="134">
      <c r="A134" t="inlineStr">
        <is>
          <t>Plan C - Growth option</t>
        </is>
      </c>
      <c r="B134" t="n">
        <v>63.55</v>
      </c>
      <c r="C134" t="n">
        <v>61.91</v>
      </c>
      <c r="E134" s="2" t="n"/>
    </row>
    <row r="135">
      <c r="A135" t="inlineStr">
        <is>
          <t>Plan C - IDCW option</t>
        </is>
      </c>
      <c r="B135" t="n">
        <v>51.94</v>
      </c>
      <c r="C135" t="n">
        <v>50.6</v>
      </c>
      <c r="E135" s="2" t="n"/>
    </row>
    <row r="136">
      <c r="A136" t="inlineStr">
        <is>
          <t>Regular Plan Growth Option</t>
        </is>
      </c>
      <c r="B136" t="n">
        <v>64</v>
      </c>
      <c r="C136" t="n">
        <v>62.35</v>
      </c>
      <c r="E136" s="2" t="n"/>
    </row>
    <row r="137">
      <c r="A137" t="inlineStr">
        <is>
          <t>Regular Plan IDCW Option</t>
        </is>
      </c>
      <c r="B137" t="n">
        <v>23.45</v>
      </c>
      <c r="C137" t="n">
        <v>22.85</v>
      </c>
      <c r="E137" s="2" t="n"/>
    </row>
    <row r="138">
      <c r="E138" s="2" t="n"/>
    </row>
    <row r="139">
      <c r="A139" t="inlineStr">
        <is>
          <t xml:space="preserve">3. Total Dividend (Net) declared during the month </t>
        </is>
      </c>
      <c r="B139" s="34" t="inlineStr">
        <is>
          <t>NIL</t>
        </is>
      </c>
    </row>
    <row r="140">
      <c r="A140" t="inlineStr">
        <is>
          <t>4. Bonus was declared during the month</t>
        </is>
      </c>
      <c r="B140" s="34" t="inlineStr">
        <is>
          <t>NIL</t>
        </is>
      </c>
    </row>
    <row r="141" ht="30" customHeight="1">
      <c r="A141" s="47" t="inlineStr">
        <is>
          <t>5. Investment in Repo of Corporate Debt Securities during the month ended October 31, 2023</t>
        </is>
      </c>
      <c r="B141" s="34" t="inlineStr">
        <is>
          <t>NIL</t>
        </is>
      </c>
    </row>
    <row r="142" ht="30" customHeight="1">
      <c r="A142" s="47" t="inlineStr">
        <is>
          <t>6. Investment in foreign securities/ADRs/GDRs at the end of the month</t>
        </is>
      </c>
      <c r="B142" s="34" t="inlineStr">
        <is>
          <t>NIL</t>
        </is>
      </c>
    </row>
    <row r="143">
      <c r="A143" t="inlineStr">
        <is>
          <t>7. Portfolio Turnover Ratio</t>
        </is>
      </c>
      <c r="B143" s="49" t="n">
        <v>1.386415</v>
      </c>
    </row>
    <row r="144" ht="45" customHeight="1">
      <c r="A144" s="47" t="inlineStr">
        <is>
          <t>8. Total gross exposure to derivative instruments (excluding reversed positions) at the end of the month (Rs. in Lakhs)</t>
        </is>
      </c>
      <c r="B144" s="34" t="n">
        <v>2204.42798</v>
      </c>
    </row>
    <row r="145" ht="30" customHeight="1">
      <c r="A145" s="47" t="inlineStr">
        <is>
          <t>9. Margin Deposits includes Margin money placed on derivatives other than margin money placed with bank</t>
        </is>
      </c>
      <c r="B145" s="34" t="inlineStr">
        <is>
          <t>NIL</t>
        </is>
      </c>
    </row>
    <row r="146" ht="30" customHeight="1">
      <c r="A146" s="47" t="inlineStr">
        <is>
          <t>10. Value of investment made by other schemes under same management (Rs. In Lakhs)</t>
        </is>
      </c>
      <c r="B146" s="34" t="inlineStr">
        <is>
          <t>NIL</t>
        </is>
      </c>
    </row>
    <row r="147">
      <c r="A147" t="inlineStr">
        <is>
          <t>11. Number of instance of deviation In valuation of securities</t>
        </is>
      </c>
      <c r="B147" s="34" t="inlineStr">
        <is>
          <t>NIL</t>
        </is>
      </c>
    </row>
    <row r="148">
      <c r="A148" t="inlineStr">
        <is>
          <t>12. Total value and percentage of illiquid equity shares / securities</t>
        </is>
      </c>
      <c r="B148" s="34" t="inlineStr">
        <is>
          <t>NIL</t>
        </is>
      </c>
    </row>
    <row r="150" ht="70" customHeight="1">
      <c r="A150" s="69" t="inlineStr">
        <is>
          <t>Scheme Name</t>
        </is>
      </c>
      <c r="B150" s="69" t="inlineStr">
        <is>
          <t>Risk- O - Meter</t>
        </is>
      </c>
      <c r="C150" s="69" t="inlineStr">
        <is>
          <t>Benchmark of the Scheme</t>
        </is>
      </c>
      <c r="D150" s="69" t="inlineStr">
        <is>
          <t>Benchmark Risk-o-meter</t>
        </is>
      </c>
    </row>
    <row r="151" ht="70" customHeight="1">
      <c r="A151" s="69" t="inlineStr">
        <is>
          <t>Edelweiss Large Cap Fund</t>
        </is>
      </c>
      <c r="B151" s="69" t="n"/>
      <c r="C151" s="69" t="inlineStr">
        <is>
          <t>NIFTY 100 TRI</t>
        </is>
      </c>
      <c r="D151" s="69" t="n"/>
      <c r="E151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109"/>
  <sheetViews>
    <sheetView showGridLines="0" workbookViewId="0">
      <pane ySplit="4" topLeftCell="A86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FLEXI-CAP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 ended dynamic equity scheme investing across large cap, mid cap, small cap stocks)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6" t="inlineStr">
        <is>
          <t>Equity &amp; Equity related</t>
        </is>
      </c>
      <c r="B6" s="30" t="n"/>
      <c r="C6" s="30" t="n"/>
      <c r="D6" s="13" t="n"/>
      <c r="E6" s="14" t="n"/>
      <c r="F6" s="15" t="n"/>
      <c r="G6" s="15" t="n"/>
    </row>
    <row r="7">
      <c r="A7" s="16" t="inlineStr">
        <is>
          <t>(a)Listed / Awaiting listing on Stock Exchanges</t>
        </is>
      </c>
      <c r="B7" s="30" t="n"/>
      <c r="C7" s="30" t="n"/>
      <c r="D7" s="13" t="n"/>
      <c r="E7" s="14" t="n"/>
      <c r="F7" s="15" t="n"/>
      <c r="G7" s="15" t="n"/>
    </row>
    <row r="8">
      <c r="A8" s="12" t="inlineStr">
        <is>
          <t>HDFC Bank Ltd.</t>
        </is>
      </c>
      <c r="B8" s="30" t="inlineStr">
        <is>
          <t>INE040A01034</t>
        </is>
      </c>
      <c r="C8" s="30" t="inlineStr">
        <is>
          <t>Banks</t>
        </is>
      </c>
      <c r="D8" s="13" t="n">
        <v>696011</v>
      </c>
      <c r="E8" s="14" t="n">
        <v>10276.6</v>
      </c>
      <c r="F8" s="15" t="n">
        <v>0.07920000000000001</v>
      </c>
      <c r="G8" s="15" t="n"/>
    </row>
    <row r="9">
      <c r="A9" s="12" t="inlineStr">
        <is>
          <t>ICICI Bank Ltd.</t>
        </is>
      </c>
      <c r="B9" s="30" t="inlineStr">
        <is>
          <t>INE090A01021</t>
        </is>
      </c>
      <c r="C9" s="30" t="inlineStr">
        <is>
          <t>Banks</t>
        </is>
      </c>
      <c r="D9" s="13" t="n">
        <v>979651</v>
      </c>
      <c r="E9" s="14" t="n">
        <v>8967.24</v>
      </c>
      <c r="F9" s="15" t="n">
        <v>0.06909999999999999</v>
      </c>
      <c r="G9" s="15" t="n"/>
    </row>
    <row r="10">
      <c r="A10" s="12" t="inlineStr">
        <is>
          <t>Larsen &amp; Toubro Ltd.</t>
        </is>
      </c>
      <c r="B10" s="30" t="inlineStr">
        <is>
          <t>INE018A01030</t>
        </is>
      </c>
      <c r="C10" s="30" t="inlineStr">
        <is>
          <t>Construction</t>
        </is>
      </c>
      <c r="D10" s="13" t="n">
        <v>248743</v>
      </c>
      <c r="E10" s="14" t="n">
        <v>7285.81</v>
      </c>
      <c r="F10" s="15" t="n">
        <v>0.0562</v>
      </c>
      <c r="G10" s="15" t="n"/>
    </row>
    <row r="11">
      <c r="A11" s="12" t="inlineStr">
        <is>
          <t>Reliance Industries Ltd.</t>
        </is>
      </c>
      <c r="B11" s="30" t="inlineStr">
        <is>
          <t>INE002A01018</t>
        </is>
      </c>
      <c r="C11" s="30" t="inlineStr">
        <is>
          <t>Petroleum Products</t>
        </is>
      </c>
      <c r="D11" s="13" t="n">
        <v>230044</v>
      </c>
      <c r="E11" s="14" t="n">
        <v>5263.18</v>
      </c>
      <c r="F11" s="15" t="n">
        <v>0.0406</v>
      </c>
      <c r="G11" s="15" t="n"/>
    </row>
    <row r="12">
      <c r="A12" s="12" t="inlineStr">
        <is>
          <t>State Bank of India</t>
        </is>
      </c>
      <c r="B12" s="30" t="inlineStr">
        <is>
          <t>INE062A01020</t>
        </is>
      </c>
      <c r="C12" s="30" t="inlineStr">
        <is>
          <t>Banks</t>
        </is>
      </c>
      <c r="D12" s="13" t="n">
        <v>647383</v>
      </c>
      <c r="E12" s="14" t="n">
        <v>3661.27</v>
      </c>
      <c r="F12" s="15" t="n">
        <v>0.0282</v>
      </c>
      <c r="G12" s="15" t="n"/>
    </row>
    <row r="13">
      <c r="A13" s="12" t="inlineStr">
        <is>
          <t>Ultratech Cement Ltd.</t>
        </is>
      </c>
      <c r="B13" s="30" t="inlineStr">
        <is>
          <t>INE481G01011</t>
        </is>
      </c>
      <c r="C13" s="30" t="inlineStr">
        <is>
          <t>Cement &amp; Cement Products</t>
        </is>
      </c>
      <c r="D13" s="13" t="n">
        <v>39455</v>
      </c>
      <c r="E13" s="14" t="n">
        <v>3323</v>
      </c>
      <c r="F13" s="15" t="n">
        <v>0.0256</v>
      </c>
      <c r="G13" s="15" t="n"/>
    </row>
    <row r="14">
      <c r="A14" s="12" t="inlineStr">
        <is>
          <t>ITC Ltd.</t>
        </is>
      </c>
      <c r="B14" s="30" t="inlineStr">
        <is>
          <t>INE154A01025</t>
        </is>
      </c>
      <c r="C14" s="30" t="inlineStr">
        <is>
          <t>Diversified FMCG</t>
        </is>
      </c>
      <c r="D14" s="13" t="n">
        <v>737840</v>
      </c>
      <c r="E14" s="14" t="n">
        <v>3160.91</v>
      </c>
      <c r="F14" s="15" t="n">
        <v>0.0244</v>
      </c>
      <c r="G14" s="15" t="n"/>
    </row>
    <row r="15">
      <c r="A15" s="12" t="inlineStr">
        <is>
          <t>Cholamandalam Investment &amp; Finance Company Ltd.</t>
        </is>
      </c>
      <c r="B15" s="30" t="inlineStr">
        <is>
          <t>INE121A01024</t>
        </is>
      </c>
      <c r="C15" s="30" t="inlineStr">
        <is>
          <t>Finance</t>
        </is>
      </c>
      <c r="D15" s="13" t="n">
        <v>276916</v>
      </c>
      <c r="E15" s="14" t="n">
        <v>3149.37</v>
      </c>
      <c r="F15" s="15" t="n">
        <v>0.0243</v>
      </c>
      <c r="G15" s="15" t="n"/>
    </row>
    <row r="16">
      <c r="A16" s="12" t="inlineStr">
        <is>
          <t>Bajaj Auto Ltd.</t>
        </is>
      </c>
      <c r="B16" s="30" t="inlineStr">
        <is>
          <t>INE917I01010</t>
        </is>
      </c>
      <c r="C16" s="30" t="inlineStr">
        <is>
          <t>Automobiles</t>
        </is>
      </c>
      <c r="D16" s="13" t="n">
        <v>58772</v>
      </c>
      <c r="E16" s="14" t="n">
        <v>3123.17</v>
      </c>
      <c r="F16" s="15" t="n">
        <v>0.0241</v>
      </c>
      <c r="G16" s="15" t="n"/>
    </row>
    <row r="17">
      <c r="A17" s="12" t="inlineStr">
        <is>
          <t>Coal India Ltd.</t>
        </is>
      </c>
      <c r="B17" s="30" t="inlineStr">
        <is>
          <t>INE522F01014</t>
        </is>
      </c>
      <c r="C17" s="30" t="inlineStr">
        <is>
          <t>Consumable Fuels</t>
        </is>
      </c>
      <c r="D17" s="13" t="n">
        <v>929009</v>
      </c>
      <c r="E17" s="14" t="n">
        <v>2919.41</v>
      </c>
      <c r="F17" s="15" t="n">
        <v>0.0225</v>
      </c>
      <c r="G17" s="15" t="n"/>
    </row>
    <row r="18">
      <c r="A18" s="12" t="inlineStr">
        <is>
          <t>Coforge Ltd.</t>
        </is>
      </c>
      <c r="B18" s="30" t="inlineStr">
        <is>
          <t>INE591G01017</t>
        </is>
      </c>
      <c r="C18" s="30" t="inlineStr">
        <is>
          <t>IT - Software</t>
        </is>
      </c>
      <c r="D18" s="13" t="n">
        <v>58229</v>
      </c>
      <c r="E18" s="14" t="n">
        <v>2902.28</v>
      </c>
      <c r="F18" s="15" t="n">
        <v>0.0224</v>
      </c>
      <c r="G18" s="15" t="n"/>
    </row>
    <row r="19">
      <c r="A19" s="12" t="inlineStr">
        <is>
          <t>Persistent Systems Ltd.</t>
        </is>
      </c>
      <c r="B19" s="30" t="inlineStr">
        <is>
          <t>INE262H01013</t>
        </is>
      </c>
      <c r="C19" s="30" t="inlineStr">
        <is>
          <t>IT - Software</t>
        </is>
      </c>
      <c r="D19" s="13" t="n">
        <v>45679</v>
      </c>
      <c r="E19" s="14" t="n">
        <v>2813.92</v>
      </c>
      <c r="F19" s="15" t="n">
        <v>0.0217</v>
      </c>
      <c r="G19" s="15" t="n"/>
    </row>
    <row r="20">
      <c r="A20" s="12" t="inlineStr">
        <is>
          <t>Infosys Ltd.</t>
        </is>
      </c>
      <c r="B20" s="30" t="inlineStr">
        <is>
          <t>INE009A01021</t>
        </is>
      </c>
      <c r="C20" s="30" t="inlineStr">
        <is>
          <t>IT - Software</t>
        </is>
      </c>
      <c r="D20" s="13" t="n">
        <v>194623</v>
      </c>
      <c r="E20" s="14" t="n">
        <v>2663.22</v>
      </c>
      <c r="F20" s="15" t="n">
        <v>0.0205</v>
      </c>
      <c r="G20" s="15" t="n"/>
    </row>
    <row r="21">
      <c r="A21" s="12" t="inlineStr">
        <is>
          <t>ABB India Ltd.</t>
        </is>
      </c>
      <c r="B21" s="30" t="inlineStr">
        <is>
          <t>INE117A01022</t>
        </is>
      </c>
      <c r="C21" s="30" t="inlineStr">
        <is>
          <t>Electrical Equipment</t>
        </is>
      </c>
      <c r="D21" s="13" t="n">
        <v>62870</v>
      </c>
      <c r="E21" s="14" t="n">
        <v>2583.52</v>
      </c>
      <c r="F21" s="15" t="n">
        <v>0.0199</v>
      </c>
      <c r="G21" s="15" t="n"/>
    </row>
    <row r="22">
      <c r="A22" s="12" t="inlineStr">
        <is>
          <t>Axis Bank Ltd.</t>
        </is>
      </c>
      <c r="B22" s="30" t="inlineStr">
        <is>
          <t>INE238A01034</t>
        </is>
      </c>
      <c r="C22" s="30" t="inlineStr">
        <is>
          <t>Banks</t>
        </is>
      </c>
      <c r="D22" s="13" t="n">
        <v>262859</v>
      </c>
      <c r="E22" s="14" t="n">
        <v>2580.88</v>
      </c>
      <c r="F22" s="15" t="n">
        <v>0.0199</v>
      </c>
      <c r="G22" s="15" t="n"/>
    </row>
    <row r="23">
      <c r="A23" s="12" t="inlineStr">
        <is>
          <t>Tata Consultancy Services Ltd.</t>
        </is>
      </c>
      <c r="B23" s="30" t="inlineStr">
        <is>
          <t>INE467B01029</t>
        </is>
      </c>
      <c r="C23" s="30" t="inlineStr">
        <is>
          <t>IT - Software</t>
        </is>
      </c>
      <c r="D23" s="13" t="n">
        <v>76002</v>
      </c>
      <c r="E23" s="14" t="n">
        <v>2560.32</v>
      </c>
      <c r="F23" s="15" t="n">
        <v>0.0197</v>
      </c>
      <c r="G23" s="15" t="n"/>
    </row>
    <row r="24">
      <c r="A24" s="12" t="inlineStr">
        <is>
          <t>Bharat Electronics Ltd.</t>
        </is>
      </c>
      <c r="B24" s="30" t="inlineStr">
        <is>
          <t>INE263A01024</t>
        </is>
      </c>
      <c r="C24" s="30" t="inlineStr">
        <is>
          <t>Aerospace &amp; Defense</t>
        </is>
      </c>
      <c r="D24" s="13" t="n">
        <v>1887493</v>
      </c>
      <c r="E24" s="14" t="n">
        <v>2515.08</v>
      </c>
      <c r="F24" s="15" t="n">
        <v>0.0194</v>
      </c>
      <c r="G24" s="15" t="n"/>
    </row>
    <row r="25">
      <c r="A25" s="12" t="inlineStr">
        <is>
          <t>Bajaj Finance Ltd.</t>
        </is>
      </c>
      <c r="B25" s="30" t="inlineStr">
        <is>
          <t>INE296A01024</t>
        </is>
      </c>
      <c r="C25" s="30" t="inlineStr">
        <is>
          <t>Finance</t>
        </is>
      </c>
      <c r="D25" s="13" t="n">
        <v>32991</v>
      </c>
      <c r="E25" s="14" t="n">
        <v>2471.9</v>
      </c>
      <c r="F25" s="15" t="n">
        <v>0.0191</v>
      </c>
      <c r="G25" s="15" t="n"/>
    </row>
    <row r="26">
      <c r="A26" s="12" t="inlineStr">
        <is>
          <t>Sun Pharmaceutical Industries Ltd.</t>
        </is>
      </c>
      <c r="B26" s="30" t="inlineStr">
        <is>
          <t>INE044A01036</t>
        </is>
      </c>
      <c r="C26" s="30" t="inlineStr">
        <is>
          <t>Pharmaceuticals &amp; Biotechnology</t>
        </is>
      </c>
      <c r="D26" s="13" t="n">
        <v>221213</v>
      </c>
      <c r="E26" s="14" t="n">
        <v>2408.12</v>
      </c>
      <c r="F26" s="15" t="n">
        <v>0.0186</v>
      </c>
      <c r="G26" s="15" t="n"/>
    </row>
    <row r="27">
      <c r="A27" s="12" t="inlineStr">
        <is>
          <t>NTPC Ltd.</t>
        </is>
      </c>
      <c r="B27" s="30" t="inlineStr">
        <is>
          <t>INE733E01010</t>
        </is>
      </c>
      <c r="C27" s="30" t="inlineStr">
        <is>
          <t>Power</t>
        </is>
      </c>
      <c r="D27" s="13" t="n">
        <v>967978</v>
      </c>
      <c r="E27" s="14" t="n">
        <v>2282.49</v>
      </c>
      <c r="F27" s="15" t="n">
        <v>0.0176</v>
      </c>
      <c r="G27" s="15" t="n"/>
    </row>
    <row r="28">
      <c r="A28" s="12" t="inlineStr">
        <is>
          <t>Cummins India Ltd.</t>
        </is>
      </c>
      <c r="B28" s="30" t="inlineStr">
        <is>
          <t>INE298A01020</t>
        </is>
      </c>
      <c r="C28" s="30" t="inlineStr">
        <is>
          <t>Industrial Products</t>
        </is>
      </c>
      <c r="D28" s="13" t="n">
        <v>129684</v>
      </c>
      <c r="E28" s="14" t="n">
        <v>2174.22</v>
      </c>
      <c r="F28" s="15" t="n">
        <v>0.0168</v>
      </c>
      <c r="G28" s="15" t="n"/>
    </row>
    <row r="29">
      <c r="A29" s="12" t="inlineStr">
        <is>
          <t>Trent Ltd.</t>
        </is>
      </c>
      <c r="B29" s="30" t="inlineStr">
        <is>
          <t>INE849A01020</t>
        </is>
      </c>
      <c r="C29" s="30" t="inlineStr">
        <is>
          <t>Retailing</t>
        </is>
      </c>
      <c r="D29" s="13" t="n">
        <v>97797</v>
      </c>
      <c r="E29" s="14" t="n">
        <v>2107.23</v>
      </c>
      <c r="F29" s="15" t="n">
        <v>0.0162</v>
      </c>
      <c r="G29" s="15" t="n"/>
    </row>
    <row r="30">
      <c r="A30" s="12" t="inlineStr">
        <is>
          <t>Samvardhana Motherson International Ltd.</t>
        </is>
      </c>
      <c r="B30" s="30" t="inlineStr">
        <is>
          <t>INE775A01035</t>
        </is>
      </c>
      <c r="C30" s="30" t="inlineStr">
        <is>
          <t>Auto Components</t>
        </is>
      </c>
      <c r="D30" s="13" t="n">
        <v>2291603</v>
      </c>
      <c r="E30" s="14" t="n">
        <v>2107.13</v>
      </c>
      <c r="F30" s="15" t="n">
        <v>0.0162</v>
      </c>
      <c r="G30" s="15" t="n"/>
    </row>
    <row r="31">
      <c r="A31" s="12" t="inlineStr">
        <is>
          <t>LTIMindtree Ltd.</t>
        </is>
      </c>
      <c r="B31" s="30" t="inlineStr">
        <is>
          <t>INE214T01019</t>
        </is>
      </c>
      <c r="C31" s="30" t="inlineStr">
        <is>
          <t>IT - Software</t>
        </is>
      </c>
      <c r="D31" s="13" t="n">
        <v>41113</v>
      </c>
      <c r="E31" s="14" t="n">
        <v>2080.48</v>
      </c>
      <c r="F31" s="15" t="n">
        <v>0.016</v>
      </c>
      <c r="G31" s="15" t="n"/>
    </row>
    <row r="32">
      <c r="A32" s="12" t="inlineStr">
        <is>
          <t>Tata Motors Ltd.</t>
        </is>
      </c>
      <c r="B32" s="30" t="inlineStr">
        <is>
          <t>INE155A01022</t>
        </is>
      </c>
      <c r="C32" s="30" t="inlineStr">
        <is>
          <t>Automobiles</t>
        </is>
      </c>
      <c r="D32" s="13" t="n">
        <v>328508</v>
      </c>
      <c r="E32" s="14" t="n">
        <v>2065.17</v>
      </c>
      <c r="F32" s="15" t="n">
        <v>0.0159</v>
      </c>
      <c r="G32" s="15" t="n"/>
    </row>
    <row r="33">
      <c r="A33" s="12" t="inlineStr">
        <is>
          <t>JSW Energy Ltd.</t>
        </is>
      </c>
      <c r="B33" s="30" t="inlineStr">
        <is>
          <t>INE121E01018</t>
        </is>
      </c>
      <c r="C33" s="30" t="inlineStr">
        <is>
          <t>Power</t>
        </is>
      </c>
      <c r="D33" s="13" t="n">
        <v>526388</v>
      </c>
      <c r="E33" s="14" t="n">
        <v>2030.8</v>
      </c>
      <c r="F33" s="15" t="n">
        <v>0.0157</v>
      </c>
      <c r="G33" s="15" t="n"/>
    </row>
    <row r="34">
      <c r="A34" s="12" t="inlineStr">
        <is>
          <t>Hindustan Unilever Ltd.</t>
        </is>
      </c>
      <c r="B34" s="30" t="inlineStr">
        <is>
          <t>INE030A01027</t>
        </is>
      </c>
      <c r="C34" s="30" t="inlineStr">
        <is>
          <t>Diversified FMCG</t>
        </is>
      </c>
      <c r="D34" s="13" t="n">
        <v>78362</v>
      </c>
      <c r="E34" s="14" t="n">
        <v>1946.51</v>
      </c>
      <c r="F34" s="15" t="n">
        <v>0.015</v>
      </c>
      <c r="G34" s="15" t="n"/>
    </row>
    <row r="35">
      <c r="A35" s="12" t="inlineStr">
        <is>
          <t>KEI Industries Ltd.</t>
        </is>
      </c>
      <c r="B35" s="30" t="inlineStr">
        <is>
          <t>INE878B01027</t>
        </is>
      </c>
      <c r="C35" s="30" t="inlineStr">
        <is>
          <t>Industrial Products</t>
        </is>
      </c>
      <c r="D35" s="13" t="n">
        <v>74046</v>
      </c>
      <c r="E35" s="14" t="n">
        <v>1778.88</v>
      </c>
      <c r="F35" s="15" t="n">
        <v>0.0137</v>
      </c>
      <c r="G35" s="15" t="n"/>
    </row>
    <row r="36">
      <c r="A36" s="12" t="inlineStr">
        <is>
          <t>Kajaria Ceramics Ltd.</t>
        </is>
      </c>
      <c r="B36" s="30" t="inlineStr">
        <is>
          <t>INE217B01036</t>
        </is>
      </c>
      <c r="C36" s="30" t="inlineStr">
        <is>
          <t>Consumer Durables</t>
        </is>
      </c>
      <c r="D36" s="13" t="n">
        <v>134944</v>
      </c>
      <c r="E36" s="14" t="n">
        <v>1702.12</v>
      </c>
      <c r="F36" s="15" t="n">
        <v>0.0131</v>
      </c>
      <c r="G36" s="15" t="n"/>
    </row>
    <row r="37">
      <c r="A37" s="12" t="inlineStr">
        <is>
          <t>The Federal Bank Ltd.</t>
        </is>
      </c>
      <c r="B37" s="30" t="inlineStr">
        <is>
          <t>INE171A01029</t>
        </is>
      </c>
      <c r="C37" s="30" t="inlineStr">
        <is>
          <t>Banks</t>
        </is>
      </c>
      <c r="D37" s="13" t="n">
        <v>1203775</v>
      </c>
      <c r="E37" s="14" t="n">
        <v>1693.11</v>
      </c>
      <c r="F37" s="15" t="n">
        <v>0.013</v>
      </c>
      <c r="G37" s="15" t="n"/>
    </row>
    <row r="38">
      <c r="A38" s="12" t="inlineStr">
        <is>
          <t>Dixon Technologies (India) Ltd.</t>
        </is>
      </c>
      <c r="B38" s="30" t="inlineStr">
        <is>
          <t>INE935N01020</t>
        </is>
      </c>
      <c r="C38" s="30" t="inlineStr">
        <is>
          <t>Consumer Durables</t>
        </is>
      </c>
      <c r="D38" s="13" t="n">
        <v>31124</v>
      </c>
      <c r="E38" s="14" t="n">
        <v>1587.82</v>
      </c>
      <c r="F38" s="15" t="n">
        <v>0.0122</v>
      </c>
      <c r="G38" s="15" t="n"/>
    </row>
    <row r="39">
      <c r="A39" s="12" t="inlineStr">
        <is>
          <t>Zomato Ltd.</t>
        </is>
      </c>
      <c r="B39" s="30" t="inlineStr">
        <is>
          <t>INE758T01015</t>
        </is>
      </c>
      <c r="C39" s="30" t="inlineStr">
        <is>
          <t>Retailing</t>
        </is>
      </c>
      <c r="D39" s="13" t="n">
        <v>1483936</v>
      </c>
      <c r="E39" s="14" t="n">
        <v>1559.62</v>
      </c>
      <c r="F39" s="15" t="n">
        <v>0.012</v>
      </c>
      <c r="G39" s="15" t="n"/>
    </row>
    <row r="40">
      <c r="A40" s="12" t="inlineStr">
        <is>
          <t>Sundaram Finance Ltd.</t>
        </is>
      </c>
      <c r="B40" s="30" t="inlineStr">
        <is>
          <t>INE660A01013</t>
        </is>
      </c>
      <c r="C40" s="30" t="inlineStr">
        <is>
          <t>Finance</t>
        </is>
      </c>
      <c r="D40" s="13" t="n">
        <v>48617</v>
      </c>
      <c r="E40" s="14" t="n">
        <v>1542.47</v>
      </c>
      <c r="F40" s="15" t="n">
        <v>0.0119</v>
      </c>
      <c r="G40" s="15" t="n"/>
    </row>
    <row r="41">
      <c r="A41" s="12" t="inlineStr">
        <is>
          <t>Bikaji Foods International Ltd.</t>
        </is>
      </c>
      <c r="B41" s="30" t="inlineStr">
        <is>
          <t>INE00E101023</t>
        </is>
      </c>
      <c r="C41" s="30" t="inlineStr">
        <is>
          <t>Food Products</t>
        </is>
      </c>
      <c r="D41" s="13" t="n">
        <v>320214</v>
      </c>
      <c r="E41" s="14" t="n">
        <v>1514.93</v>
      </c>
      <c r="F41" s="15" t="n">
        <v>0.0117</v>
      </c>
      <c r="G41" s="15" t="n"/>
    </row>
    <row r="42">
      <c r="A42" s="12" t="inlineStr">
        <is>
          <t>JB Chemicals &amp; Pharmaceuticals Ltd.</t>
        </is>
      </c>
      <c r="B42" s="30" t="inlineStr">
        <is>
          <t>INE572A01036</t>
        </is>
      </c>
      <c r="C42" s="30" t="inlineStr">
        <is>
          <t>Pharmaceuticals &amp; Biotechnology</t>
        </is>
      </c>
      <c r="D42" s="13" t="n">
        <v>108084</v>
      </c>
      <c r="E42" s="14" t="n">
        <v>1511.28</v>
      </c>
      <c r="F42" s="15" t="n">
        <v>0.0116</v>
      </c>
      <c r="G42" s="15" t="n"/>
    </row>
    <row r="43">
      <c r="A43" s="12" t="inlineStr">
        <is>
          <t>HCL Technologies Ltd.</t>
        </is>
      </c>
      <c r="B43" s="30" t="inlineStr">
        <is>
          <t>INE860A01027</t>
        </is>
      </c>
      <c r="C43" s="30" t="inlineStr">
        <is>
          <t>IT - Software</t>
        </is>
      </c>
      <c r="D43" s="13" t="n">
        <v>115292</v>
      </c>
      <c r="E43" s="14" t="n">
        <v>1471.13</v>
      </c>
      <c r="F43" s="15" t="n">
        <v>0.0113</v>
      </c>
      <c r="G43" s="15" t="n"/>
    </row>
    <row r="44">
      <c r="A44" s="12" t="inlineStr">
        <is>
          <t>Shriram Finance Ltd.</t>
        </is>
      </c>
      <c r="B44" s="30" t="inlineStr">
        <is>
          <t>INE721A01013</t>
        </is>
      </c>
      <c r="C44" s="30" t="inlineStr">
        <is>
          <t>Finance</t>
        </is>
      </c>
      <c r="D44" s="13" t="n">
        <v>76070</v>
      </c>
      <c r="E44" s="14" t="n">
        <v>1430</v>
      </c>
      <c r="F44" s="15" t="n">
        <v>0.011</v>
      </c>
      <c r="G44" s="15" t="n"/>
    </row>
    <row r="45">
      <c r="A45" s="12" t="inlineStr">
        <is>
          <t>Nestle India Ltd.</t>
        </is>
      </c>
      <c r="B45" s="30" t="inlineStr">
        <is>
          <t>INE239A01016</t>
        </is>
      </c>
      <c r="C45" s="30" t="inlineStr">
        <is>
          <t>Food Products</t>
        </is>
      </c>
      <c r="D45" s="13" t="n">
        <v>5696</v>
      </c>
      <c r="E45" s="14" t="n">
        <v>1380.41</v>
      </c>
      <c r="F45" s="15" t="n">
        <v>0.0106</v>
      </c>
      <c r="G45" s="15" t="n"/>
    </row>
    <row r="46">
      <c r="A46" s="12" t="inlineStr">
        <is>
          <t>Astral Ltd.</t>
        </is>
      </c>
      <c r="B46" s="30" t="inlineStr">
        <is>
          <t>INE006I01046</t>
        </is>
      </c>
      <c r="C46" s="30" t="inlineStr">
        <is>
          <t>Industrial Products</t>
        </is>
      </c>
      <c r="D46" s="13" t="n">
        <v>72715</v>
      </c>
      <c r="E46" s="14" t="n">
        <v>1345.77</v>
      </c>
      <c r="F46" s="15" t="n">
        <v>0.0104</v>
      </c>
      <c r="G46" s="15" t="n"/>
    </row>
    <row r="47">
      <c r="A47" s="12" t="inlineStr">
        <is>
          <t>ICICI Prudential Life Insurance Co Ltd.</t>
        </is>
      </c>
      <c r="B47" s="30" t="inlineStr">
        <is>
          <t>INE726G01019</t>
        </is>
      </c>
      <c r="C47" s="30" t="inlineStr">
        <is>
          <t>Insurance</t>
        </is>
      </c>
      <c r="D47" s="13" t="n">
        <v>254084</v>
      </c>
      <c r="E47" s="14" t="n">
        <v>1334.58</v>
      </c>
      <c r="F47" s="15" t="n">
        <v>0.0103</v>
      </c>
      <c r="G47" s="15" t="n"/>
    </row>
    <row r="48">
      <c r="A48" s="12" t="inlineStr">
        <is>
          <t>Godrej Properties Ltd.</t>
        </is>
      </c>
      <c r="B48" s="30" t="inlineStr">
        <is>
          <t>INE484J01027</t>
        </is>
      </c>
      <c r="C48" s="30" t="inlineStr">
        <is>
          <t>Realty</t>
        </is>
      </c>
      <c r="D48" s="13" t="n">
        <v>80330</v>
      </c>
      <c r="E48" s="14" t="n">
        <v>1333.2</v>
      </c>
      <c r="F48" s="15" t="n">
        <v>0.0103</v>
      </c>
      <c r="G48" s="15" t="n"/>
    </row>
    <row r="49">
      <c r="A49" s="12" t="inlineStr">
        <is>
          <t>Amber Enterprises India Ltd.</t>
        </is>
      </c>
      <c r="B49" s="30" t="inlineStr">
        <is>
          <t>INE371P01015</t>
        </is>
      </c>
      <c r="C49" s="30" t="inlineStr">
        <is>
          <t>Consumer Durables</t>
        </is>
      </c>
      <c r="D49" s="13" t="n">
        <v>44981</v>
      </c>
      <c r="E49" s="14" t="n">
        <v>1319.83</v>
      </c>
      <c r="F49" s="15" t="n">
        <v>0.0102</v>
      </c>
      <c r="G49" s="15" t="n"/>
    </row>
    <row r="50">
      <c r="A50" s="12" t="inlineStr">
        <is>
          <t>Titan Company Ltd.</t>
        </is>
      </c>
      <c r="B50" s="30" t="inlineStr">
        <is>
          <t>INE280A01028</t>
        </is>
      </c>
      <c r="C50" s="30" t="inlineStr">
        <is>
          <t>Consumer Durables</t>
        </is>
      </c>
      <c r="D50" s="13" t="n">
        <v>40815</v>
      </c>
      <c r="E50" s="14" t="n">
        <v>1301.86</v>
      </c>
      <c r="F50" s="15" t="n">
        <v>0.01</v>
      </c>
      <c r="G50" s="15" t="n"/>
    </row>
    <row r="51">
      <c r="A51" s="12" t="inlineStr">
        <is>
          <t>Mahindra &amp; Mahindra Ltd.</t>
        </is>
      </c>
      <c r="B51" s="30" t="inlineStr">
        <is>
          <t>INE101A01026</t>
        </is>
      </c>
      <c r="C51" s="30" t="inlineStr">
        <is>
          <t>Automobiles</t>
        </is>
      </c>
      <c r="D51" s="13" t="n">
        <v>84675</v>
      </c>
      <c r="E51" s="14" t="n">
        <v>1235.07</v>
      </c>
      <c r="F51" s="15" t="n">
        <v>0.0095</v>
      </c>
      <c r="G51" s="15" t="n"/>
    </row>
    <row r="52">
      <c r="A52" s="12" t="inlineStr">
        <is>
          <t>Bharat Dynamics Ltd.</t>
        </is>
      </c>
      <c r="B52" s="30" t="inlineStr">
        <is>
          <t>INE171Z01018</t>
        </is>
      </c>
      <c r="C52" s="30" t="inlineStr">
        <is>
          <t>Aerospace &amp; Defense</t>
        </is>
      </c>
      <c r="D52" s="13" t="n">
        <v>118524</v>
      </c>
      <c r="E52" s="14" t="n">
        <v>1154.6</v>
      </c>
      <c r="F52" s="15" t="n">
        <v>0.0089</v>
      </c>
      <c r="G52" s="15" t="n"/>
    </row>
    <row r="53">
      <c r="A53" s="12" t="inlineStr">
        <is>
          <t>TVS Motor Company Ltd.</t>
        </is>
      </c>
      <c r="B53" s="30" t="inlineStr">
        <is>
          <t>INE494B01023</t>
        </is>
      </c>
      <c r="C53" s="30" t="inlineStr">
        <is>
          <t>Automobiles</t>
        </is>
      </c>
      <c r="D53" s="13" t="n">
        <v>57121</v>
      </c>
      <c r="E53" s="14" t="n">
        <v>908.6799999999999</v>
      </c>
      <c r="F53" s="15" t="n">
        <v>0.007</v>
      </c>
      <c r="G53" s="15" t="n"/>
    </row>
    <row r="54">
      <c r="A54" s="12" t="inlineStr">
        <is>
          <t>Dr. Reddy's Laboratories Ltd.</t>
        </is>
      </c>
      <c r="B54" s="30" t="inlineStr">
        <is>
          <t>INE089A01023</t>
        </is>
      </c>
      <c r="C54" s="30" t="inlineStr">
        <is>
          <t>Pharmaceuticals &amp; Biotechnology</t>
        </is>
      </c>
      <c r="D54" s="13" t="n">
        <v>16768</v>
      </c>
      <c r="E54" s="14" t="n">
        <v>900.03</v>
      </c>
      <c r="F54" s="15" t="n">
        <v>0.0069</v>
      </c>
      <c r="G54" s="15" t="n"/>
    </row>
    <row r="55">
      <c r="A55" s="12" t="inlineStr">
        <is>
          <t>Hindalco Industries Ltd.</t>
        </is>
      </c>
      <c r="B55" s="30" t="inlineStr">
        <is>
          <t>INE038A01020</t>
        </is>
      </c>
      <c r="C55" s="30" t="inlineStr">
        <is>
          <t>Non - Ferrous Metals</t>
        </is>
      </c>
      <c r="D55" s="13" t="n">
        <v>191269</v>
      </c>
      <c r="E55" s="14" t="n">
        <v>878.88</v>
      </c>
      <c r="F55" s="15" t="n">
        <v>0.0068</v>
      </c>
      <c r="G55" s="15" t="n"/>
    </row>
    <row r="56">
      <c r="A56" s="12" t="inlineStr">
        <is>
          <t>IndusInd Bank Ltd.</t>
        </is>
      </c>
      <c r="B56" s="30" t="inlineStr">
        <is>
          <t>INE095A01012</t>
        </is>
      </c>
      <c r="C56" s="30" t="inlineStr">
        <is>
          <t>Banks</t>
        </is>
      </c>
      <c r="D56" s="13" t="n">
        <v>55206</v>
      </c>
      <c r="E56" s="14" t="n">
        <v>795.6799999999999</v>
      </c>
      <c r="F56" s="15" t="n">
        <v>0.0061</v>
      </c>
      <c r="G56" s="15" t="n"/>
    </row>
    <row r="57">
      <c r="A57" s="12" t="inlineStr">
        <is>
          <t>Power Mech Projects Ltd.</t>
        </is>
      </c>
      <c r="B57" s="30" t="inlineStr">
        <is>
          <t>INE211R01019</t>
        </is>
      </c>
      <c r="C57" s="30" t="inlineStr">
        <is>
          <t>Construction</t>
        </is>
      </c>
      <c r="D57" s="13" t="n">
        <v>20612</v>
      </c>
      <c r="E57" s="14" t="n">
        <v>743.5700000000001</v>
      </c>
      <c r="F57" s="15" t="n">
        <v>0.0057</v>
      </c>
      <c r="G57" s="15" t="n"/>
    </row>
    <row r="58">
      <c r="A58" s="12" t="inlineStr">
        <is>
          <t>Cipla Ltd.</t>
        </is>
      </c>
      <c r="B58" s="30" t="inlineStr">
        <is>
          <t>INE059A01026</t>
        </is>
      </c>
      <c r="C58" s="30" t="inlineStr">
        <is>
          <t>Pharmaceuticals &amp; Biotechnology</t>
        </is>
      </c>
      <c r="D58" s="13" t="n">
        <v>61073</v>
      </c>
      <c r="E58" s="14" t="n">
        <v>732.88</v>
      </c>
      <c r="F58" s="15" t="n">
        <v>0.0056</v>
      </c>
      <c r="G58" s="15" t="n"/>
    </row>
    <row r="59">
      <c r="A59" s="12" t="inlineStr">
        <is>
          <t>APL Apollo Tubes Ltd.</t>
        </is>
      </c>
      <c r="B59" s="30" t="inlineStr">
        <is>
          <t>INE702C01027</t>
        </is>
      </c>
      <c r="C59" s="30" t="inlineStr">
        <is>
          <t>Industrial Products</t>
        </is>
      </c>
      <c r="D59" s="13" t="n">
        <v>46570</v>
      </c>
      <c r="E59" s="14" t="n">
        <v>728.96</v>
      </c>
      <c r="F59" s="15" t="n">
        <v>0.0056</v>
      </c>
      <c r="G59" s="15" t="n"/>
    </row>
    <row r="60">
      <c r="A60" s="12" t="inlineStr">
        <is>
          <t>Creditaccess Grameen Ltd.</t>
        </is>
      </c>
      <c r="B60" s="30" t="inlineStr">
        <is>
          <t>INE741K01010</t>
        </is>
      </c>
      <c r="C60" s="30" t="inlineStr">
        <is>
          <t>Finance</t>
        </is>
      </c>
      <c r="D60" s="13" t="n">
        <v>44853</v>
      </c>
      <c r="E60" s="14" t="n">
        <v>716.39</v>
      </c>
      <c r="F60" s="15" t="n">
        <v>0.0055</v>
      </c>
      <c r="G60" s="15" t="n"/>
    </row>
    <row r="61">
      <c r="A61" s="12" t="inlineStr">
        <is>
          <t>Power Finance Corporation Ltd.</t>
        </is>
      </c>
      <c r="B61" s="30" t="inlineStr">
        <is>
          <t>INE134E01011</t>
        </is>
      </c>
      <c r="C61" s="30" t="inlineStr">
        <is>
          <t>Finance</t>
        </is>
      </c>
      <c r="D61" s="13" t="n">
        <v>287491</v>
      </c>
      <c r="E61" s="14" t="n">
        <v>708.95</v>
      </c>
      <c r="F61" s="15" t="n">
        <v>0.0055</v>
      </c>
      <c r="G61" s="15" t="n"/>
    </row>
    <row r="62">
      <c r="A62" s="12" t="inlineStr">
        <is>
          <t>Bharti Airtel Ltd.</t>
        </is>
      </c>
      <c r="B62" s="30" t="inlineStr">
        <is>
          <t>INE397D01024</t>
        </is>
      </c>
      <c r="C62" s="30" t="inlineStr">
        <is>
          <t>Telecom - Services</t>
        </is>
      </c>
      <c r="D62" s="13" t="n">
        <v>75664</v>
      </c>
      <c r="E62" s="14" t="n">
        <v>691.87</v>
      </c>
      <c r="F62" s="15" t="n">
        <v>0.0053</v>
      </c>
      <c r="G62" s="15" t="n"/>
    </row>
    <row r="63">
      <c r="A63" s="12" t="inlineStr">
        <is>
          <t>Ashok Leyland Ltd.</t>
        </is>
      </c>
      <c r="B63" s="30" t="inlineStr">
        <is>
          <t>INE208A01029</t>
        </is>
      </c>
      <c r="C63" s="30" t="inlineStr">
        <is>
          <t>Agricultural, Commercial &amp; Construction Vehicles</t>
        </is>
      </c>
      <c r="D63" s="13" t="n">
        <v>377663</v>
      </c>
      <c r="E63" s="14" t="n">
        <v>633.34</v>
      </c>
      <c r="F63" s="15" t="n">
        <v>0.0049</v>
      </c>
      <c r="G63" s="15" t="n"/>
    </row>
    <row r="64">
      <c r="A64" s="12" t="inlineStr">
        <is>
          <t>Syngene International Ltd.</t>
        </is>
      </c>
      <c r="B64" s="30" t="inlineStr">
        <is>
          <t>INE398R01022</t>
        </is>
      </c>
      <c r="C64" s="30" t="inlineStr">
        <is>
          <t>Healthcare Services</t>
        </is>
      </c>
      <c r="D64" s="13" t="n">
        <v>84918</v>
      </c>
      <c r="E64" s="14" t="n">
        <v>577.7</v>
      </c>
      <c r="F64" s="15" t="n">
        <v>0.0045</v>
      </c>
      <c r="G64" s="15" t="n"/>
    </row>
    <row r="65">
      <c r="A65" s="12" t="inlineStr">
        <is>
          <t>Maruti Suzuki India Ltd.</t>
        </is>
      </c>
      <c r="B65" s="30" t="inlineStr">
        <is>
          <t>INE585B01010</t>
        </is>
      </c>
      <c r="C65" s="30" t="inlineStr">
        <is>
          <t>Automobiles</t>
        </is>
      </c>
      <c r="D65" s="13" t="n">
        <v>4582</v>
      </c>
      <c r="E65" s="14" t="n">
        <v>476.18</v>
      </c>
      <c r="F65" s="15" t="n">
        <v>0.0037</v>
      </c>
      <c r="G65" s="15" t="n"/>
    </row>
    <row r="66">
      <c r="A66" s="12" t="inlineStr">
        <is>
          <t>Bank of Baroda</t>
        </is>
      </c>
      <c r="B66" s="30" t="inlineStr">
        <is>
          <t>INE028A01039</t>
        </is>
      </c>
      <c r="C66" s="30" t="inlineStr">
        <is>
          <t>Banks</t>
        </is>
      </c>
      <c r="D66" s="13" t="n">
        <v>157810</v>
      </c>
      <c r="E66" s="14" t="n">
        <v>309.62</v>
      </c>
      <c r="F66" s="15" t="n">
        <v>0.0024</v>
      </c>
      <c r="G66" s="15" t="n"/>
    </row>
    <row r="67">
      <c r="A67" s="12" t="inlineStr">
        <is>
          <t>P I INDUSTRIES LIMITED</t>
        </is>
      </c>
      <c r="B67" s="30" t="inlineStr">
        <is>
          <t>INE603J01030</t>
        </is>
      </c>
      <c r="C67" s="30" t="inlineStr">
        <is>
          <t>Fertilizers &amp; Agrochemicals</t>
        </is>
      </c>
      <c r="D67" s="13" t="n">
        <v>3833</v>
      </c>
      <c r="E67" s="14" t="n">
        <v>130.37</v>
      </c>
      <c r="F67" s="15" t="n">
        <v>0.001</v>
      </c>
      <c r="G67" s="15" t="n"/>
    </row>
    <row r="68">
      <c r="A68" s="12" t="inlineStr">
        <is>
          <t>KEC International Ltd.</t>
        </is>
      </c>
      <c r="B68" s="30" t="inlineStr">
        <is>
          <t>INE389H01022</t>
        </is>
      </c>
      <c r="C68" s="30" t="inlineStr">
        <is>
          <t>Electrical Equipment</t>
        </is>
      </c>
      <c r="D68" s="13" t="n">
        <v>15575</v>
      </c>
      <c r="E68" s="14" t="n">
        <v>97.86</v>
      </c>
      <c r="F68" s="15" t="n">
        <v>0.0008</v>
      </c>
      <c r="G68" s="15" t="n"/>
    </row>
    <row r="69">
      <c r="A69" s="16" t="inlineStr">
        <is>
          <t>Sub Total</t>
        </is>
      </c>
      <c r="B69" s="31" t="n"/>
      <c r="C69" s="31" t="n"/>
      <c r="D69" s="17" t="n"/>
      <c r="E69" s="37" t="n">
        <v>127650.87</v>
      </c>
      <c r="F69" s="38" t="n">
        <v>0.9838</v>
      </c>
      <c r="G69" s="20" t="n"/>
    </row>
    <row r="70">
      <c r="A70" s="16" t="inlineStr">
        <is>
          <t>(b) Unlisted</t>
        </is>
      </c>
      <c r="B70" s="30" t="n"/>
      <c r="C70" s="30" t="n"/>
      <c r="D70" s="13" t="n"/>
      <c r="E70" s="14" t="n"/>
      <c r="F70" s="15" t="n"/>
      <c r="G70" s="15" t="n"/>
    </row>
    <row r="71">
      <c r="A71" s="16" t="inlineStr">
        <is>
          <t>Sub Total</t>
        </is>
      </c>
      <c r="B71" s="30" t="n"/>
      <c r="C71" s="30" t="n"/>
      <c r="D71" s="13" t="n"/>
      <c r="E71" s="39" t="inlineStr">
        <is>
          <t>NIL</t>
        </is>
      </c>
      <c r="F71" s="40" t="inlineStr">
        <is>
          <t>NIL</t>
        </is>
      </c>
      <c r="G71" s="15" t="n"/>
    </row>
    <row r="72">
      <c r="A72" s="21" t="inlineStr">
        <is>
          <t>TOTAL</t>
        </is>
      </c>
      <c r="B72" s="32" t="n"/>
      <c r="C72" s="32" t="n"/>
      <c r="D72" s="22" t="n"/>
      <c r="E72" s="27" t="n">
        <v>127650.87</v>
      </c>
      <c r="F72" s="28" t="n">
        <v>0.9838</v>
      </c>
      <c r="G72" s="20" t="n"/>
    </row>
    <row r="73">
      <c r="A73" s="12" t="n"/>
      <c r="B73" s="30" t="n"/>
      <c r="C73" s="30" t="n"/>
      <c r="D73" s="13" t="n"/>
      <c r="E73" s="14" t="n"/>
      <c r="F73" s="15" t="n"/>
      <c r="G73" s="15" t="n"/>
    </row>
    <row r="74">
      <c r="A74" s="12" t="n"/>
      <c r="B74" s="30" t="n"/>
      <c r="C74" s="30" t="n"/>
      <c r="D74" s="13" t="n"/>
      <c r="E74" s="14" t="n"/>
      <c r="F74" s="15" t="n"/>
      <c r="G74" s="15" t="n"/>
    </row>
    <row r="75">
      <c r="A75" s="16" t="inlineStr">
        <is>
          <t>TREPS / Reverse Repo</t>
        </is>
      </c>
      <c r="B75" s="30" t="n"/>
      <c r="C75" s="30" t="n"/>
      <c r="D75" s="13" t="n"/>
      <c r="E75" s="14" t="n"/>
      <c r="F75" s="15" t="n"/>
      <c r="G75" s="15" t="n"/>
    </row>
    <row r="76">
      <c r="A76" s="12" t="inlineStr">
        <is>
          <t>Clearing Corporation of India Ltd.</t>
        </is>
      </c>
      <c r="B76" s="30" t="n"/>
      <c r="C76" s="30" t="n"/>
      <c r="D76" s="13" t="n"/>
      <c r="E76" s="14" t="n">
        <v>2338.57</v>
      </c>
      <c r="F76" s="15" t="n">
        <v>0.018</v>
      </c>
      <c r="G76" s="15" t="n">
        <v>0.067576</v>
      </c>
    </row>
    <row r="77">
      <c r="A77" s="16" t="inlineStr">
        <is>
          <t>Sub Total</t>
        </is>
      </c>
      <c r="B77" s="31" t="n"/>
      <c r="C77" s="31" t="n"/>
      <c r="D77" s="17" t="n"/>
      <c r="E77" s="37" t="n">
        <v>2338.57</v>
      </c>
      <c r="F77" s="38" t="n">
        <v>0.018</v>
      </c>
      <c r="G77" s="20" t="n"/>
    </row>
    <row r="78">
      <c r="A78" s="12" t="n"/>
      <c r="B78" s="30" t="n"/>
      <c r="C78" s="30" t="n"/>
      <c r="D78" s="13" t="n"/>
      <c r="E78" s="14" t="n"/>
      <c r="F78" s="15" t="n"/>
      <c r="G78" s="15" t="n"/>
    </row>
    <row r="79">
      <c r="A79" s="21" t="inlineStr">
        <is>
          <t>TOTAL</t>
        </is>
      </c>
      <c r="B79" s="32" t="n"/>
      <c r="C79" s="32" t="n"/>
      <c r="D79" s="22" t="n"/>
      <c r="E79" s="18" t="n">
        <v>2338.57</v>
      </c>
      <c r="F79" s="19" t="n">
        <v>0.018</v>
      </c>
      <c r="G79" s="20" t="n"/>
    </row>
    <row r="80">
      <c r="A80" s="12" t="inlineStr">
        <is>
          <t>Accrued Interest</t>
        </is>
      </c>
      <c r="B80" s="30" t="n"/>
      <c r="C80" s="30" t="n"/>
      <c r="D80" s="13" t="n"/>
      <c r="E80" s="14" t="n">
        <v>0.4329617</v>
      </c>
      <c r="F80" s="15" t="n">
        <v>3e-06</v>
      </c>
      <c r="G80" s="15" t="n"/>
    </row>
    <row r="81">
      <c r="A81" s="12" t="inlineStr">
        <is>
          <t>Net Receivables/(Payables)</t>
        </is>
      </c>
      <c r="B81" s="30" t="n"/>
      <c r="C81" s="30" t="n"/>
      <c r="D81" s="13" t="n"/>
      <c r="E81" s="23" t="n">
        <v>-241.9729617</v>
      </c>
      <c r="F81" s="24" t="n">
        <v>-0.001803</v>
      </c>
      <c r="G81" s="15" t="n">
        <v>0.067576</v>
      </c>
    </row>
    <row r="82">
      <c r="A82" s="25" t="inlineStr">
        <is>
          <t>GRAND TOTAL</t>
        </is>
      </c>
      <c r="B82" s="33" t="n"/>
      <c r="C82" s="33" t="n"/>
      <c r="D82" s="26" t="n"/>
      <c r="E82" s="27" t="n">
        <v>129747.9</v>
      </c>
      <c r="F82" s="28" t="n">
        <v>1</v>
      </c>
      <c r="G82" s="28" t="n"/>
    </row>
    <row r="87">
      <c r="A87" s="67" t="inlineStr">
        <is>
          <t>Notes:</t>
        </is>
      </c>
    </row>
    <row r="88">
      <c r="A88" s="47" t="inlineStr">
        <is>
          <t>1. Security in default beyond its maturiy date</t>
        </is>
      </c>
      <c r="B88" s="34" t="inlineStr">
        <is>
          <t>NIL</t>
        </is>
      </c>
    </row>
    <row r="89">
      <c r="A89" t="inlineStr">
        <is>
          <t>2. NAV at the beginning of the period (Rs. per unit)</t>
        </is>
      </c>
    </row>
    <row r="90">
      <c r="A90" t="inlineStr">
        <is>
          <t>Plan /option (Face Value 10)</t>
        </is>
      </c>
      <c r="B90" t="inlineStr">
        <is>
          <t>As on</t>
        </is>
      </c>
      <c r="C90" t="inlineStr">
        <is>
          <t>As on</t>
        </is>
      </c>
    </row>
    <row r="91">
      <c r="B91" s="48" t="n">
        <v>45198</v>
      </c>
      <c r="C91" s="48" t="n">
        <v>45230</v>
      </c>
    </row>
    <row r="92">
      <c r="A92" t="inlineStr">
        <is>
          <t>Direct Plan Growth Option</t>
        </is>
      </c>
      <c r="B92" t="n">
        <v>29.971</v>
      </c>
      <c r="C92" t="n">
        <v>29.171</v>
      </c>
      <c r="E92" s="2" t="n"/>
    </row>
    <row r="93">
      <c r="A93" t="inlineStr">
        <is>
          <t>Direct Plan IDCW Option</t>
        </is>
      </c>
      <c r="B93" t="n">
        <v>24.606</v>
      </c>
      <c r="C93" t="n">
        <v>23.949</v>
      </c>
      <c r="E93" s="2" t="n"/>
    </row>
    <row r="94">
      <c r="A94" t="inlineStr">
        <is>
          <t>Regular Plan Growth Option</t>
        </is>
      </c>
      <c r="B94" t="n">
        <v>26.644</v>
      </c>
      <c r="C94" t="n">
        <v>25.896</v>
      </c>
      <c r="E94" s="2" t="n"/>
    </row>
    <row r="95">
      <c r="A95" t="inlineStr">
        <is>
          <t>Regular Plan IDCW Option</t>
        </is>
      </c>
      <c r="B95" t="n">
        <v>21.877</v>
      </c>
      <c r="C95" t="n">
        <v>21.263</v>
      </c>
      <c r="E95" s="2" t="n"/>
    </row>
    <row r="96">
      <c r="E96" s="2" t="n"/>
    </row>
    <row r="97">
      <c r="A97" t="inlineStr">
        <is>
          <t xml:space="preserve">3. Total Dividend (Net) declared during the month </t>
        </is>
      </c>
      <c r="B97" s="34" t="inlineStr">
        <is>
          <t>NIL</t>
        </is>
      </c>
    </row>
    <row r="98">
      <c r="A98" t="inlineStr">
        <is>
          <t>4. Bonus was declared during the month</t>
        </is>
      </c>
      <c r="B98" s="34" t="inlineStr">
        <is>
          <t>NIL</t>
        </is>
      </c>
    </row>
    <row r="99" ht="30" customHeight="1">
      <c r="A99" s="47" t="inlineStr">
        <is>
          <t>5. Investment in Repo of Corporate Debt Securities during the month ended October 31, 2023</t>
        </is>
      </c>
      <c r="B99" s="34" t="inlineStr">
        <is>
          <t>NIL</t>
        </is>
      </c>
    </row>
    <row r="100" ht="30" customHeight="1">
      <c r="A100" s="47" t="inlineStr">
        <is>
          <t>6. Investment in foreign securities/ADRs/GDRs at the end of the month</t>
        </is>
      </c>
      <c r="B100" s="34" t="inlineStr">
        <is>
          <t>NIL</t>
        </is>
      </c>
    </row>
    <row r="101">
      <c r="A101" t="inlineStr">
        <is>
          <t>7. Portfolio Turnover Ratio</t>
        </is>
      </c>
      <c r="B101" s="49" t="n">
        <v>0.527662</v>
      </c>
    </row>
    <row r="102" ht="45" customHeight="1">
      <c r="A102" s="47" t="inlineStr">
        <is>
          <t>8. Total gross exposure to derivative instruments (excluding reversed positions) at the end of the month (Rs. in Lakhs)</t>
        </is>
      </c>
      <c r="B102" s="34" t="inlineStr">
        <is>
          <t>NIL</t>
        </is>
      </c>
    </row>
    <row r="103" ht="30" customHeight="1">
      <c r="A103" s="47" t="inlineStr">
        <is>
          <t>9. Margin Deposits includes Margin money placed on derivatives other than margin money placed with bank</t>
        </is>
      </c>
      <c r="B103" s="34" t="inlineStr">
        <is>
          <t>NIL</t>
        </is>
      </c>
    </row>
    <row r="104" ht="30" customHeight="1">
      <c r="A104" s="47" t="inlineStr">
        <is>
          <t>10. Value of investment made by other schemes under same management (Rs. In Lakhs)</t>
        </is>
      </c>
      <c r="B104" s="34" t="inlineStr">
        <is>
          <t>NIL</t>
        </is>
      </c>
    </row>
    <row r="105">
      <c r="A105" t="inlineStr">
        <is>
          <t>11. Number of instance of deviation In valuation of securities</t>
        </is>
      </c>
      <c r="B105" s="34" t="inlineStr">
        <is>
          <t>NIL</t>
        </is>
      </c>
    </row>
    <row r="106">
      <c r="A106" t="inlineStr">
        <is>
          <t>12. Total value and percentage of illiquid equity shares / securities</t>
        </is>
      </c>
      <c r="B106" s="34" t="inlineStr">
        <is>
          <t>NIL</t>
        </is>
      </c>
    </row>
    <row r="108" ht="70" customHeight="1">
      <c r="A108" s="69" t="inlineStr">
        <is>
          <t>Scheme Name</t>
        </is>
      </c>
      <c r="B108" s="69" t="inlineStr">
        <is>
          <t>Risk- O - Meter</t>
        </is>
      </c>
      <c r="C108" s="69" t="inlineStr">
        <is>
          <t>Benchmark of the Scheme</t>
        </is>
      </c>
      <c r="D108" s="69" t="inlineStr">
        <is>
          <t>Benchmark Risk-o-meter</t>
        </is>
      </c>
    </row>
    <row r="109" ht="70" customHeight="1">
      <c r="A109" s="69" t="inlineStr">
        <is>
          <t>Edelweiss Flexi Cap Fund</t>
        </is>
      </c>
      <c r="B109" s="69" t="n"/>
      <c r="C109" s="69" t="inlineStr">
        <is>
          <t>NIFTY 500 - TRI</t>
        </is>
      </c>
      <c r="D109" s="69" t="n"/>
      <c r="E109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117"/>
  <sheetViews>
    <sheetView showGridLines="0" workbookViewId="0">
      <pane ySplit="4" topLeftCell="A94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LONG TERM EQUITY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 ended equity linked saving scheme with a statutory lock in of 3 years and tax benefit)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6" t="inlineStr">
        <is>
          <t>Equity &amp; Equity related</t>
        </is>
      </c>
      <c r="B6" s="30" t="n"/>
      <c r="C6" s="30" t="n"/>
      <c r="D6" s="13" t="n"/>
      <c r="E6" s="14" t="n"/>
      <c r="F6" s="15" t="n"/>
      <c r="G6" s="15" t="n"/>
    </row>
    <row r="7">
      <c r="A7" s="16" t="inlineStr">
        <is>
          <t>(a)Listed / Awaiting listing on Stock Exchanges</t>
        </is>
      </c>
      <c r="B7" s="30" t="n"/>
      <c r="C7" s="30" t="n"/>
      <c r="D7" s="13" t="n"/>
      <c r="E7" s="14" t="n"/>
      <c r="F7" s="15" t="n"/>
      <c r="G7" s="15" t="n"/>
    </row>
    <row r="8">
      <c r="A8" s="12" t="inlineStr">
        <is>
          <t>HDFC Bank Ltd.</t>
        </is>
      </c>
      <c r="B8" s="30" t="inlineStr">
        <is>
          <t>INE040A01034</t>
        </is>
      </c>
      <c r="C8" s="30" t="inlineStr">
        <is>
          <t>Banks</t>
        </is>
      </c>
      <c r="D8" s="13" t="n">
        <v>141702</v>
      </c>
      <c r="E8" s="14" t="n">
        <v>2092.23</v>
      </c>
      <c r="F8" s="15" t="n">
        <v>0.08210000000000001</v>
      </c>
      <c r="G8" s="15" t="n"/>
    </row>
    <row r="9">
      <c r="A9" s="12" t="inlineStr">
        <is>
          <t>ICICI Bank Ltd.</t>
        </is>
      </c>
      <c r="B9" s="30" t="inlineStr">
        <is>
          <t>INE090A01021</t>
        </is>
      </c>
      <c r="C9" s="30" t="inlineStr">
        <is>
          <t>Banks</t>
        </is>
      </c>
      <c r="D9" s="13" t="n">
        <v>199877</v>
      </c>
      <c r="E9" s="14" t="n">
        <v>1829.57</v>
      </c>
      <c r="F9" s="15" t="n">
        <v>0.0718</v>
      </c>
      <c r="G9" s="15" t="n"/>
    </row>
    <row r="10">
      <c r="A10" s="12" t="inlineStr">
        <is>
          <t>Larsen &amp; Toubro Ltd.</t>
        </is>
      </c>
      <c r="B10" s="30" t="inlineStr">
        <is>
          <t>INE018A01030</t>
        </is>
      </c>
      <c r="C10" s="30" t="inlineStr">
        <is>
          <t>Construction</t>
        </is>
      </c>
      <c r="D10" s="13" t="n">
        <v>51257</v>
      </c>
      <c r="E10" s="14" t="n">
        <v>1501.34</v>
      </c>
      <c r="F10" s="15" t="n">
        <v>0.0589</v>
      </c>
      <c r="G10" s="15" t="n"/>
    </row>
    <row r="11">
      <c r="A11" s="12" t="inlineStr">
        <is>
          <t>Reliance Industries Ltd.</t>
        </is>
      </c>
      <c r="B11" s="30" t="inlineStr">
        <is>
          <t>INE002A01018</t>
        </is>
      </c>
      <c r="C11" s="30" t="inlineStr">
        <is>
          <t>Petroleum Products</t>
        </is>
      </c>
      <c r="D11" s="13" t="n">
        <v>54330</v>
      </c>
      <c r="E11" s="14" t="n">
        <v>1243.02</v>
      </c>
      <c r="F11" s="15" t="n">
        <v>0.0488</v>
      </c>
      <c r="G11" s="15" t="n"/>
    </row>
    <row r="12">
      <c r="A12" s="12" t="inlineStr">
        <is>
          <t>Axis Bank Ltd.</t>
        </is>
      </c>
      <c r="B12" s="30" t="inlineStr">
        <is>
          <t>INE238A01034</t>
        </is>
      </c>
      <c r="C12" s="30" t="inlineStr">
        <is>
          <t>Banks</t>
        </is>
      </c>
      <c r="D12" s="13" t="n">
        <v>98765</v>
      </c>
      <c r="E12" s="14" t="n">
        <v>969.72</v>
      </c>
      <c r="F12" s="15" t="n">
        <v>0.0381</v>
      </c>
      <c r="G12" s="15" t="n"/>
    </row>
    <row r="13">
      <c r="A13" s="12" t="inlineStr">
        <is>
          <t>State Bank of India</t>
        </is>
      </c>
      <c r="B13" s="30" t="inlineStr">
        <is>
          <t>INE062A01020</t>
        </is>
      </c>
      <c r="C13" s="30" t="inlineStr">
        <is>
          <t>Banks</t>
        </is>
      </c>
      <c r="D13" s="13" t="n">
        <v>151934</v>
      </c>
      <c r="E13" s="14" t="n">
        <v>859.26</v>
      </c>
      <c r="F13" s="15" t="n">
        <v>0.0337</v>
      </c>
      <c r="G13" s="15" t="n"/>
    </row>
    <row r="14">
      <c r="A14" s="12" t="inlineStr">
        <is>
          <t>Ultratech Cement Ltd.</t>
        </is>
      </c>
      <c r="B14" s="30" t="inlineStr">
        <is>
          <t>INE481G01011</t>
        </is>
      </c>
      <c r="C14" s="30" t="inlineStr">
        <is>
          <t>Cement &amp; Cement Products</t>
        </is>
      </c>
      <c r="D14" s="13" t="n">
        <v>9300</v>
      </c>
      <c r="E14" s="14" t="n">
        <v>783.27</v>
      </c>
      <c r="F14" s="15" t="n">
        <v>0.0307</v>
      </c>
      <c r="G14" s="15" t="n"/>
    </row>
    <row r="15">
      <c r="A15" s="12" t="inlineStr">
        <is>
          <t>ITC Ltd.</t>
        </is>
      </c>
      <c r="B15" s="30" t="inlineStr">
        <is>
          <t>INE154A01025</t>
        </is>
      </c>
      <c r="C15" s="30" t="inlineStr">
        <is>
          <t>Diversified FMCG</t>
        </is>
      </c>
      <c r="D15" s="13" t="n">
        <v>175158</v>
      </c>
      <c r="E15" s="14" t="n">
        <v>750.38</v>
      </c>
      <c r="F15" s="15" t="n">
        <v>0.0295</v>
      </c>
      <c r="G15" s="15" t="n"/>
    </row>
    <row r="16">
      <c r="A16" s="12" t="inlineStr">
        <is>
          <t>Infosys Ltd.</t>
        </is>
      </c>
      <c r="B16" s="30" t="inlineStr">
        <is>
          <t>INE009A01021</t>
        </is>
      </c>
      <c r="C16" s="30" t="inlineStr">
        <is>
          <t>IT - Software</t>
        </is>
      </c>
      <c r="D16" s="13" t="n">
        <v>47648</v>
      </c>
      <c r="E16" s="14" t="n">
        <v>652.02</v>
      </c>
      <c r="F16" s="15" t="n">
        <v>0.0256</v>
      </c>
      <c r="G16" s="15" t="n"/>
    </row>
    <row r="17">
      <c r="A17" s="12" t="inlineStr">
        <is>
          <t>Tata Consultancy Services Ltd.</t>
        </is>
      </c>
      <c r="B17" s="30" t="inlineStr">
        <is>
          <t>INE467B01029</t>
        </is>
      </c>
      <c r="C17" s="30" t="inlineStr">
        <is>
          <t>IT - Software</t>
        </is>
      </c>
      <c r="D17" s="13" t="n">
        <v>18740</v>
      </c>
      <c r="E17" s="14" t="n">
        <v>631.3</v>
      </c>
      <c r="F17" s="15" t="n">
        <v>0.0248</v>
      </c>
      <c r="G17" s="15" t="n"/>
    </row>
    <row r="18">
      <c r="A18" s="12" t="inlineStr">
        <is>
          <t>Bharti Airtel Ltd.</t>
        </is>
      </c>
      <c r="B18" s="30" t="inlineStr">
        <is>
          <t>INE397D01024</t>
        </is>
      </c>
      <c r="C18" s="30" t="inlineStr">
        <is>
          <t>Telecom - Services</t>
        </is>
      </c>
      <c r="D18" s="13" t="n">
        <v>61438</v>
      </c>
      <c r="E18" s="14" t="n">
        <v>561.79</v>
      </c>
      <c r="F18" s="15" t="n">
        <v>0.0221</v>
      </c>
      <c r="G18" s="15" t="n"/>
    </row>
    <row r="19">
      <c r="A19" s="12" t="inlineStr">
        <is>
          <t>Hindustan Unilever Ltd.</t>
        </is>
      </c>
      <c r="B19" s="30" t="inlineStr">
        <is>
          <t>INE030A01027</t>
        </is>
      </c>
      <c r="C19" s="30" t="inlineStr">
        <is>
          <t>Diversified FMCG</t>
        </is>
      </c>
      <c r="D19" s="13" t="n">
        <v>21251</v>
      </c>
      <c r="E19" s="14" t="n">
        <v>527.87</v>
      </c>
      <c r="F19" s="15" t="n">
        <v>0.0207</v>
      </c>
      <c r="G19" s="15" t="n"/>
    </row>
    <row r="20">
      <c r="A20" s="12" t="inlineStr">
        <is>
          <t>Trent Ltd.</t>
        </is>
      </c>
      <c r="B20" s="30" t="inlineStr">
        <is>
          <t>INE849A01020</t>
        </is>
      </c>
      <c r="C20" s="30" t="inlineStr">
        <is>
          <t>Retailing</t>
        </is>
      </c>
      <c r="D20" s="13" t="n">
        <v>22899</v>
      </c>
      <c r="E20" s="14" t="n">
        <v>493.4</v>
      </c>
      <c r="F20" s="15" t="n">
        <v>0.0194</v>
      </c>
      <c r="G20" s="15" t="n"/>
    </row>
    <row r="21">
      <c r="A21" s="12" t="inlineStr">
        <is>
          <t>Sun Pharmaceutical Industries Ltd.</t>
        </is>
      </c>
      <c r="B21" s="30" t="inlineStr">
        <is>
          <t>INE044A01036</t>
        </is>
      </c>
      <c r="C21" s="30" t="inlineStr">
        <is>
          <t>Pharmaceuticals &amp; Biotechnology</t>
        </is>
      </c>
      <c r="D21" s="13" t="n">
        <v>44172</v>
      </c>
      <c r="E21" s="14" t="n">
        <v>480.86</v>
      </c>
      <c r="F21" s="15" t="n">
        <v>0.0189</v>
      </c>
      <c r="G21" s="15" t="n"/>
    </row>
    <row r="22">
      <c r="A22" s="12" t="inlineStr">
        <is>
          <t>Cummins India Ltd.</t>
        </is>
      </c>
      <c r="B22" s="30" t="inlineStr">
        <is>
          <t>INE298A01020</t>
        </is>
      </c>
      <c r="C22" s="30" t="inlineStr">
        <is>
          <t>Industrial Products</t>
        </is>
      </c>
      <c r="D22" s="13" t="n">
        <v>27979</v>
      </c>
      <c r="E22" s="14" t="n">
        <v>469.08</v>
      </c>
      <c r="F22" s="15" t="n">
        <v>0.0184</v>
      </c>
      <c r="G22" s="15" t="n"/>
    </row>
    <row r="23">
      <c r="A23" s="12" t="inlineStr">
        <is>
          <t>The Federal Bank Ltd.</t>
        </is>
      </c>
      <c r="B23" s="30" t="inlineStr">
        <is>
          <t>INE171A01029</t>
        </is>
      </c>
      <c r="C23" s="30" t="inlineStr">
        <is>
          <t>Banks</t>
        </is>
      </c>
      <c r="D23" s="13" t="n">
        <v>315784</v>
      </c>
      <c r="E23" s="14" t="n">
        <v>444.15</v>
      </c>
      <c r="F23" s="15" t="n">
        <v>0.0174</v>
      </c>
      <c r="G23" s="15" t="n"/>
    </row>
    <row r="24">
      <c r="A24" s="12" t="inlineStr">
        <is>
          <t>Cholamandalam Investment &amp; Finance Company Ltd.</t>
        </is>
      </c>
      <c r="B24" s="30" t="inlineStr">
        <is>
          <t>INE121A01024</t>
        </is>
      </c>
      <c r="C24" s="30" t="inlineStr">
        <is>
          <t>Finance</t>
        </is>
      </c>
      <c r="D24" s="13" t="n">
        <v>38149</v>
      </c>
      <c r="E24" s="14" t="n">
        <v>433.87</v>
      </c>
      <c r="F24" s="15" t="n">
        <v>0.017</v>
      </c>
      <c r="G24" s="15" t="n"/>
    </row>
    <row r="25">
      <c r="A25" s="12" t="inlineStr">
        <is>
          <t>Samvardhana Motherson International Ltd.</t>
        </is>
      </c>
      <c r="B25" s="30" t="inlineStr">
        <is>
          <t>INE775A01035</t>
        </is>
      </c>
      <c r="C25" s="30" t="inlineStr">
        <is>
          <t>Auto Components</t>
        </is>
      </c>
      <c r="D25" s="13" t="n">
        <v>449586</v>
      </c>
      <c r="E25" s="14" t="n">
        <v>413.39</v>
      </c>
      <c r="F25" s="15" t="n">
        <v>0.0162</v>
      </c>
      <c r="G25" s="15" t="n"/>
    </row>
    <row r="26">
      <c r="A26" s="12" t="inlineStr">
        <is>
          <t>Bharat Electronics Ltd.</t>
        </is>
      </c>
      <c r="B26" s="30" t="inlineStr">
        <is>
          <t>INE263A01024</t>
        </is>
      </c>
      <c r="C26" s="30" t="inlineStr">
        <is>
          <t>Aerospace &amp; Defense</t>
        </is>
      </c>
      <c r="D26" s="13" t="n">
        <v>307615</v>
      </c>
      <c r="E26" s="14" t="n">
        <v>409.9</v>
      </c>
      <c r="F26" s="15" t="n">
        <v>0.0161</v>
      </c>
      <c r="G26" s="15" t="n"/>
    </row>
    <row r="27">
      <c r="A27" s="12" t="inlineStr">
        <is>
          <t>Bajaj Finance Ltd.</t>
        </is>
      </c>
      <c r="B27" s="30" t="inlineStr">
        <is>
          <t>INE296A01024</t>
        </is>
      </c>
      <c r="C27" s="30" t="inlineStr">
        <is>
          <t>Finance</t>
        </is>
      </c>
      <c r="D27" s="13" t="n">
        <v>5169</v>
      </c>
      <c r="E27" s="14" t="n">
        <v>387.3</v>
      </c>
      <c r="F27" s="15" t="n">
        <v>0.0152</v>
      </c>
      <c r="G27" s="15" t="n"/>
    </row>
    <row r="28">
      <c r="A28" s="12" t="inlineStr">
        <is>
          <t>Persistent Systems Ltd.</t>
        </is>
      </c>
      <c r="B28" s="30" t="inlineStr">
        <is>
          <t>INE262H01013</t>
        </is>
      </c>
      <c r="C28" s="30" t="inlineStr">
        <is>
          <t>IT - Software</t>
        </is>
      </c>
      <c r="D28" s="13" t="n">
        <v>6042</v>
      </c>
      <c r="E28" s="14" t="n">
        <v>372.2</v>
      </c>
      <c r="F28" s="15" t="n">
        <v>0.0146</v>
      </c>
      <c r="G28" s="15" t="n"/>
    </row>
    <row r="29">
      <c r="A29" s="12" t="inlineStr">
        <is>
          <t>ABB India Ltd.</t>
        </is>
      </c>
      <c r="B29" s="30" t="inlineStr">
        <is>
          <t>INE117A01022</t>
        </is>
      </c>
      <c r="C29" s="30" t="inlineStr">
        <is>
          <t>Electrical Equipment</t>
        </is>
      </c>
      <c r="D29" s="13" t="n">
        <v>8641</v>
      </c>
      <c r="E29" s="14" t="n">
        <v>355.08</v>
      </c>
      <c r="F29" s="15" t="n">
        <v>0.0139</v>
      </c>
      <c r="G29" s="15" t="n"/>
    </row>
    <row r="30">
      <c r="A30" s="12" t="inlineStr">
        <is>
          <t>Bikaji Foods International Ltd.</t>
        </is>
      </c>
      <c r="B30" s="30" t="inlineStr">
        <is>
          <t>INE00E101023</t>
        </is>
      </c>
      <c r="C30" s="30" t="inlineStr">
        <is>
          <t>Food Products</t>
        </is>
      </c>
      <c r="D30" s="13" t="n">
        <v>74140</v>
      </c>
      <c r="E30" s="14" t="n">
        <v>350.76</v>
      </c>
      <c r="F30" s="15" t="n">
        <v>0.0138</v>
      </c>
      <c r="G30" s="15" t="n"/>
    </row>
    <row r="31">
      <c r="A31" s="12" t="inlineStr">
        <is>
          <t>LTIMindtree Ltd.</t>
        </is>
      </c>
      <c r="B31" s="30" t="inlineStr">
        <is>
          <t>INE214T01019</t>
        </is>
      </c>
      <c r="C31" s="30" t="inlineStr">
        <is>
          <t>IT - Software</t>
        </is>
      </c>
      <c r="D31" s="13" t="n">
        <v>6677</v>
      </c>
      <c r="E31" s="14" t="n">
        <v>337.88</v>
      </c>
      <c r="F31" s="15" t="n">
        <v>0.0133</v>
      </c>
      <c r="G31" s="15" t="n"/>
    </row>
    <row r="32">
      <c r="A32" s="12" t="inlineStr">
        <is>
          <t>Kajaria Ceramics Ltd.</t>
        </is>
      </c>
      <c r="B32" s="30" t="inlineStr">
        <is>
          <t>INE217B01036</t>
        </is>
      </c>
      <c r="C32" s="30" t="inlineStr">
        <is>
          <t>Consumer Durables</t>
        </is>
      </c>
      <c r="D32" s="13" t="n">
        <v>26474</v>
      </c>
      <c r="E32" s="14" t="n">
        <v>333.93</v>
      </c>
      <c r="F32" s="15" t="n">
        <v>0.0131</v>
      </c>
      <c r="G32" s="15" t="n"/>
    </row>
    <row r="33">
      <c r="A33" s="12" t="inlineStr">
        <is>
          <t>NTPC Ltd.</t>
        </is>
      </c>
      <c r="B33" s="30" t="inlineStr">
        <is>
          <t>INE733E01010</t>
        </is>
      </c>
      <c r="C33" s="30" t="inlineStr">
        <is>
          <t>Power</t>
        </is>
      </c>
      <c r="D33" s="13" t="n">
        <v>127422</v>
      </c>
      <c r="E33" s="14" t="n">
        <v>300.46</v>
      </c>
      <c r="F33" s="15" t="n">
        <v>0.0118</v>
      </c>
      <c r="G33" s="15" t="n"/>
    </row>
    <row r="34">
      <c r="A34" s="12" t="inlineStr">
        <is>
          <t>Cipla Ltd.</t>
        </is>
      </c>
      <c r="B34" s="30" t="inlineStr">
        <is>
          <t>INE059A01026</t>
        </is>
      </c>
      <c r="C34" s="30" t="inlineStr">
        <is>
          <t>Pharmaceuticals &amp; Biotechnology</t>
        </is>
      </c>
      <c r="D34" s="13" t="n">
        <v>24382</v>
      </c>
      <c r="E34" s="14" t="n">
        <v>292.58</v>
      </c>
      <c r="F34" s="15" t="n">
        <v>0.0115</v>
      </c>
      <c r="G34" s="15" t="n"/>
    </row>
    <row r="35">
      <c r="A35" s="12" t="inlineStr">
        <is>
          <t>JB Chemicals &amp; Pharmaceuticals Ltd.</t>
        </is>
      </c>
      <c r="B35" s="30" t="inlineStr">
        <is>
          <t>INE572A01036</t>
        </is>
      </c>
      <c r="C35" s="30" t="inlineStr">
        <is>
          <t>Pharmaceuticals &amp; Biotechnology</t>
        </is>
      </c>
      <c r="D35" s="13" t="n">
        <v>20896</v>
      </c>
      <c r="E35" s="14" t="n">
        <v>292.18</v>
      </c>
      <c r="F35" s="15" t="n">
        <v>0.0115</v>
      </c>
      <c r="G35" s="15" t="n"/>
    </row>
    <row r="36">
      <c r="A36" s="12" t="inlineStr">
        <is>
          <t>Tata Motors Ltd.</t>
        </is>
      </c>
      <c r="B36" s="30" t="inlineStr">
        <is>
          <t>INE155A01022</t>
        </is>
      </c>
      <c r="C36" s="30" t="inlineStr">
        <is>
          <t>Automobiles</t>
        </is>
      </c>
      <c r="D36" s="13" t="n">
        <v>46177</v>
      </c>
      <c r="E36" s="14" t="n">
        <v>290.29</v>
      </c>
      <c r="F36" s="15" t="n">
        <v>0.0114</v>
      </c>
      <c r="G36" s="15" t="n"/>
    </row>
    <row r="37">
      <c r="A37" s="12" t="inlineStr">
        <is>
          <t>Syngene International Ltd.</t>
        </is>
      </c>
      <c r="B37" s="30" t="inlineStr">
        <is>
          <t>INE398R01022</t>
        </is>
      </c>
      <c r="C37" s="30" t="inlineStr">
        <is>
          <t>Healthcare Services</t>
        </is>
      </c>
      <c r="D37" s="13" t="n">
        <v>40421</v>
      </c>
      <c r="E37" s="14" t="n">
        <v>274.98</v>
      </c>
      <c r="F37" s="15" t="n">
        <v>0.0108</v>
      </c>
      <c r="G37" s="15" t="n"/>
    </row>
    <row r="38">
      <c r="A38" s="12" t="inlineStr">
        <is>
          <t>Astral Ltd.</t>
        </is>
      </c>
      <c r="B38" s="30" t="inlineStr">
        <is>
          <t>INE006I01046</t>
        </is>
      </c>
      <c r="C38" s="30" t="inlineStr">
        <is>
          <t>Industrial Products</t>
        </is>
      </c>
      <c r="D38" s="13" t="n">
        <v>14144</v>
      </c>
      <c r="E38" s="14" t="n">
        <v>261.77</v>
      </c>
      <c r="F38" s="15" t="n">
        <v>0.0103</v>
      </c>
      <c r="G38" s="15" t="n"/>
    </row>
    <row r="39">
      <c r="A39" s="12" t="inlineStr">
        <is>
          <t>Maruti Suzuki India Ltd.</t>
        </is>
      </c>
      <c r="B39" s="30" t="inlineStr">
        <is>
          <t>INE585B01010</t>
        </is>
      </c>
      <c r="C39" s="30" t="inlineStr">
        <is>
          <t>Automobiles</t>
        </is>
      </c>
      <c r="D39" s="13" t="n">
        <v>2467</v>
      </c>
      <c r="E39" s="14" t="n">
        <v>256.38</v>
      </c>
      <c r="F39" s="15" t="n">
        <v>0.0101</v>
      </c>
      <c r="G39" s="15" t="n"/>
    </row>
    <row r="40">
      <c r="A40" s="12" t="inlineStr">
        <is>
          <t>HCL Technologies Ltd.</t>
        </is>
      </c>
      <c r="B40" s="30" t="inlineStr">
        <is>
          <t>INE860A01027</t>
        </is>
      </c>
      <c r="C40" s="30" t="inlineStr">
        <is>
          <t>IT - Software</t>
        </is>
      </c>
      <c r="D40" s="13" t="n">
        <v>19563</v>
      </c>
      <c r="E40" s="14" t="n">
        <v>249.62</v>
      </c>
      <c r="F40" s="15" t="n">
        <v>0.0098</v>
      </c>
      <c r="G40" s="15" t="n"/>
    </row>
    <row r="41">
      <c r="A41" s="12" t="inlineStr">
        <is>
          <t>Mahindra &amp; Mahindra Ltd.</t>
        </is>
      </c>
      <c r="B41" s="30" t="inlineStr">
        <is>
          <t>INE101A01026</t>
        </is>
      </c>
      <c r="C41" s="30" t="inlineStr">
        <is>
          <t>Automobiles</t>
        </is>
      </c>
      <c r="D41" s="13" t="n">
        <v>17058</v>
      </c>
      <c r="E41" s="14" t="n">
        <v>248.81</v>
      </c>
      <c r="F41" s="15" t="n">
        <v>0.0098</v>
      </c>
      <c r="G41" s="15" t="n"/>
    </row>
    <row r="42">
      <c r="A42" s="12" t="inlineStr">
        <is>
          <t>Karur Vysya Bank Ltd.</t>
        </is>
      </c>
      <c r="B42" s="30" t="inlineStr">
        <is>
          <t>INE036D01028</t>
        </is>
      </c>
      <c r="C42" s="30" t="inlineStr">
        <is>
          <t>Banks</t>
        </is>
      </c>
      <c r="D42" s="13" t="n">
        <v>171645</v>
      </c>
      <c r="E42" s="14" t="n">
        <v>245.62</v>
      </c>
      <c r="F42" s="15" t="n">
        <v>0.009599999999999999</v>
      </c>
      <c r="G42" s="15" t="n"/>
    </row>
    <row r="43">
      <c r="A43" s="12" t="inlineStr">
        <is>
          <t>Creditaccess Grameen Ltd.</t>
        </is>
      </c>
      <c r="B43" s="30" t="inlineStr">
        <is>
          <t>INE741K01010</t>
        </is>
      </c>
      <c r="C43" s="30" t="inlineStr">
        <is>
          <t>Finance</t>
        </is>
      </c>
      <c r="D43" s="13" t="n">
        <v>14785</v>
      </c>
      <c r="E43" s="14" t="n">
        <v>236.15</v>
      </c>
      <c r="F43" s="15" t="n">
        <v>0.009299999999999999</v>
      </c>
      <c r="G43" s="15" t="n"/>
    </row>
    <row r="44">
      <c r="A44" s="12" t="inlineStr">
        <is>
          <t>Coforge Ltd.</t>
        </is>
      </c>
      <c r="B44" s="30" t="inlineStr">
        <is>
          <t>INE591G01017</t>
        </is>
      </c>
      <c r="C44" s="30" t="inlineStr">
        <is>
          <t>IT - Software</t>
        </is>
      </c>
      <c r="D44" s="13" t="n">
        <v>4726</v>
      </c>
      <c r="E44" s="14" t="n">
        <v>235.56</v>
      </c>
      <c r="F44" s="15" t="n">
        <v>0.0092</v>
      </c>
      <c r="G44" s="15" t="n"/>
    </row>
    <row r="45">
      <c r="A45" s="12" t="inlineStr">
        <is>
          <t>Bharat Dynamics Ltd.</t>
        </is>
      </c>
      <c r="B45" s="30" t="inlineStr">
        <is>
          <t>INE171Z01018</t>
        </is>
      </c>
      <c r="C45" s="30" t="inlineStr">
        <is>
          <t>Aerospace &amp; Defense</t>
        </is>
      </c>
      <c r="D45" s="13" t="n">
        <v>23667</v>
      </c>
      <c r="E45" s="14" t="n">
        <v>230.55</v>
      </c>
      <c r="F45" s="15" t="n">
        <v>0.0091</v>
      </c>
      <c r="G45" s="15" t="n"/>
    </row>
    <row r="46">
      <c r="A46" s="12" t="inlineStr">
        <is>
          <t>SBI Life Insurance Company Ltd.</t>
        </is>
      </c>
      <c r="B46" s="30" t="inlineStr">
        <is>
          <t>INE123W01016</t>
        </is>
      </c>
      <c r="C46" s="30" t="inlineStr">
        <is>
          <t>Insurance</t>
        </is>
      </c>
      <c r="D46" s="13" t="n">
        <v>16311</v>
      </c>
      <c r="E46" s="14" t="n">
        <v>223.11</v>
      </c>
      <c r="F46" s="15" t="n">
        <v>0.008800000000000001</v>
      </c>
      <c r="G46" s="15" t="n"/>
    </row>
    <row r="47">
      <c r="A47" s="12" t="inlineStr">
        <is>
          <t>Shriram Finance Ltd.</t>
        </is>
      </c>
      <c r="B47" s="30" t="inlineStr">
        <is>
          <t>INE721A01013</t>
        </is>
      </c>
      <c r="C47" s="30" t="inlineStr">
        <is>
          <t>Finance</t>
        </is>
      </c>
      <c r="D47" s="13" t="n">
        <v>11253</v>
      </c>
      <c r="E47" s="14" t="n">
        <v>211.54</v>
      </c>
      <c r="F47" s="15" t="n">
        <v>0.0083</v>
      </c>
      <c r="G47" s="15" t="n"/>
    </row>
    <row r="48">
      <c r="A48" s="12" t="inlineStr">
        <is>
          <t>Concord Biotech Ltd.</t>
        </is>
      </c>
      <c r="B48" s="30" t="inlineStr">
        <is>
          <t>INE338H01029</t>
        </is>
      </c>
      <c r="C48" s="30" t="inlineStr">
        <is>
          <t>Pharmaceuticals &amp; Biotechnology</t>
        </is>
      </c>
      <c r="D48" s="13" t="n">
        <v>17540</v>
      </c>
      <c r="E48" s="14" t="n">
        <v>201.47</v>
      </c>
      <c r="F48" s="15" t="n">
        <v>0.007900000000000001</v>
      </c>
      <c r="G48" s="15" t="n"/>
    </row>
    <row r="49">
      <c r="A49" s="12" t="inlineStr">
        <is>
          <t>Titan Company Ltd.</t>
        </is>
      </c>
      <c r="B49" s="30" t="inlineStr">
        <is>
          <t>INE280A01028</t>
        </is>
      </c>
      <c r="C49" s="30" t="inlineStr">
        <is>
          <t>Consumer Durables</t>
        </is>
      </c>
      <c r="D49" s="13" t="n">
        <v>6110</v>
      </c>
      <c r="E49" s="14" t="n">
        <v>194.89</v>
      </c>
      <c r="F49" s="15" t="n">
        <v>0.0077</v>
      </c>
      <c r="G49" s="15" t="n"/>
    </row>
    <row r="50">
      <c r="A50" s="12" t="inlineStr">
        <is>
          <t>Bank of Baroda</t>
        </is>
      </c>
      <c r="B50" s="30" t="inlineStr">
        <is>
          <t>INE028A01039</t>
        </is>
      </c>
      <c r="C50" s="30" t="inlineStr">
        <is>
          <t>Banks</t>
        </is>
      </c>
      <c r="D50" s="13" t="n">
        <v>92470</v>
      </c>
      <c r="E50" s="14" t="n">
        <v>181.43</v>
      </c>
      <c r="F50" s="15" t="n">
        <v>0.0071</v>
      </c>
      <c r="G50" s="15" t="n"/>
    </row>
    <row r="51">
      <c r="A51" s="12" t="inlineStr">
        <is>
          <t>Mphasis Ltd.</t>
        </is>
      </c>
      <c r="B51" s="30" t="inlineStr">
        <is>
          <t>INE356A01018</t>
        </is>
      </c>
      <c r="C51" s="30" t="inlineStr">
        <is>
          <t>IT - Software</t>
        </is>
      </c>
      <c r="D51" s="13" t="n">
        <v>8383</v>
      </c>
      <c r="E51" s="14" t="n">
        <v>178</v>
      </c>
      <c r="F51" s="15" t="n">
        <v>0.007</v>
      </c>
      <c r="G51" s="15" t="n"/>
    </row>
    <row r="52">
      <c r="A52" s="12" t="inlineStr">
        <is>
          <t>Hindalco Industries Ltd.</t>
        </is>
      </c>
      <c r="B52" s="30" t="inlineStr">
        <is>
          <t>INE038A01020</t>
        </is>
      </c>
      <c r="C52" s="30" t="inlineStr">
        <is>
          <t>Non - Ferrous Metals</t>
        </is>
      </c>
      <c r="D52" s="13" t="n">
        <v>37666</v>
      </c>
      <c r="E52" s="14" t="n">
        <v>173.08</v>
      </c>
      <c r="F52" s="15" t="n">
        <v>0.0068</v>
      </c>
      <c r="G52" s="15" t="n"/>
    </row>
    <row r="53">
      <c r="A53" s="12" t="inlineStr">
        <is>
          <t>Balkrishna Industries Ltd.</t>
        </is>
      </c>
      <c r="B53" s="30" t="inlineStr">
        <is>
          <t>INE787D01026</t>
        </is>
      </c>
      <c r="C53" s="30" t="inlineStr">
        <is>
          <t>Auto Components</t>
        </is>
      </c>
      <c r="D53" s="13" t="n">
        <v>6413</v>
      </c>
      <c r="E53" s="14" t="n">
        <v>163.78</v>
      </c>
      <c r="F53" s="15" t="n">
        <v>0.0064</v>
      </c>
      <c r="G53" s="15" t="n"/>
    </row>
    <row r="54">
      <c r="A54" s="12" t="inlineStr">
        <is>
          <t>KEI Industries Ltd.</t>
        </is>
      </c>
      <c r="B54" s="30" t="inlineStr">
        <is>
          <t>INE878B01027</t>
        </is>
      </c>
      <c r="C54" s="30" t="inlineStr">
        <is>
          <t>Industrial Products</t>
        </is>
      </c>
      <c r="D54" s="13" t="n">
        <v>6787</v>
      </c>
      <c r="E54" s="14" t="n">
        <v>163.05</v>
      </c>
      <c r="F54" s="15" t="n">
        <v>0.0064</v>
      </c>
      <c r="G54" s="15" t="n"/>
    </row>
    <row r="55">
      <c r="A55" s="12" t="inlineStr">
        <is>
          <t>APL Apollo Tubes Ltd.</t>
        </is>
      </c>
      <c r="B55" s="30" t="inlineStr">
        <is>
          <t>INE702C01027</t>
        </is>
      </c>
      <c r="C55" s="30" t="inlineStr">
        <is>
          <t>Industrial Products</t>
        </is>
      </c>
      <c r="D55" s="13" t="n">
        <v>9269</v>
      </c>
      <c r="E55" s="14" t="n">
        <v>145.09</v>
      </c>
      <c r="F55" s="15" t="n">
        <v>0.0057</v>
      </c>
      <c r="G55" s="15" t="n"/>
    </row>
    <row r="56">
      <c r="A56" s="12" t="inlineStr">
        <is>
          <t>P I INDUSTRIES LIMITED</t>
        </is>
      </c>
      <c r="B56" s="30" t="inlineStr">
        <is>
          <t>INE603J01030</t>
        </is>
      </c>
      <c r="C56" s="30" t="inlineStr">
        <is>
          <t>Fertilizers &amp; Agrochemicals</t>
        </is>
      </c>
      <c r="D56" s="13" t="n">
        <v>4212</v>
      </c>
      <c r="E56" s="14" t="n">
        <v>143.26</v>
      </c>
      <c r="F56" s="15" t="n">
        <v>0.0056</v>
      </c>
      <c r="G56" s="15" t="n"/>
    </row>
    <row r="57">
      <c r="A57" s="12" t="inlineStr">
        <is>
          <t>Brigade Enterprises Ltd.</t>
        </is>
      </c>
      <c r="B57" s="30" t="inlineStr">
        <is>
          <t>INE791I01019</t>
        </is>
      </c>
      <c r="C57" s="30" t="inlineStr">
        <is>
          <t>Realty</t>
        </is>
      </c>
      <c r="D57" s="13" t="n">
        <v>23092</v>
      </c>
      <c r="E57" s="14" t="n">
        <v>142.12</v>
      </c>
      <c r="F57" s="15" t="n">
        <v>0.0056</v>
      </c>
      <c r="G57" s="15" t="n"/>
    </row>
    <row r="58">
      <c r="A58" s="12" t="inlineStr">
        <is>
          <t>Power Mech Projects Ltd.</t>
        </is>
      </c>
      <c r="B58" s="30" t="inlineStr">
        <is>
          <t>INE211R01019</t>
        </is>
      </c>
      <c r="C58" s="30" t="inlineStr">
        <is>
          <t>Construction</t>
        </is>
      </c>
      <c r="D58" s="13" t="n">
        <v>3865</v>
      </c>
      <c r="E58" s="14" t="n">
        <v>139.43</v>
      </c>
      <c r="F58" s="15" t="n">
        <v>0.0055</v>
      </c>
      <c r="G58" s="15" t="n"/>
    </row>
    <row r="59">
      <c r="A59" s="12" t="inlineStr">
        <is>
          <t>Godrej Properties Ltd.</t>
        </is>
      </c>
      <c r="B59" s="30" t="inlineStr">
        <is>
          <t>INE484J01027</t>
        </is>
      </c>
      <c r="C59" s="30" t="inlineStr">
        <is>
          <t>Realty</t>
        </is>
      </c>
      <c r="D59" s="13" t="n">
        <v>8018</v>
      </c>
      <c r="E59" s="14" t="n">
        <v>133.07</v>
      </c>
      <c r="F59" s="15" t="n">
        <v>0.0052</v>
      </c>
      <c r="G59" s="15" t="n"/>
    </row>
    <row r="60">
      <c r="A60" s="12" t="inlineStr">
        <is>
          <t>IndusInd Bank Ltd.</t>
        </is>
      </c>
      <c r="B60" s="30" t="inlineStr">
        <is>
          <t>INE095A01012</t>
        </is>
      </c>
      <c r="C60" s="30" t="inlineStr">
        <is>
          <t>Banks</t>
        </is>
      </c>
      <c r="D60" s="13" t="n">
        <v>9055</v>
      </c>
      <c r="E60" s="14" t="n">
        <v>130.51</v>
      </c>
      <c r="F60" s="15" t="n">
        <v>0.0051</v>
      </c>
      <c r="G60" s="15" t="n"/>
    </row>
    <row r="61">
      <c r="A61" s="12" t="inlineStr">
        <is>
          <t>TVS Motor Company Ltd.</t>
        </is>
      </c>
      <c r="B61" s="30" t="inlineStr">
        <is>
          <t>INE494B01023</t>
        </is>
      </c>
      <c r="C61" s="30" t="inlineStr">
        <is>
          <t>Automobiles</t>
        </is>
      </c>
      <c r="D61" s="13" t="n">
        <v>8142</v>
      </c>
      <c r="E61" s="14" t="n">
        <v>129.52</v>
      </c>
      <c r="F61" s="15" t="n">
        <v>0.0051</v>
      </c>
      <c r="G61" s="15" t="n"/>
    </row>
    <row r="62">
      <c r="A62" s="12" t="inlineStr">
        <is>
          <t>Oberoi Realty Ltd.</t>
        </is>
      </c>
      <c r="B62" s="30" t="inlineStr">
        <is>
          <t>INE093I01010</t>
        </is>
      </c>
      <c r="C62" s="30" t="inlineStr">
        <is>
          <t>Realty</t>
        </is>
      </c>
      <c r="D62" s="13" t="n">
        <v>11118</v>
      </c>
      <c r="E62" s="14" t="n">
        <v>126.51</v>
      </c>
      <c r="F62" s="15" t="n">
        <v>0.005</v>
      </c>
      <c r="G62" s="15" t="n"/>
    </row>
    <row r="63">
      <c r="A63" s="12" t="inlineStr">
        <is>
          <t>Ashok Leyland Ltd.</t>
        </is>
      </c>
      <c r="B63" s="30" t="inlineStr">
        <is>
          <t>INE208A01029</t>
        </is>
      </c>
      <c r="C63" s="30" t="inlineStr">
        <is>
          <t>Agricultural, Commercial &amp; Construction Vehicles</t>
        </is>
      </c>
      <c r="D63" s="13" t="n">
        <v>72916</v>
      </c>
      <c r="E63" s="14" t="n">
        <v>122.28</v>
      </c>
      <c r="F63" s="15" t="n">
        <v>0.0048</v>
      </c>
      <c r="G63" s="15" t="n"/>
    </row>
    <row r="64">
      <c r="A64" s="12" t="inlineStr">
        <is>
          <t>Bajaj Auto Ltd.</t>
        </is>
      </c>
      <c r="B64" s="30" t="inlineStr">
        <is>
          <t>INE917I01010</t>
        </is>
      </c>
      <c r="C64" s="30" t="inlineStr">
        <is>
          <t>Automobiles</t>
        </is>
      </c>
      <c r="D64" s="13" t="n">
        <v>2211</v>
      </c>
      <c r="E64" s="14" t="n">
        <v>117.49</v>
      </c>
      <c r="F64" s="15" t="n">
        <v>0.0046</v>
      </c>
      <c r="G64" s="15" t="n"/>
    </row>
    <row r="65">
      <c r="A65" s="12" t="inlineStr">
        <is>
          <t>Dabur India Ltd.</t>
        </is>
      </c>
      <c r="B65" s="30" t="inlineStr">
        <is>
          <t>INE016A01026</t>
        </is>
      </c>
      <c r="C65" s="30" t="inlineStr">
        <is>
          <t>Personal Products</t>
        </is>
      </c>
      <c r="D65" s="13" t="n">
        <v>21834</v>
      </c>
      <c r="E65" s="14" t="n">
        <v>115.48</v>
      </c>
      <c r="F65" s="15" t="n">
        <v>0.0045</v>
      </c>
      <c r="G65" s="15" t="n"/>
    </row>
    <row r="66">
      <c r="A66" s="12" t="inlineStr">
        <is>
          <t>Jio Financial Services Ltd.</t>
        </is>
      </c>
      <c r="B66" s="30" t="inlineStr">
        <is>
          <t>INE758E01017</t>
        </is>
      </c>
      <c r="C66" s="30" t="inlineStr">
        <is>
          <t>Finance</t>
        </is>
      </c>
      <c r="D66" s="13" t="n">
        <v>49507</v>
      </c>
      <c r="E66" s="14" t="n">
        <v>108.42</v>
      </c>
      <c r="F66" s="15" t="n">
        <v>0.0043</v>
      </c>
      <c r="G66" s="15" t="n"/>
    </row>
    <row r="67">
      <c r="A67" s="12" t="inlineStr">
        <is>
          <t>Honeywell Automation India Ltd.</t>
        </is>
      </c>
      <c r="B67" s="30" t="inlineStr">
        <is>
          <t>INE671A01010</t>
        </is>
      </c>
      <c r="C67" s="30" t="inlineStr">
        <is>
          <t>Industrial Manufacturing</t>
        </is>
      </c>
      <c r="D67" s="13" t="n">
        <v>263</v>
      </c>
      <c r="E67" s="14" t="n">
        <v>94.67</v>
      </c>
      <c r="F67" s="15" t="n">
        <v>0.0037</v>
      </c>
      <c r="G67" s="15" t="n"/>
    </row>
    <row r="68">
      <c r="A68" s="12" t="inlineStr">
        <is>
          <t>Mahindra &amp; Mahindra Financial Services Ltd</t>
        </is>
      </c>
      <c r="B68" s="30" t="inlineStr">
        <is>
          <t>INE774D01024</t>
        </is>
      </c>
      <c r="C68" s="30" t="inlineStr">
        <is>
          <t>Finance</t>
        </is>
      </c>
      <c r="D68" s="13" t="n">
        <v>36832</v>
      </c>
      <c r="E68" s="14" t="n">
        <v>90.37</v>
      </c>
      <c r="F68" s="15" t="n">
        <v>0.0035</v>
      </c>
      <c r="G68" s="15" t="n"/>
    </row>
    <row r="69">
      <c r="A69" s="12" t="inlineStr">
        <is>
          <t>ICICI Prudential Life Insurance Co Ltd.</t>
        </is>
      </c>
      <c r="B69" s="30" t="inlineStr">
        <is>
          <t>INE726G01019</t>
        </is>
      </c>
      <c r="C69" s="30" t="inlineStr">
        <is>
          <t>Insurance</t>
        </is>
      </c>
      <c r="D69" s="13" t="n">
        <v>15552</v>
      </c>
      <c r="E69" s="14" t="n">
        <v>81.69</v>
      </c>
      <c r="F69" s="15" t="n">
        <v>0.0032</v>
      </c>
      <c r="G69" s="15" t="n"/>
    </row>
    <row r="70">
      <c r="A70" s="12" t="inlineStr">
        <is>
          <t>Can Fin Homes Ltd.</t>
        </is>
      </c>
      <c r="B70" s="30" t="inlineStr">
        <is>
          <t>INE477A01020</t>
        </is>
      </c>
      <c r="C70" s="30" t="inlineStr">
        <is>
          <t>Finance</t>
        </is>
      </c>
      <c r="D70" s="13" t="n">
        <v>10500</v>
      </c>
      <c r="E70" s="14" t="n">
        <v>80.16</v>
      </c>
      <c r="F70" s="15" t="n">
        <v>0.0031</v>
      </c>
      <c r="G70" s="15" t="n"/>
    </row>
    <row r="71">
      <c r="A71" s="12" t="inlineStr">
        <is>
          <t>The Phoenix Mills Ltd.</t>
        </is>
      </c>
      <c r="B71" s="30" t="inlineStr">
        <is>
          <t>INE211B01039</t>
        </is>
      </c>
      <c r="C71" s="30" t="inlineStr">
        <is>
          <t>Realty</t>
        </is>
      </c>
      <c r="D71" s="13" t="n">
        <v>4276</v>
      </c>
      <c r="E71" s="14" t="n">
        <v>77.62</v>
      </c>
      <c r="F71" s="15" t="n">
        <v>0.003</v>
      </c>
      <c r="G71" s="15" t="n"/>
    </row>
    <row r="72">
      <c r="A72" s="12" t="inlineStr">
        <is>
          <t>Radico Khaitan Ltd.</t>
        </is>
      </c>
      <c r="B72" s="30" t="inlineStr">
        <is>
          <t>INE944F01028</t>
        </is>
      </c>
      <c r="C72" s="30" t="inlineStr">
        <is>
          <t>Beverages</t>
        </is>
      </c>
      <c r="D72" s="13" t="n">
        <v>6122</v>
      </c>
      <c r="E72" s="14" t="n">
        <v>74.5</v>
      </c>
      <c r="F72" s="15" t="n">
        <v>0.0029</v>
      </c>
      <c r="G72" s="15" t="n"/>
    </row>
    <row r="73">
      <c r="A73" s="12" t="inlineStr">
        <is>
          <t>KEC International Ltd.</t>
        </is>
      </c>
      <c r="B73" s="30" t="inlineStr">
        <is>
          <t>INE389H01022</t>
        </is>
      </c>
      <c r="C73" s="30" t="inlineStr">
        <is>
          <t>Electrical Equipment</t>
        </is>
      </c>
      <c r="D73" s="13" t="n">
        <v>11214</v>
      </c>
      <c r="E73" s="14" t="n">
        <v>70.45999999999999</v>
      </c>
      <c r="F73" s="15" t="n">
        <v>0.0028</v>
      </c>
      <c r="G73" s="15" t="n"/>
    </row>
    <row r="74">
      <c r="A74" s="12" t="inlineStr">
        <is>
          <t>Spandana Sphoorty Financial Ltd.</t>
        </is>
      </c>
      <c r="B74" s="30" t="inlineStr">
        <is>
          <t>INE572J01011</t>
        </is>
      </c>
      <c r="C74" s="30" t="inlineStr">
        <is>
          <t>Finance</t>
        </is>
      </c>
      <c r="D74" s="13" t="n">
        <v>6995</v>
      </c>
      <c r="E74" s="14" t="n">
        <v>62.37</v>
      </c>
      <c r="F74" s="15" t="n">
        <v>0.0024</v>
      </c>
      <c r="G74" s="15" t="n"/>
    </row>
    <row r="75">
      <c r="A75" s="12" t="inlineStr">
        <is>
          <t>Home First Finance Company India Ltd.</t>
        </is>
      </c>
      <c r="B75" s="30" t="inlineStr">
        <is>
          <t>INE481N01025</t>
        </is>
      </c>
      <c r="C75" s="30" t="inlineStr">
        <is>
          <t>Finance</t>
        </is>
      </c>
      <c r="D75" s="13" t="n">
        <v>6680</v>
      </c>
      <c r="E75" s="14" t="n">
        <v>60.27</v>
      </c>
      <c r="F75" s="15" t="n">
        <v>0.0024</v>
      </c>
      <c r="G75" s="15" t="n"/>
    </row>
    <row r="76">
      <c r="A76" s="12" t="inlineStr">
        <is>
          <t>Navin Fluorine International Ltd.</t>
        </is>
      </c>
      <c r="B76" s="30" t="inlineStr">
        <is>
          <t>INE048G01026</t>
        </is>
      </c>
      <c r="C76" s="30" t="inlineStr">
        <is>
          <t>Chemicals &amp; Petrochemicals</t>
        </is>
      </c>
      <c r="D76" s="13" t="n">
        <v>1042</v>
      </c>
      <c r="E76" s="14" t="n">
        <v>35.83</v>
      </c>
      <c r="F76" s="15" t="n">
        <v>0.0014</v>
      </c>
      <c r="G76" s="15" t="n"/>
    </row>
    <row r="77">
      <c r="A77" s="16" t="inlineStr">
        <is>
          <t>Sub Total</t>
        </is>
      </c>
      <c r="B77" s="31" t="n"/>
      <c r="C77" s="31" t="n"/>
      <c r="D77" s="17" t="n"/>
      <c r="E77" s="37" t="n">
        <v>25069.99</v>
      </c>
      <c r="F77" s="38" t="n">
        <v>0.9841</v>
      </c>
      <c r="G77" s="20" t="n"/>
    </row>
    <row r="78">
      <c r="A78" s="16" t="inlineStr">
        <is>
          <t>(b) Unlisted</t>
        </is>
      </c>
      <c r="B78" s="30" t="n"/>
      <c r="C78" s="30" t="n"/>
      <c r="D78" s="13" t="n"/>
      <c r="E78" s="14" t="n"/>
      <c r="F78" s="15" t="n"/>
      <c r="G78" s="15" t="n"/>
    </row>
    <row r="79">
      <c r="A79" s="16" t="inlineStr">
        <is>
          <t>Sub Total</t>
        </is>
      </c>
      <c r="B79" s="30" t="n"/>
      <c r="C79" s="30" t="n"/>
      <c r="D79" s="13" t="n"/>
      <c r="E79" s="39" t="inlineStr">
        <is>
          <t>NIL</t>
        </is>
      </c>
      <c r="F79" s="40" t="inlineStr">
        <is>
          <t>NIL</t>
        </is>
      </c>
      <c r="G79" s="15" t="n"/>
    </row>
    <row r="80">
      <c r="A80" s="21" t="inlineStr">
        <is>
          <t>TOTAL</t>
        </is>
      </c>
      <c r="B80" s="32" t="n"/>
      <c r="C80" s="32" t="n"/>
      <c r="D80" s="22" t="n"/>
      <c r="E80" s="27" t="n">
        <v>25069.99</v>
      </c>
      <c r="F80" s="28" t="n">
        <v>0.9841</v>
      </c>
      <c r="G80" s="20" t="n"/>
    </row>
    <row r="81">
      <c r="A81" s="12" t="n"/>
      <c r="B81" s="30" t="n"/>
      <c r="C81" s="30" t="n"/>
      <c r="D81" s="13" t="n"/>
      <c r="E81" s="14" t="n"/>
      <c r="F81" s="15" t="n"/>
      <c r="G81" s="15" t="n"/>
    </row>
    <row r="82">
      <c r="A82" s="12" t="n"/>
      <c r="B82" s="30" t="n"/>
      <c r="C82" s="30" t="n"/>
      <c r="D82" s="13" t="n"/>
      <c r="E82" s="14" t="n"/>
      <c r="F82" s="15" t="n"/>
      <c r="G82" s="15" t="n"/>
    </row>
    <row r="83">
      <c r="A83" s="16" t="inlineStr">
        <is>
          <t>TREPS / Reverse Repo</t>
        </is>
      </c>
      <c r="B83" s="30" t="n"/>
      <c r="C83" s="30" t="n"/>
      <c r="D83" s="13" t="n"/>
      <c r="E83" s="14" t="n"/>
      <c r="F83" s="15" t="n"/>
      <c r="G83" s="15" t="n"/>
    </row>
    <row r="84">
      <c r="A84" s="12" t="inlineStr">
        <is>
          <t>Clearing Corporation of India Ltd.</t>
        </is>
      </c>
      <c r="B84" s="30" t="n"/>
      <c r="C84" s="30" t="n"/>
      <c r="D84" s="13" t="n"/>
      <c r="E84" s="14" t="n">
        <v>458.92</v>
      </c>
      <c r="F84" s="15" t="n">
        <v>0.018</v>
      </c>
      <c r="G84" s="15" t="n">
        <v>0.067576</v>
      </c>
    </row>
    <row r="85">
      <c r="A85" s="16" t="inlineStr">
        <is>
          <t>Sub Total</t>
        </is>
      </c>
      <c r="B85" s="31" t="n"/>
      <c r="C85" s="31" t="n"/>
      <c r="D85" s="17" t="n"/>
      <c r="E85" s="37" t="n">
        <v>458.92</v>
      </c>
      <c r="F85" s="38" t="n">
        <v>0.018</v>
      </c>
      <c r="G85" s="20" t="n"/>
    </row>
    <row r="86">
      <c r="A86" s="12" t="n"/>
      <c r="B86" s="30" t="n"/>
      <c r="C86" s="30" t="n"/>
      <c r="D86" s="13" t="n"/>
      <c r="E86" s="14" t="n"/>
      <c r="F86" s="15" t="n"/>
      <c r="G86" s="15" t="n"/>
    </row>
    <row r="87">
      <c r="A87" s="21" t="inlineStr">
        <is>
          <t>TOTAL</t>
        </is>
      </c>
      <c r="B87" s="32" t="n"/>
      <c r="C87" s="32" t="n"/>
      <c r="D87" s="22" t="n"/>
      <c r="E87" s="18" t="n">
        <v>458.92</v>
      </c>
      <c r="F87" s="19" t="n">
        <v>0.018</v>
      </c>
      <c r="G87" s="20" t="n"/>
    </row>
    <row r="88">
      <c r="A88" s="12" t="inlineStr">
        <is>
          <t>Accrued Interest</t>
        </is>
      </c>
      <c r="B88" s="30" t="n"/>
      <c r="C88" s="30" t="n"/>
      <c r="D88" s="13" t="n"/>
      <c r="E88" s="14" t="n">
        <v>0.08496339999999999</v>
      </c>
      <c r="F88" s="15" t="n">
        <v>3e-06</v>
      </c>
      <c r="G88" s="15" t="n"/>
    </row>
    <row r="89">
      <c r="A89" s="12" t="inlineStr">
        <is>
          <t>Net Receivables/(Payables)</t>
        </is>
      </c>
      <c r="B89" s="30" t="n"/>
      <c r="C89" s="30" t="n"/>
      <c r="D89" s="13" t="n"/>
      <c r="E89" s="23" t="n">
        <v>-54.3249634</v>
      </c>
      <c r="F89" s="24" t="n">
        <v>-0.002103</v>
      </c>
      <c r="G89" s="15" t="n">
        <v>0.067576</v>
      </c>
    </row>
    <row r="90">
      <c r="A90" s="25" t="inlineStr">
        <is>
          <t>GRAND TOTAL</t>
        </is>
      </c>
      <c r="B90" s="33" t="n"/>
      <c r="C90" s="33" t="n"/>
      <c r="D90" s="26" t="n"/>
      <c r="E90" s="27" t="n">
        <v>25474.67</v>
      </c>
      <c r="F90" s="28" t="n">
        <v>1</v>
      </c>
      <c r="G90" s="28" t="n"/>
    </row>
    <row r="95">
      <c r="A95" s="67" t="inlineStr">
        <is>
          <t>Notes:</t>
        </is>
      </c>
    </row>
    <row r="96">
      <c r="A96" s="47" t="inlineStr">
        <is>
          <t>1. Security in default beyond its maturiy date</t>
        </is>
      </c>
      <c r="B96" s="34" t="inlineStr">
        <is>
          <t>NIL</t>
        </is>
      </c>
    </row>
    <row r="97">
      <c r="A97" t="inlineStr">
        <is>
          <t>2. NAV at the beginning of the period (Rs. per unit)</t>
        </is>
      </c>
    </row>
    <row r="98">
      <c r="A98" t="inlineStr">
        <is>
          <t>Plan /option (Face Value 10)</t>
        </is>
      </c>
      <c r="B98" t="inlineStr">
        <is>
          <t>As on</t>
        </is>
      </c>
      <c r="C98" t="inlineStr">
        <is>
          <t>As on</t>
        </is>
      </c>
    </row>
    <row r="99">
      <c r="B99" s="48" t="n">
        <v>45198</v>
      </c>
      <c r="C99" s="48" t="n">
        <v>45230</v>
      </c>
    </row>
    <row r="100">
      <c r="A100" t="inlineStr">
        <is>
          <t>Direct Plan Growth Option</t>
        </is>
      </c>
      <c r="B100" t="n">
        <v>93.12</v>
      </c>
      <c r="C100" t="n">
        <v>90.54000000000001</v>
      </c>
      <c r="E100" s="2" t="n"/>
    </row>
    <row r="101">
      <c r="A101" t="inlineStr">
        <is>
          <t>Direct Plan IDCW Option</t>
        </is>
      </c>
      <c r="B101" t="n">
        <v>31.67</v>
      </c>
      <c r="C101" t="n">
        <v>30.79</v>
      </c>
      <c r="E101" s="2" t="n"/>
    </row>
    <row r="102">
      <c r="A102" t="inlineStr">
        <is>
          <t>Regular Plan Growth Option</t>
        </is>
      </c>
      <c r="B102" t="n">
        <v>81.11</v>
      </c>
      <c r="C102" t="n">
        <v>78.75</v>
      </c>
      <c r="E102" s="2" t="n"/>
    </row>
    <row r="103">
      <c r="A103" t="inlineStr">
        <is>
          <t>Regular Plan IDCW Option</t>
        </is>
      </c>
      <c r="B103" t="n">
        <v>21.89</v>
      </c>
      <c r="C103" t="n">
        <v>21.25</v>
      </c>
      <c r="E103" s="2" t="n"/>
    </row>
    <row r="104">
      <c r="E104" s="2" t="n"/>
    </row>
    <row r="105">
      <c r="A105" t="inlineStr">
        <is>
          <t xml:space="preserve">3. Total Dividend (Net) declared during the month </t>
        </is>
      </c>
      <c r="B105" s="34" t="inlineStr">
        <is>
          <t>NIL</t>
        </is>
      </c>
    </row>
    <row r="106">
      <c r="A106" t="inlineStr">
        <is>
          <t>4. Bonus was declared during the month</t>
        </is>
      </c>
      <c r="B106" s="34" t="inlineStr">
        <is>
          <t>NIL</t>
        </is>
      </c>
    </row>
    <row r="107" ht="30" customHeight="1">
      <c r="A107" s="47" t="inlineStr">
        <is>
          <t>5. Investment in Repo of Corporate Debt Securities during the month ended October 31, 2023</t>
        </is>
      </c>
      <c r="B107" s="34" t="inlineStr">
        <is>
          <t>NIL</t>
        </is>
      </c>
    </row>
    <row r="108" ht="30" customHeight="1">
      <c r="A108" s="47" t="inlineStr">
        <is>
          <t>6. Investment in foreign securities/ADRs/GDRs at the end of the month</t>
        </is>
      </c>
      <c r="B108" s="34" t="inlineStr">
        <is>
          <t>NIL</t>
        </is>
      </c>
    </row>
    <row r="109">
      <c r="A109" t="inlineStr">
        <is>
          <t>7. Portfolio Turnover Ratio</t>
        </is>
      </c>
      <c r="B109" s="49" t="n">
        <v>0.4077</v>
      </c>
    </row>
    <row r="110" ht="45" customHeight="1">
      <c r="A110" s="47" t="inlineStr">
        <is>
          <t>8. Total gross exposure to derivative instruments (excluding reversed positions) at the end of the month (Rs. in Lakhs)</t>
        </is>
      </c>
      <c r="B110" s="34" t="inlineStr">
        <is>
          <t>NIL</t>
        </is>
      </c>
    </row>
    <row r="111" ht="30" customHeight="1">
      <c r="A111" s="47" t="inlineStr">
        <is>
          <t>9. Margin Deposits includes Margin money placed on derivatives other than margin money placed with bank</t>
        </is>
      </c>
      <c r="B111" s="34" t="inlineStr">
        <is>
          <t>NIL</t>
        </is>
      </c>
    </row>
    <row r="112" ht="30" customHeight="1">
      <c r="A112" s="47" t="inlineStr">
        <is>
          <t>10. Value of investment made by other schemes under same management (Rs. In Lakhs)</t>
        </is>
      </c>
      <c r="B112" s="34" t="inlineStr">
        <is>
          <t>NIL</t>
        </is>
      </c>
    </row>
    <row r="113">
      <c r="A113" t="inlineStr">
        <is>
          <t>11. Number of instance of deviation In valuation of securities</t>
        </is>
      </c>
      <c r="B113" s="34" t="inlineStr">
        <is>
          <t>NIL</t>
        </is>
      </c>
    </row>
    <row r="114">
      <c r="A114" t="inlineStr">
        <is>
          <t>12. Total value and percentage of illiquid equity shares / securities</t>
        </is>
      </c>
      <c r="B114" s="34" t="inlineStr">
        <is>
          <t>NIL</t>
        </is>
      </c>
    </row>
    <row r="116" ht="70" customHeight="1">
      <c r="A116" s="69" t="inlineStr">
        <is>
          <t>Scheme Name</t>
        </is>
      </c>
      <c r="B116" s="69" t="inlineStr">
        <is>
          <t>Risk- O - Meter</t>
        </is>
      </c>
      <c r="C116" s="69" t="inlineStr">
        <is>
          <t>Benchmark of the Scheme</t>
        </is>
      </c>
      <c r="D116" s="69" t="inlineStr">
        <is>
          <t>Benchmark Risk-o-meter</t>
        </is>
      </c>
    </row>
    <row r="117" ht="70" customHeight="1">
      <c r="A117" s="69" t="inlineStr">
        <is>
          <t>Edelweiss Long Term Equity Fund (Tax Saving)</t>
        </is>
      </c>
      <c r="B117" s="69" t="n"/>
      <c r="C117" s="69" t="inlineStr">
        <is>
          <t>NIFTY 500 - TRI</t>
        </is>
      </c>
      <c r="D117" s="69" t="n"/>
      <c r="E117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124"/>
  <sheetViews>
    <sheetView showGridLines="0" workbookViewId="0">
      <pane ySplit="4" topLeftCell="A100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LARGE &amp; MID CAP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 ended equity scheme investing in both large cap and mid cap stocks)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6" t="inlineStr">
        <is>
          <t>Equity &amp; Equity related</t>
        </is>
      </c>
      <c r="B6" s="30" t="n"/>
      <c r="C6" s="30" t="n"/>
      <c r="D6" s="13" t="n"/>
      <c r="E6" s="14" t="n"/>
      <c r="F6" s="15" t="n"/>
      <c r="G6" s="15" t="n"/>
    </row>
    <row r="7">
      <c r="A7" s="16" t="inlineStr">
        <is>
          <t>(a)Listed / Awaiting listing on Stock Exchanges</t>
        </is>
      </c>
      <c r="B7" s="30" t="n"/>
      <c r="C7" s="30" t="n"/>
      <c r="D7" s="13" t="n"/>
      <c r="E7" s="14" t="n"/>
      <c r="F7" s="15" t="n"/>
      <c r="G7" s="15" t="n"/>
    </row>
    <row r="8">
      <c r="A8" s="12" t="inlineStr">
        <is>
          <t>HDFC Bank Ltd.</t>
        </is>
      </c>
      <c r="B8" s="30" t="inlineStr">
        <is>
          <t>INE040A01034</t>
        </is>
      </c>
      <c r="C8" s="30" t="inlineStr">
        <is>
          <t>Banks</t>
        </is>
      </c>
      <c r="D8" s="13" t="n">
        <v>853591</v>
      </c>
      <c r="E8" s="14" t="n">
        <v>12603.27</v>
      </c>
      <c r="F8" s="15" t="n">
        <v>0.0567</v>
      </c>
      <c r="G8" s="15" t="n"/>
    </row>
    <row r="9">
      <c r="A9" s="12" t="inlineStr">
        <is>
          <t>ICICI Bank Ltd.</t>
        </is>
      </c>
      <c r="B9" s="30" t="inlineStr">
        <is>
          <t>INE090A01021</t>
        </is>
      </c>
      <c r="C9" s="30" t="inlineStr">
        <is>
          <t>Banks</t>
        </is>
      </c>
      <c r="D9" s="13" t="n">
        <v>920644</v>
      </c>
      <c r="E9" s="14" t="n">
        <v>8427.110000000001</v>
      </c>
      <c r="F9" s="15" t="n">
        <v>0.0379</v>
      </c>
      <c r="G9" s="15" t="n"/>
    </row>
    <row r="10">
      <c r="A10" s="12" t="inlineStr">
        <is>
          <t>Larsen &amp; Toubro Ltd.</t>
        </is>
      </c>
      <c r="B10" s="30" t="inlineStr">
        <is>
          <t>INE018A01030</t>
        </is>
      </c>
      <c r="C10" s="30" t="inlineStr">
        <is>
          <t>Construction</t>
        </is>
      </c>
      <c r="D10" s="13" t="n">
        <v>228117</v>
      </c>
      <c r="E10" s="14" t="n">
        <v>6681.66</v>
      </c>
      <c r="F10" s="15" t="n">
        <v>0.0301</v>
      </c>
      <c r="G10" s="15" t="n"/>
    </row>
    <row r="11">
      <c r="A11" s="12" t="inlineStr">
        <is>
          <t>State Bank of India</t>
        </is>
      </c>
      <c r="B11" s="30" t="inlineStr">
        <is>
          <t>INE062A01020</t>
        </is>
      </c>
      <c r="C11" s="30" t="inlineStr">
        <is>
          <t>Banks</t>
        </is>
      </c>
      <c r="D11" s="13" t="n">
        <v>900747</v>
      </c>
      <c r="E11" s="14" t="n">
        <v>5094.17</v>
      </c>
      <c r="F11" s="15" t="n">
        <v>0.0229</v>
      </c>
      <c r="G11" s="15" t="n"/>
    </row>
    <row r="12">
      <c r="A12" s="12" t="inlineStr">
        <is>
          <t>Birlasoft Ltd.</t>
        </is>
      </c>
      <c r="B12" s="30" t="inlineStr">
        <is>
          <t>INE836A01035</t>
        </is>
      </c>
      <c r="C12" s="30" t="inlineStr">
        <is>
          <t>IT - Software</t>
        </is>
      </c>
      <c r="D12" s="13" t="n">
        <v>888715</v>
      </c>
      <c r="E12" s="14" t="n">
        <v>4867.05</v>
      </c>
      <c r="F12" s="15" t="n">
        <v>0.0219</v>
      </c>
      <c r="G12" s="15" t="n"/>
    </row>
    <row r="13">
      <c r="A13" s="12" t="inlineStr">
        <is>
          <t>Persistent Systems Ltd.</t>
        </is>
      </c>
      <c r="B13" s="30" t="inlineStr">
        <is>
          <t>INE262H01013</t>
        </is>
      </c>
      <c r="C13" s="30" t="inlineStr">
        <is>
          <t>IT - Software</t>
        </is>
      </c>
      <c r="D13" s="13" t="n">
        <v>78963</v>
      </c>
      <c r="E13" s="14" t="n">
        <v>4864.28</v>
      </c>
      <c r="F13" s="15" t="n">
        <v>0.0219</v>
      </c>
      <c r="G13" s="15" t="n"/>
    </row>
    <row r="14">
      <c r="A14" s="12" t="inlineStr">
        <is>
          <t>Reliance Industries Ltd.</t>
        </is>
      </c>
      <c r="B14" s="30" t="inlineStr">
        <is>
          <t>INE002A01018</t>
        </is>
      </c>
      <c r="C14" s="30" t="inlineStr">
        <is>
          <t>Petroleum Products</t>
        </is>
      </c>
      <c r="D14" s="13" t="n">
        <v>210478</v>
      </c>
      <c r="E14" s="14" t="n">
        <v>4815.53</v>
      </c>
      <c r="F14" s="15" t="n">
        <v>0.0217</v>
      </c>
      <c r="G14" s="15" t="n"/>
    </row>
    <row r="15">
      <c r="A15" s="12" t="inlineStr">
        <is>
          <t>ITC Ltd.</t>
        </is>
      </c>
      <c r="B15" s="30" t="inlineStr">
        <is>
          <t>INE154A01025</t>
        </is>
      </c>
      <c r="C15" s="30" t="inlineStr">
        <is>
          <t>Diversified FMCG</t>
        </is>
      </c>
      <c r="D15" s="13" t="n">
        <v>1085881</v>
      </c>
      <c r="E15" s="14" t="n">
        <v>4651.91</v>
      </c>
      <c r="F15" s="15" t="n">
        <v>0.0209</v>
      </c>
      <c r="G15" s="15" t="n"/>
    </row>
    <row r="16">
      <c r="A16" s="12" t="inlineStr">
        <is>
          <t>APL Apollo Tubes Ltd.</t>
        </is>
      </c>
      <c r="B16" s="30" t="inlineStr">
        <is>
          <t>INE702C01027</t>
        </is>
      </c>
      <c r="C16" s="30" t="inlineStr">
        <is>
          <t>Industrial Products</t>
        </is>
      </c>
      <c r="D16" s="13" t="n">
        <v>273036</v>
      </c>
      <c r="E16" s="14" t="n">
        <v>4273.83</v>
      </c>
      <c r="F16" s="15" t="n">
        <v>0.0192</v>
      </c>
      <c r="G16" s="15" t="n"/>
    </row>
    <row r="17">
      <c r="A17" s="12" t="inlineStr">
        <is>
          <t>Jubilant Foodworks Ltd.</t>
        </is>
      </c>
      <c r="B17" s="30" t="inlineStr">
        <is>
          <t>INE797F01020</t>
        </is>
      </c>
      <c r="C17" s="30" t="inlineStr">
        <is>
          <t>Leisure Services</t>
        </is>
      </c>
      <c r="D17" s="13" t="n">
        <v>803667</v>
      </c>
      <c r="E17" s="14" t="n">
        <v>4025.97</v>
      </c>
      <c r="F17" s="15" t="n">
        <v>0.0181</v>
      </c>
      <c r="G17" s="15" t="n"/>
    </row>
    <row r="18">
      <c r="A18" s="12" t="inlineStr">
        <is>
          <t>Dixon Technologies (India) Ltd.</t>
        </is>
      </c>
      <c r="B18" s="30" t="inlineStr">
        <is>
          <t>INE935N01020</t>
        </is>
      </c>
      <c r="C18" s="30" t="inlineStr">
        <is>
          <t>Consumer Durables</t>
        </is>
      </c>
      <c r="D18" s="13" t="n">
        <v>76729</v>
      </c>
      <c r="E18" s="14" t="n">
        <v>3914.41</v>
      </c>
      <c r="F18" s="15" t="n">
        <v>0.0176</v>
      </c>
      <c r="G18" s="15" t="n"/>
    </row>
    <row r="19">
      <c r="A19" s="12" t="inlineStr">
        <is>
          <t>Coal India Ltd.</t>
        </is>
      </c>
      <c r="B19" s="30" t="inlineStr">
        <is>
          <t>INE522F01014</t>
        </is>
      </c>
      <c r="C19" s="30" t="inlineStr">
        <is>
          <t>Consumable Fuels</t>
        </is>
      </c>
      <c r="D19" s="13" t="n">
        <v>1194293</v>
      </c>
      <c r="E19" s="14" t="n">
        <v>3753.07</v>
      </c>
      <c r="F19" s="15" t="n">
        <v>0.0169</v>
      </c>
      <c r="G19" s="15" t="n"/>
    </row>
    <row r="20">
      <c r="A20" s="12" t="inlineStr">
        <is>
          <t>The Federal Bank Ltd.</t>
        </is>
      </c>
      <c r="B20" s="30" t="inlineStr">
        <is>
          <t>INE171A01029</t>
        </is>
      </c>
      <c r="C20" s="30" t="inlineStr">
        <is>
          <t>Banks</t>
        </is>
      </c>
      <c r="D20" s="13" t="n">
        <v>2657134</v>
      </c>
      <c r="E20" s="14" t="n">
        <v>3737.26</v>
      </c>
      <c r="F20" s="15" t="n">
        <v>0.0168</v>
      </c>
      <c r="G20" s="15" t="n"/>
    </row>
    <row r="21">
      <c r="A21" s="12" t="inlineStr">
        <is>
          <t>Suzlon Energy Ltd.</t>
        </is>
      </c>
      <c r="B21" s="30" t="inlineStr">
        <is>
          <t>INE040H01021</t>
        </is>
      </c>
      <c r="C21" s="30" t="inlineStr">
        <is>
          <t>Electrical Equipment</t>
        </is>
      </c>
      <c r="D21" s="13" t="n">
        <v>11961853</v>
      </c>
      <c r="E21" s="14" t="n">
        <v>3660.33</v>
      </c>
      <c r="F21" s="15" t="n">
        <v>0.0165</v>
      </c>
      <c r="G21" s="15" t="n"/>
    </row>
    <row r="22">
      <c r="A22" s="12" t="inlineStr">
        <is>
          <t>Bajaj Finance Ltd.</t>
        </is>
      </c>
      <c r="B22" s="30" t="inlineStr">
        <is>
          <t>INE296A01024</t>
        </is>
      </c>
      <c r="C22" s="30" t="inlineStr">
        <is>
          <t>Finance</t>
        </is>
      </c>
      <c r="D22" s="13" t="n">
        <v>46017</v>
      </c>
      <c r="E22" s="14" t="n">
        <v>3447.89</v>
      </c>
      <c r="F22" s="15" t="n">
        <v>0.0155</v>
      </c>
      <c r="G22" s="15" t="n"/>
    </row>
    <row r="23">
      <c r="A23" s="12" t="inlineStr">
        <is>
          <t>Can Fin Homes Ltd.</t>
        </is>
      </c>
      <c r="B23" s="30" t="inlineStr">
        <is>
          <t>INE477A01020</t>
        </is>
      </c>
      <c r="C23" s="30" t="inlineStr">
        <is>
          <t>Finance</t>
        </is>
      </c>
      <c r="D23" s="13" t="n">
        <v>443556</v>
      </c>
      <c r="E23" s="14" t="n">
        <v>3386.33</v>
      </c>
      <c r="F23" s="15" t="n">
        <v>0.0152</v>
      </c>
      <c r="G23" s="15" t="n"/>
    </row>
    <row r="24">
      <c r="A24" s="12" t="inlineStr">
        <is>
          <t>Cholamandalam Investment &amp; Finance Company Ltd.</t>
        </is>
      </c>
      <c r="B24" s="30" t="inlineStr">
        <is>
          <t>INE121A01024</t>
        </is>
      </c>
      <c r="C24" s="30" t="inlineStr">
        <is>
          <t>Finance</t>
        </is>
      </c>
      <c r="D24" s="13" t="n">
        <v>294345</v>
      </c>
      <c r="E24" s="14" t="n">
        <v>3347.59</v>
      </c>
      <c r="F24" s="15" t="n">
        <v>0.0151</v>
      </c>
      <c r="G24" s="15" t="n"/>
    </row>
    <row r="25">
      <c r="A25" s="12" t="inlineStr">
        <is>
          <t>Dalmia Bharat Ltd.</t>
        </is>
      </c>
      <c r="B25" s="30" t="inlineStr">
        <is>
          <t>INE00R701025</t>
        </is>
      </c>
      <c r="C25" s="30" t="inlineStr">
        <is>
          <t>Cement &amp; Cement Products</t>
        </is>
      </c>
      <c r="D25" s="13" t="n">
        <v>158865</v>
      </c>
      <c r="E25" s="14" t="n">
        <v>3342.92</v>
      </c>
      <c r="F25" s="15" t="n">
        <v>0.0151</v>
      </c>
      <c r="G25" s="15" t="n"/>
    </row>
    <row r="26">
      <c r="A26" s="12" t="inlineStr">
        <is>
          <t>Jindal Steel &amp; Power Ltd.</t>
        </is>
      </c>
      <c r="B26" s="30" t="inlineStr">
        <is>
          <t>INE749A01030</t>
        </is>
      </c>
      <c r="C26" s="30" t="inlineStr">
        <is>
          <t>Ferrous Metals</t>
        </is>
      </c>
      <c r="D26" s="13" t="n">
        <v>524168</v>
      </c>
      <c r="E26" s="14" t="n">
        <v>3322.18</v>
      </c>
      <c r="F26" s="15" t="n">
        <v>0.015</v>
      </c>
      <c r="G26" s="15" t="n"/>
    </row>
    <row r="27">
      <c r="A27" s="12" t="inlineStr">
        <is>
          <t>Navin Fluorine International Ltd.</t>
        </is>
      </c>
      <c r="B27" s="30" t="inlineStr">
        <is>
          <t>INE048G01026</t>
        </is>
      </c>
      <c r="C27" s="30" t="inlineStr">
        <is>
          <t>Chemicals &amp; Petrochemicals</t>
        </is>
      </c>
      <c r="D27" s="13" t="n">
        <v>92929</v>
      </c>
      <c r="E27" s="14" t="n">
        <v>3195.13</v>
      </c>
      <c r="F27" s="15" t="n">
        <v>0.0144</v>
      </c>
      <c r="G27" s="15" t="n"/>
    </row>
    <row r="28">
      <c r="A28" s="12" t="inlineStr">
        <is>
          <t>Tata Motors Ltd.</t>
        </is>
      </c>
      <c r="B28" s="30" t="inlineStr">
        <is>
          <t>INE155A01022</t>
        </is>
      </c>
      <c r="C28" s="30" t="inlineStr">
        <is>
          <t>Automobiles</t>
        </is>
      </c>
      <c r="D28" s="13" t="n">
        <v>507445</v>
      </c>
      <c r="E28" s="14" t="n">
        <v>3190.05</v>
      </c>
      <c r="F28" s="15" t="n">
        <v>0.0144</v>
      </c>
      <c r="G28" s="15" t="n"/>
    </row>
    <row r="29">
      <c r="A29" s="12" t="inlineStr">
        <is>
          <t>Kajaria Ceramics Ltd.</t>
        </is>
      </c>
      <c r="B29" s="30" t="inlineStr">
        <is>
          <t>INE217B01036</t>
        </is>
      </c>
      <c r="C29" s="30" t="inlineStr">
        <is>
          <t>Consumer Durables</t>
        </is>
      </c>
      <c r="D29" s="13" t="n">
        <v>246719</v>
      </c>
      <c r="E29" s="14" t="n">
        <v>3111.99</v>
      </c>
      <c r="F29" s="15" t="n">
        <v>0.014</v>
      </c>
      <c r="G29" s="15" t="n"/>
    </row>
    <row r="30">
      <c r="A30" s="12" t="inlineStr">
        <is>
          <t>Bank of Baroda</t>
        </is>
      </c>
      <c r="B30" s="30" t="inlineStr">
        <is>
          <t>INE028A01039</t>
        </is>
      </c>
      <c r="C30" s="30" t="inlineStr">
        <is>
          <t>Banks</t>
        </is>
      </c>
      <c r="D30" s="13" t="n">
        <v>1574966</v>
      </c>
      <c r="E30" s="14" t="n">
        <v>3090.08</v>
      </c>
      <c r="F30" s="15" t="n">
        <v>0.0139</v>
      </c>
      <c r="G30" s="15" t="n"/>
    </row>
    <row r="31">
      <c r="A31" s="12" t="inlineStr">
        <is>
          <t>Indian Bank</t>
        </is>
      </c>
      <c r="B31" s="30" t="inlineStr">
        <is>
          <t>INE562A01011</t>
        </is>
      </c>
      <c r="C31" s="30" t="inlineStr">
        <is>
          <t>Banks</t>
        </is>
      </c>
      <c r="D31" s="13" t="n">
        <v>726001</v>
      </c>
      <c r="E31" s="14" t="n">
        <v>3049.57</v>
      </c>
      <c r="F31" s="15" t="n">
        <v>0.0137</v>
      </c>
      <c r="G31" s="15" t="n"/>
    </row>
    <row r="32">
      <c r="A32" s="12" t="inlineStr">
        <is>
          <t>Max Healthcare Institute Ltd.</t>
        </is>
      </c>
      <c r="B32" s="30" t="inlineStr">
        <is>
          <t>INE027H01010</t>
        </is>
      </c>
      <c r="C32" s="30" t="inlineStr">
        <is>
          <t>Healthcare Services</t>
        </is>
      </c>
      <c r="D32" s="13" t="n">
        <v>528983</v>
      </c>
      <c r="E32" s="14" t="n">
        <v>3035.04</v>
      </c>
      <c r="F32" s="15" t="n">
        <v>0.0137</v>
      </c>
      <c r="G32" s="15" t="n"/>
    </row>
    <row r="33">
      <c r="A33" s="12" t="inlineStr">
        <is>
          <t>Bharat Electronics Ltd.</t>
        </is>
      </c>
      <c r="B33" s="30" t="inlineStr">
        <is>
          <t>INE263A01024</t>
        </is>
      </c>
      <c r="C33" s="30" t="inlineStr">
        <is>
          <t>Aerospace &amp; Defense</t>
        </is>
      </c>
      <c r="D33" s="13" t="n">
        <v>2274040</v>
      </c>
      <c r="E33" s="14" t="n">
        <v>3030.16</v>
      </c>
      <c r="F33" s="15" t="n">
        <v>0.0136</v>
      </c>
      <c r="G33" s="15" t="n"/>
    </row>
    <row r="34">
      <c r="A34" s="12" t="inlineStr">
        <is>
          <t>Coforge Ltd.</t>
        </is>
      </c>
      <c r="B34" s="30" t="inlineStr">
        <is>
          <t>INE591G01017</t>
        </is>
      </c>
      <c r="C34" s="30" t="inlineStr">
        <is>
          <t>IT - Software</t>
        </is>
      </c>
      <c r="D34" s="13" t="n">
        <v>60009</v>
      </c>
      <c r="E34" s="14" t="n">
        <v>2991</v>
      </c>
      <c r="F34" s="15" t="n">
        <v>0.0135</v>
      </c>
      <c r="G34" s="15" t="n"/>
    </row>
    <row r="35">
      <c r="A35" s="12" t="inlineStr">
        <is>
          <t>Sona BLW Precision Forgings Ltd.</t>
        </is>
      </c>
      <c r="B35" s="30" t="inlineStr">
        <is>
          <t>INE073K01018</t>
        </is>
      </c>
      <c r="C35" s="30" t="inlineStr">
        <is>
          <t>Auto Components</t>
        </is>
      </c>
      <c r="D35" s="13" t="n">
        <v>542402</v>
      </c>
      <c r="E35" s="14" t="n">
        <v>2937.11</v>
      </c>
      <c r="F35" s="15" t="n">
        <v>0.0132</v>
      </c>
      <c r="G35" s="15" t="n"/>
    </row>
    <row r="36">
      <c r="A36" s="12" t="inlineStr">
        <is>
          <t>Sun Pharmaceutical Industries Ltd.</t>
        </is>
      </c>
      <c r="B36" s="30" t="inlineStr">
        <is>
          <t>INE044A01036</t>
        </is>
      </c>
      <c r="C36" s="30" t="inlineStr">
        <is>
          <t>Pharmaceuticals &amp; Biotechnology</t>
        </is>
      </c>
      <c r="D36" s="13" t="n">
        <v>269488</v>
      </c>
      <c r="E36" s="14" t="n">
        <v>2933.65</v>
      </c>
      <c r="F36" s="15" t="n">
        <v>0.0132</v>
      </c>
      <c r="G36" s="15" t="n"/>
    </row>
    <row r="37">
      <c r="A37" s="12" t="inlineStr">
        <is>
          <t>Syngene International Ltd.</t>
        </is>
      </c>
      <c r="B37" s="30" t="inlineStr">
        <is>
          <t>INE398R01022</t>
        </is>
      </c>
      <c r="C37" s="30" t="inlineStr">
        <is>
          <t>Healthcare Services</t>
        </is>
      </c>
      <c r="D37" s="13" t="n">
        <v>426070</v>
      </c>
      <c r="E37" s="14" t="n">
        <v>2898.55</v>
      </c>
      <c r="F37" s="15" t="n">
        <v>0.0131</v>
      </c>
      <c r="G37" s="15" t="n"/>
    </row>
    <row r="38">
      <c r="A38" s="12" t="inlineStr">
        <is>
          <t>Bharti Airtel Ltd.</t>
        </is>
      </c>
      <c r="B38" s="30" t="inlineStr">
        <is>
          <t>INE397D01024</t>
        </is>
      </c>
      <c r="C38" s="30" t="inlineStr">
        <is>
          <t>Telecom - Services</t>
        </is>
      </c>
      <c r="D38" s="13" t="n">
        <v>315632</v>
      </c>
      <c r="E38" s="14" t="n">
        <v>2886.14</v>
      </c>
      <c r="F38" s="15" t="n">
        <v>0.013</v>
      </c>
      <c r="G38" s="15" t="n"/>
    </row>
    <row r="39">
      <c r="A39" s="12" t="inlineStr">
        <is>
          <t>Ultratech Cement Ltd.</t>
        </is>
      </c>
      <c r="B39" s="30" t="inlineStr">
        <is>
          <t>INE481G01011</t>
        </is>
      </c>
      <c r="C39" s="30" t="inlineStr">
        <is>
          <t>Cement &amp; Cement Products</t>
        </is>
      </c>
      <c r="D39" s="13" t="n">
        <v>34098</v>
      </c>
      <c r="E39" s="14" t="n">
        <v>2871.82</v>
      </c>
      <c r="F39" s="15" t="n">
        <v>0.0129</v>
      </c>
      <c r="G39" s="15" t="n"/>
    </row>
    <row r="40">
      <c r="A40" s="12" t="inlineStr">
        <is>
          <t>Trent Ltd.</t>
        </is>
      </c>
      <c r="B40" s="30" t="inlineStr">
        <is>
          <t>INE849A01020</t>
        </is>
      </c>
      <c r="C40" s="30" t="inlineStr">
        <is>
          <t>Retailing</t>
        </is>
      </c>
      <c r="D40" s="13" t="n">
        <v>129592</v>
      </c>
      <c r="E40" s="14" t="n">
        <v>2792.32</v>
      </c>
      <c r="F40" s="15" t="n">
        <v>0.0126</v>
      </c>
      <c r="G40" s="15" t="n"/>
    </row>
    <row r="41">
      <c r="A41" s="12" t="inlineStr">
        <is>
          <t>Zomato Ltd.</t>
        </is>
      </c>
      <c r="B41" s="30" t="inlineStr">
        <is>
          <t>INE758T01015</t>
        </is>
      </c>
      <c r="C41" s="30" t="inlineStr">
        <is>
          <t>Retailing</t>
        </is>
      </c>
      <c r="D41" s="13" t="n">
        <v>2655874</v>
      </c>
      <c r="E41" s="14" t="n">
        <v>2791.32</v>
      </c>
      <c r="F41" s="15" t="n">
        <v>0.0126</v>
      </c>
      <c r="G41" s="15" t="n"/>
    </row>
    <row r="42">
      <c r="A42" s="12" t="inlineStr">
        <is>
          <t>Tech Mahindra Ltd.</t>
        </is>
      </c>
      <c r="B42" s="30" t="inlineStr">
        <is>
          <t>INE669C01036</t>
        </is>
      </c>
      <c r="C42" s="30" t="inlineStr">
        <is>
          <t>IT - Software</t>
        </is>
      </c>
      <c r="D42" s="13" t="n">
        <v>240445</v>
      </c>
      <c r="E42" s="14" t="n">
        <v>2724.6</v>
      </c>
      <c r="F42" s="15" t="n">
        <v>0.0123</v>
      </c>
      <c r="G42" s="15" t="n"/>
    </row>
    <row r="43">
      <c r="A43" s="12" t="inlineStr">
        <is>
          <t>Grindwell Norton Ltd.</t>
        </is>
      </c>
      <c r="B43" s="30" t="inlineStr">
        <is>
          <t>INE536A01023</t>
        </is>
      </c>
      <c r="C43" s="30" t="inlineStr">
        <is>
          <t>Industrial Products</t>
        </is>
      </c>
      <c r="D43" s="13" t="n">
        <v>126290</v>
      </c>
      <c r="E43" s="14" t="n">
        <v>2708.16</v>
      </c>
      <c r="F43" s="15" t="n">
        <v>0.0122</v>
      </c>
      <c r="G43" s="15" t="n"/>
    </row>
    <row r="44">
      <c r="A44" s="12" t="inlineStr">
        <is>
          <t>GMM Pfaudler Ltd.</t>
        </is>
      </c>
      <c r="B44" s="30" t="inlineStr">
        <is>
          <t>INE541A01023</t>
        </is>
      </c>
      <c r="C44" s="30" t="inlineStr">
        <is>
          <t>Industrial Manufacturing</t>
        </is>
      </c>
      <c r="D44" s="13" t="n">
        <v>154587</v>
      </c>
      <c r="E44" s="14" t="n">
        <v>2682.16</v>
      </c>
      <c r="F44" s="15" t="n">
        <v>0.0121</v>
      </c>
      <c r="G44" s="15" t="n"/>
    </row>
    <row r="45">
      <c r="A45" s="12" t="inlineStr">
        <is>
          <t>LTIMindtree Ltd.</t>
        </is>
      </c>
      <c r="B45" s="30" t="inlineStr">
        <is>
          <t>INE214T01019</t>
        </is>
      </c>
      <c r="C45" s="30" t="inlineStr">
        <is>
          <t>IT - Software</t>
        </is>
      </c>
      <c r="D45" s="13" t="n">
        <v>52963</v>
      </c>
      <c r="E45" s="14" t="n">
        <v>2680.14</v>
      </c>
      <c r="F45" s="15" t="n">
        <v>0.0121</v>
      </c>
      <c r="G45" s="15" t="n"/>
    </row>
    <row r="46">
      <c r="A46" s="12" t="inlineStr">
        <is>
          <t>SBI Life Insurance Company Ltd.</t>
        </is>
      </c>
      <c r="B46" s="30" t="inlineStr">
        <is>
          <t>INE123W01016</t>
        </is>
      </c>
      <c r="C46" s="30" t="inlineStr">
        <is>
          <t>Insurance</t>
        </is>
      </c>
      <c r="D46" s="13" t="n">
        <v>188169</v>
      </c>
      <c r="E46" s="14" t="n">
        <v>2573.87</v>
      </c>
      <c r="F46" s="15" t="n">
        <v>0.0116</v>
      </c>
      <c r="G46" s="15" t="n"/>
    </row>
    <row r="47">
      <c r="A47" s="12" t="inlineStr">
        <is>
          <t>UNO Minda Ltd.</t>
        </is>
      </c>
      <c r="B47" s="30" t="inlineStr">
        <is>
          <t>INE405E01023</t>
        </is>
      </c>
      <c r="C47" s="30" t="inlineStr">
        <is>
          <t>Auto Components</t>
        </is>
      </c>
      <c r="D47" s="13" t="n">
        <v>436180</v>
      </c>
      <c r="E47" s="14" t="n">
        <v>2541.62</v>
      </c>
      <c r="F47" s="15" t="n">
        <v>0.0114</v>
      </c>
      <c r="G47" s="15" t="n"/>
    </row>
    <row r="48">
      <c r="A48" s="12" t="inlineStr">
        <is>
          <t>ABB India Ltd.</t>
        </is>
      </c>
      <c r="B48" s="30" t="inlineStr">
        <is>
          <t>INE117A01022</t>
        </is>
      </c>
      <c r="C48" s="30" t="inlineStr">
        <is>
          <t>Electrical Equipment</t>
        </is>
      </c>
      <c r="D48" s="13" t="n">
        <v>61270</v>
      </c>
      <c r="E48" s="14" t="n">
        <v>2517.77</v>
      </c>
      <c r="F48" s="15" t="n">
        <v>0.0113</v>
      </c>
      <c r="G48" s="15" t="n"/>
    </row>
    <row r="49">
      <c r="A49" s="12" t="inlineStr">
        <is>
          <t>Page Industries Ltd.</t>
        </is>
      </c>
      <c r="B49" s="30" t="inlineStr">
        <is>
          <t>INE761H01022</t>
        </is>
      </c>
      <c r="C49" s="30" t="inlineStr">
        <is>
          <t>Textiles &amp; Apparels</t>
        </is>
      </c>
      <c r="D49" s="13" t="n">
        <v>6522</v>
      </c>
      <c r="E49" s="14" t="n">
        <v>2466.39</v>
      </c>
      <c r="F49" s="15" t="n">
        <v>0.0111</v>
      </c>
      <c r="G49" s="15" t="n"/>
    </row>
    <row r="50">
      <c r="A50" s="12" t="inlineStr">
        <is>
          <t>Astral Ltd.</t>
        </is>
      </c>
      <c r="B50" s="30" t="inlineStr">
        <is>
          <t>INE006I01046</t>
        </is>
      </c>
      <c r="C50" s="30" t="inlineStr">
        <is>
          <t>Industrial Products</t>
        </is>
      </c>
      <c r="D50" s="13" t="n">
        <v>131518</v>
      </c>
      <c r="E50" s="14" t="n">
        <v>2434.07</v>
      </c>
      <c r="F50" s="15" t="n">
        <v>0.011</v>
      </c>
      <c r="G50" s="15" t="n"/>
    </row>
    <row r="51">
      <c r="A51" s="12" t="inlineStr">
        <is>
          <t>Metro Brands Ltd.</t>
        </is>
      </c>
      <c r="B51" s="30" t="inlineStr">
        <is>
          <t>INE317I01021</t>
        </is>
      </c>
      <c r="C51" s="30" t="inlineStr">
        <is>
          <t>Consumer Durables</t>
        </is>
      </c>
      <c r="D51" s="13" t="n">
        <v>202479</v>
      </c>
      <c r="E51" s="14" t="n">
        <v>2404.44</v>
      </c>
      <c r="F51" s="15" t="n">
        <v>0.0108</v>
      </c>
      <c r="G51" s="15" t="n"/>
    </row>
    <row r="52">
      <c r="A52" s="12" t="inlineStr">
        <is>
          <t>Cummins India Ltd.</t>
        </is>
      </c>
      <c r="B52" s="30" t="inlineStr">
        <is>
          <t>INE298A01020</t>
        </is>
      </c>
      <c r="C52" s="30" t="inlineStr">
        <is>
          <t>Industrial Products</t>
        </is>
      </c>
      <c r="D52" s="13" t="n">
        <v>143278</v>
      </c>
      <c r="E52" s="14" t="n">
        <v>2402.13</v>
      </c>
      <c r="F52" s="15" t="n">
        <v>0.0108</v>
      </c>
      <c r="G52" s="15" t="n"/>
    </row>
    <row r="53">
      <c r="A53" s="12" t="inlineStr">
        <is>
          <t>Kansai Nerolac Paints Ltd.</t>
        </is>
      </c>
      <c r="B53" s="30" t="inlineStr">
        <is>
          <t>INE531A01024</t>
        </is>
      </c>
      <c r="C53" s="30" t="inlineStr">
        <is>
          <t>Consumer Durables</t>
        </is>
      </c>
      <c r="D53" s="13" t="n">
        <v>756273</v>
      </c>
      <c r="E53" s="14" t="n">
        <v>2383.02</v>
      </c>
      <c r="F53" s="15" t="n">
        <v>0.0107</v>
      </c>
      <c r="G53" s="15" t="n"/>
    </row>
    <row r="54">
      <c r="A54" s="12" t="inlineStr">
        <is>
          <t>Mahindra &amp; Mahindra Ltd.</t>
        </is>
      </c>
      <c r="B54" s="30" t="inlineStr">
        <is>
          <t>INE101A01026</t>
        </is>
      </c>
      <c r="C54" s="30" t="inlineStr">
        <is>
          <t>Automobiles</t>
        </is>
      </c>
      <c r="D54" s="13" t="n">
        <v>161053</v>
      </c>
      <c r="E54" s="14" t="n">
        <v>2349.12</v>
      </c>
      <c r="F54" s="15" t="n">
        <v>0.0106</v>
      </c>
      <c r="G54" s="15" t="n"/>
    </row>
    <row r="55">
      <c r="A55" s="12" t="inlineStr">
        <is>
          <t>Infosys Ltd.</t>
        </is>
      </c>
      <c r="B55" s="30" t="inlineStr">
        <is>
          <t>INE009A01021</t>
        </is>
      </c>
      <c r="C55" s="30" t="inlineStr">
        <is>
          <t>IT - Software</t>
        </is>
      </c>
      <c r="D55" s="13" t="n">
        <v>170167</v>
      </c>
      <c r="E55" s="14" t="n">
        <v>2328.57</v>
      </c>
      <c r="F55" s="15" t="n">
        <v>0.0105</v>
      </c>
      <c r="G55" s="15" t="n"/>
    </row>
    <row r="56">
      <c r="A56" s="12" t="inlineStr">
        <is>
          <t>KEI Industries Ltd.</t>
        </is>
      </c>
      <c r="B56" s="30" t="inlineStr">
        <is>
          <t>INE878B01027</t>
        </is>
      </c>
      <c r="C56" s="30" t="inlineStr">
        <is>
          <t>Industrial Products</t>
        </is>
      </c>
      <c r="D56" s="13" t="n">
        <v>96674</v>
      </c>
      <c r="E56" s="14" t="n">
        <v>2322.5</v>
      </c>
      <c r="F56" s="15" t="n">
        <v>0.0105</v>
      </c>
      <c r="G56" s="15" t="n"/>
    </row>
    <row r="57">
      <c r="A57" s="12" t="inlineStr">
        <is>
          <t>Century Plyboards (India) Ltd.</t>
        </is>
      </c>
      <c r="B57" s="30" t="inlineStr">
        <is>
          <t>INE348B01021</t>
        </is>
      </c>
      <c r="C57" s="30" t="inlineStr">
        <is>
          <t>Consumer Durables</t>
        </is>
      </c>
      <c r="D57" s="13" t="n">
        <v>368675</v>
      </c>
      <c r="E57" s="14" t="n">
        <v>2281.73</v>
      </c>
      <c r="F57" s="15" t="n">
        <v>0.0103</v>
      </c>
      <c r="G57" s="15" t="n"/>
    </row>
    <row r="58">
      <c r="A58" s="12" t="inlineStr">
        <is>
          <t>TVS Motor Company Ltd.</t>
        </is>
      </c>
      <c r="B58" s="30" t="inlineStr">
        <is>
          <t>INE494B01023</t>
        </is>
      </c>
      <c r="C58" s="30" t="inlineStr">
        <is>
          <t>Automobiles</t>
        </is>
      </c>
      <c r="D58" s="13" t="n">
        <v>140236</v>
      </c>
      <c r="E58" s="14" t="n">
        <v>2230.87</v>
      </c>
      <c r="F58" s="15" t="n">
        <v>0.01</v>
      </c>
      <c r="G58" s="15" t="n"/>
    </row>
    <row r="59">
      <c r="A59" s="12" t="inlineStr">
        <is>
          <t>Samvardhana Motherson International Ltd.</t>
        </is>
      </c>
      <c r="B59" s="30" t="inlineStr">
        <is>
          <t>INE775A01035</t>
        </is>
      </c>
      <c r="C59" s="30" t="inlineStr">
        <is>
          <t>Auto Components</t>
        </is>
      </c>
      <c r="D59" s="13" t="n">
        <v>2417344</v>
      </c>
      <c r="E59" s="14" t="n">
        <v>2222.75</v>
      </c>
      <c r="F59" s="15" t="n">
        <v>0.01</v>
      </c>
      <c r="G59" s="15" t="n"/>
    </row>
    <row r="60">
      <c r="A60" s="12" t="inlineStr">
        <is>
          <t>P I INDUSTRIES LIMITED</t>
        </is>
      </c>
      <c r="B60" s="30" t="inlineStr">
        <is>
          <t>INE603J01030</t>
        </is>
      </c>
      <c r="C60" s="30" t="inlineStr">
        <is>
          <t>Fertilizers &amp; Agrochemicals</t>
        </is>
      </c>
      <c r="D60" s="13" t="n">
        <v>65342</v>
      </c>
      <c r="E60" s="14" t="n">
        <v>2222.44</v>
      </c>
      <c r="F60" s="15" t="n">
        <v>0.01</v>
      </c>
      <c r="G60" s="15" t="n"/>
    </row>
    <row r="61">
      <c r="A61" s="12" t="inlineStr">
        <is>
          <t>The Phoenix Mills Ltd.</t>
        </is>
      </c>
      <c r="B61" s="30" t="inlineStr">
        <is>
          <t>INE211B01039</t>
        </is>
      </c>
      <c r="C61" s="30" t="inlineStr">
        <is>
          <t>Realty</t>
        </is>
      </c>
      <c r="D61" s="13" t="n">
        <v>121873</v>
      </c>
      <c r="E61" s="14" t="n">
        <v>2212.42</v>
      </c>
      <c r="F61" s="15" t="n">
        <v>0.01</v>
      </c>
      <c r="G61" s="15" t="n"/>
    </row>
    <row r="62">
      <c r="A62" s="12" t="inlineStr">
        <is>
          <t>NTPC Ltd.</t>
        </is>
      </c>
      <c r="B62" s="30" t="inlineStr">
        <is>
          <t>INE733E01010</t>
        </is>
      </c>
      <c r="C62" s="30" t="inlineStr">
        <is>
          <t>Power</t>
        </is>
      </c>
      <c r="D62" s="13" t="n">
        <v>934370</v>
      </c>
      <c r="E62" s="14" t="n">
        <v>2203.24</v>
      </c>
      <c r="F62" s="15" t="n">
        <v>0.009900000000000001</v>
      </c>
      <c r="G62" s="15" t="n"/>
    </row>
    <row r="63">
      <c r="A63" s="12" t="inlineStr">
        <is>
          <t>Hindalco Industries Ltd.</t>
        </is>
      </c>
      <c r="B63" s="30" t="inlineStr">
        <is>
          <t>INE038A01020</t>
        </is>
      </c>
      <c r="C63" s="30" t="inlineStr">
        <is>
          <t>Non - Ferrous Metals</t>
        </is>
      </c>
      <c r="D63" s="13" t="n">
        <v>474044</v>
      </c>
      <c r="E63" s="14" t="n">
        <v>2178.23</v>
      </c>
      <c r="F63" s="15" t="n">
        <v>0.0098</v>
      </c>
      <c r="G63" s="15" t="n"/>
    </row>
    <row r="64">
      <c r="A64" s="12" t="inlineStr">
        <is>
          <t>Shriram Finance Ltd.</t>
        </is>
      </c>
      <c r="B64" s="30" t="inlineStr">
        <is>
          <t>INE721A01013</t>
        </is>
      </c>
      <c r="C64" s="30" t="inlineStr">
        <is>
          <t>Finance</t>
        </is>
      </c>
      <c r="D64" s="13" t="n">
        <v>115625</v>
      </c>
      <c r="E64" s="14" t="n">
        <v>2173.58</v>
      </c>
      <c r="F64" s="15" t="n">
        <v>0.0098</v>
      </c>
      <c r="G64" s="15" t="n"/>
    </row>
    <row r="65">
      <c r="A65" s="12" t="inlineStr">
        <is>
          <t>Amber Enterprises India Ltd.</t>
        </is>
      </c>
      <c r="B65" s="30" t="inlineStr">
        <is>
          <t>INE371P01015</t>
        </is>
      </c>
      <c r="C65" s="30" t="inlineStr">
        <is>
          <t>Consumer Durables</t>
        </is>
      </c>
      <c r="D65" s="13" t="n">
        <v>71454</v>
      </c>
      <c r="E65" s="14" t="n">
        <v>2096.6</v>
      </c>
      <c r="F65" s="15" t="n">
        <v>0.0094</v>
      </c>
      <c r="G65" s="15" t="n"/>
    </row>
    <row r="66">
      <c r="A66" s="12" t="inlineStr">
        <is>
          <t>Brigade Enterprises Ltd.</t>
        </is>
      </c>
      <c r="B66" s="30" t="inlineStr">
        <is>
          <t>INE791I01019</t>
        </is>
      </c>
      <c r="C66" s="30" t="inlineStr">
        <is>
          <t>Realty</t>
        </is>
      </c>
      <c r="D66" s="13" t="n">
        <v>334022</v>
      </c>
      <c r="E66" s="14" t="n">
        <v>2055.74</v>
      </c>
      <c r="F66" s="15" t="n">
        <v>0.009299999999999999</v>
      </c>
      <c r="G66" s="15" t="n"/>
    </row>
    <row r="67">
      <c r="A67" s="12" t="inlineStr">
        <is>
          <t>Mphasis Ltd.</t>
        </is>
      </c>
      <c r="B67" s="30" t="inlineStr">
        <is>
          <t>INE356A01018</t>
        </is>
      </c>
      <c r="C67" s="30" t="inlineStr">
        <is>
          <t>IT - Software</t>
        </is>
      </c>
      <c r="D67" s="13" t="n">
        <v>92518</v>
      </c>
      <c r="E67" s="14" t="n">
        <v>1964.53</v>
      </c>
      <c r="F67" s="15" t="n">
        <v>0.008800000000000001</v>
      </c>
      <c r="G67" s="15" t="n"/>
    </row>
    <row r="68">
      <c r="A68" s="12" t="inlineStr">
        <is>
          <t>JK Cement Ltd.</t>
        </is>
      </c>
      <c r="B68" s="30" t="inlineStr">
        <is>
          <t>INE823G01014</t>
        </is>
      </c>
      <c r="C68" s="30" t="inlineStr">
        <is>
          <t>Cement &amp; Cement Products</t>
        </is>
      </c>
      <c r="D68" s="13" t="n">
        <v>61595</v>
      </c>
      <c r="E68" s="14" t="n">
        <v>1942.71</v>
      </c>
      <c r="F68" s="15" t="n">
        <v>0.008699999999999999</v>
      </c>
      <c r="G68" s="15" t="n"/>
    </row>
    <row r="69">
      <c r="A69" s="12" t="inlineStr">
        <is>
          <t>Fortis Healthcare Ltd.</t>
        </is>
      </c>
      <c r="B69" s="30" t="inlineStr">
        <is>
          <t>INE061F01013</t>
        </is>
      </c>
      <c r="C69" s="30" t="inlineStr">
        <is>
          <t>Healthcare Services</t>
        </is>
      </c>
      <c r="D69" s="13" t="n">
        <v>594730</v>
      </c>
      <c r="E69" s="14" t="n">
        <v>1920.68</v>
      </c>
      <c r="F69" s="15" t="n">
        <v>0.0086</v>
      </c>
      <c r="G69" s="15" t="n"/>
    </row>
    <row r="70">
      <c r="A70" s="12" t="inlineStr">
        <is>
          <t>Ashok Leyland Ltd.</t>
        </is>
      </c>
      <c r="B70" s="30" t="inlineStr">
        <is>
          <t>INE208A01029</t>
        </is>
      </c>
      <c r="C70" s="30" t="inlineStr">
        <is>
          <t>Agricultural, Commercial &amp; Construction Vehicles</t>
        </is>
      </c>
      <c r="D70" s="13" t="n">
        <v>1118258</v>
      </c>
      <c r="E70" s="14" t="n">
        <v>1875.32</v>
      </c>
      <c r="F70" s="15" t="n">
        <v>0.008399999999999999</v>
      </c>
      <c r="G70" s="15" t="n"/>
    </row>
    <row r="71">
      <c r="A71" s="12" t="inlineStr">
        <is>
          <t>IPCA Laboratories Ltd.</t>
        </is>
      </c>
      <c r="B71" s="30" t="inlineStr">
        <is>
          <t>INE571A01038</t>
        </is>
      </c>
      <c r="C71" s="30" t="inlineStr">
        <is>
          <t>Pharmaceuticals &amp; Biotechnology</t>
        </is>
      </c>
      <c r="D71" s="13" t="n">
        <v>190570</v>
      </c>
      <c r="E71" s="14" t="n">
        <v>1874.73</v>
      </c>
      <c r="F71" s="15" t="n">
        <v>0.008399999999999999</v>
      </c>
      <c r="G71" s="15" t="n"/>
    </row>
    <row r="72">
      <c r="A72" s="12" t="inlineStr">
        <is>
          <t>Creditaccess Grameen Ltd.</t>
        </is>
      </c>
      <c r="B72" s="30" t="inlineStr">
        <is>
          <t>INE741K01010</t>
        </is>
      </c>
      <c r="C72" s="30" t="inlineStr">
        <is>
          <t>Finance</t>
        </is>
      </c>
      <c r="D72" s="13" t="n">
        <v>115906</v>
      </c>
      <c r="E72" s="14" t="n">
        <v>1851.25</v>
      </c>
      <c r="F72" s="15" t="n">
        <v>0.0083</v>
      </c>
      <c r="G72" s="15" t="n"/>
    </row>
    <row r="73">
      <c r="A73" s="12" t="inlineStr">
        <is>
          <t>Mahindra &amp; Mahindra Financial Services Ltd</t>
        </is>
      </c>
      <c r="B73" s="30" t="inlineStr">
        <is>
          <t>INE774D01024</t>
        </is>
      </c>
      <c r="C73" s="30" t="inlineStr">
        <is>
          <t>Finance</t>
        </is>
      </c>
      <c r="D73" s="13" t="n">
        <v>700000</v>
      </c>
      <c r="E73" s="14" t="n">
        <v>1717.45</v>
      </c>
      <c r="F73" s="15" t="n">
        <v>0.0077</v>
      </c>
      <c r="G73" s="15" t="n"/>
    </row>
    <row r="74">
      <c r="A74" s="12" t="inlineStr">
        <is>
          <t>Concord Biotech Ltd.</t>
        </is>
      </c>
      <c r="B74" s="30" t="inlineStr">
        <is>
          <t>INE338H01029</t>
        </is>
      </c>
      <c r="C74" s="30" t="inlineStr">
        <is>
          <t>Pharmaceuticals &amp; Biotechnology</t>
        </is>
      </c>
      <c r="D74" s="13" t="n">
        <v>138974</v>
      </c>
      <c r="E74" s="14" t="n">
        <v>1596.32</v>
      </c>
      <c r="F74" s="15" t="n">
        <v>0.0072</v>
      </c>
      <c r="G74" s="15" t="n"/>
    </row>
    <row r="75">
      <c r="A75" s="12" t="inlineStr">
        <is>
          <t>Radico Khaitan Ltd.</t>
        </is>
      </c>
      <c r="B75" s="30" t="inlineStr">
        <is>
          <t>INE944F01028</t>
        </is>
      </c>
      <c r="C75" s="30" t="inlineStr">
        <is>
          <t>Beverages</t>
        </is>
      </c>
      <c r="D75" s="13" t="n">
        <v>129702</v>
      </c>
      <c r="E75" s="14" t="n">
        <v>1578.34</v>
      </c>
      <c r="F75" s="15" t="n">
        <v>0.0071</v>
      </c>
      <c r="G75" s="15" t="n"/>
    </row>
    <row r="76">
      <c r="A76" s="12" t="inlineStr">
        <is>
          <t>Power Mech Projects Ltd.</t>
        </is>
      </c>
      <c r="B76" s="30" t="inlineStr">
        <is>
          <t>INE211R01019</t>
        </is>
      </c>
      <c r="C76" s="30" t="inlineStr">
        <is>
          <t>Construction</t>
        </is>
      </c>
      <c r="D76" s="13" t="n">
        <v>40000</v>
      </c>
      <c r="E76" s="14" t="n">
        <v>1442.98</v>
      </c>
      <c r="F76" s="15" t="n">
        <v>0.0065</v>
      </c>
      <c r="G76" s="15" t="n"/>
    </row>
    <row r="77">
      <c r="A77" s="12" t="inlineStr">
        <is>
          <t>JSW Energy Ltd.</t>
        </is>
      </c>
      <c r="B77" s="30" t="inlineStr">
        <is>
          <t>INE121E01018</t>
        </is>
      </c>
      <c r="C77" s="30" t="inlineStr">
        <is>
          <t>Power</t>
        </is>
      </c>
      <c r="D77" s="13" t="n">
        <v>287047</v>
      </c>
      <c r="E77" s="14" t="n">
        <v>1107.43</v>
      </c>
      <c r="F77" s="15" t="n">
        <v>0.005</v>
      </c>
      <c r="G77" s="15" t="n"/>
    </row>
    <row r="78">
      <c r="A78" s="12" t="inlineStr">
        <is>
          <t>Titan Company Ltd.</t>
        </is>
      </c>
      <c r="B78" s="30" t="inlineStr">
        <is>
          <t>INE280A01028</t>
        </is>
      </c>
      <c r="C78" s="30" t="inlineStr">
        <is>
          <t>Consumer Durables</t>
        </is>
      </c>
      <c r="D78" s="13" t="n">
        <v>34406</v>
      </c>
      <c r="E78" s="14" t="n">
        <v>1097.43</v>
      </c>
      <c r="F78" s="15" t="n">
        <v>0.0049</v>
      </c>
      <c r="G78" s="15" t="n"/>
    </row>
    <row r="79">
      <c r="A79" s="12" t="inlineStr">
        <is>
          <t>Praj Industries Ltd.</t>
        </is>
      </c>
      <c r="B79" s="30" t="inlineStr">
        <is>
          <t>INE074A01025</t>
        </is>
      </c>
      <c r="C79" s="30" t="inlineStr">
        <is>
          <t>Industrial Manufacturing</t>
        </is>
      </c>
      <c r="D79" s="13" t="n">
        <v>156097</v>
      </c>
      <c r="E79" s="14" t="n">
        <v>835.98</v>
      </c>
      <c r="F79" s="15" t="n">
        <v>0.0038</v>
      </c>
      <c r="G79" s="15" t="n"/>
    </row>
    <row r="80">
      <c r="A80" s="12" t="inlineStr">
        <is>
          <t>Sundaram Finance Ltd.</t>
        </is>
      </c>
      <c r="B80" s="30" t="inlineStr">
        <is>
          <t>INE660A01013</t>
        </is>
      </c>
      <c r="C80" s="30" t="inlineStr">
        <is>
          <t>Finance</t>
        </is>
      </c>
      <c r="D80" s="13" t="n">
        <v>25129</v>
      </c>
      <c r="E80" s="14" t="n">
        <v>797.27</v>
      </c>
      <c r="F80" s="15" t="n">
        <v>0.0036</v>
      </c>
      <c r="G80" s="15" t="n"/>
    </row>
    <row r="81">
      <c r="A81" s="12" t="inlineStr">
        <is>
          <t>Jio Financial Services Ltd.</t>
        </is>
      </c>
      <c r="B81" s="30" t="inlineStr">
        <is>
          <t>INE758E01017</t>
        </is>
      </c>
      <c r="C81" s="30" t="inlineStr">
        <is>
          <t>Finance</t>
        </is>
      </c>
      <c r="D81" s="13" t="n">
        <v>321722</v>
      </c>
      <c r="E81" s="14" t="n">
        <v>704.5700000000001</v>
      </c>
      <c r="F81" s="15" t="n">
        <v>0.0032</v>
      </c>
      <c r="G81" s="15" t="n"/>
    </row>
    <row r="82">
      <c r="A82" s="12" t="inlineStr">
        <is>
          <t>V-Mart Retail Ltd.</t>
        </is>
      </c>
      <c r="B82" s="30" t="inlineStr">
        <is>
          <t>INE665J01013</t>
        </is>
      </c>
      <c r="C82" s="30" t="inlineStr">
        <is>
          <t>Retailing</t>
        </is>
      </c>
      <c r="D82" s="13" t="n">
        <v>24798</v>
      </c>
      <c r="E82" s="14" t="n">
        <v>406.89</v>
      </c>
      <c r="F82" s="15" t="n">
        <v>0.0018</v>
      </c>
      <c r="G82" s="15" t="n"/>
    </row>
    <row r="83">
      <c r="A83" s="12" t="inlineStr">
        <is>
          <t>Aditya Birla Capital Ltd.</t>
        </is>
      </c>
      <c r="B83" s="30" t="inlineStr">
        <is>
          <t>INE674K01013</t>
        </is>
      </c>
      <c r="C83" s="30" t="inlineStr">
        <is>
          <t>Finance</t>
        </is>
      </c>
      <c r="D83" s="13" t="n">
        <v>177795</v>
      </c>
      <c r="E83" s="14" t="n">
        <v>306.61</v>
      </c>
      <c r="F83" s="15" t="n">
        <v>0.0014</v>
      </c>
      <c r="G83" s="15" t="n"/>
    </row>
    <row r="84">
      <c r="A84" s="16" t="inlineStr">
        <is>
          <t>Sub Total</t>
        </is>
      </c>
      <c r="B84" s="31" t="n"/>
      <c r="C84" s="31" t="n"/>
      <c r="D84" s="17" t="n"/>
      <c r="E84" s="37" t="n">
        <v>219437.34</v>
      </c>
      <c r="F84" s="38" t="n">
        <v>0.9877</v>
      </c>
      <c r="G84" s="20" t="n"/>
    </row>
    <row r="85">
      <c r="A85" s="16" t="inlineStr">
        <is>
          <t>(b) Unlisted</t>
        </is>
      </c>
      <c r="B85" s="30" t="n"/>
      <c r="C85" s="30" t="n"/>
      <c r="D85" s="13" t="n"/>
      <c r="E85" s="14" t="n"/>
      <c r="F85" s="15" t="n"/>
      <c r="G85" s="15" t="n"/>
    </row>
    <row r="86">
      <c r="A86" s="16" t="inlineStr">
        <is>
          <t>Sub Total</t>
        </is>
      </c>
      <c r="B86" s="30" t="n"/>
      <c r="C86" s="30" t="n"/>
      <c r="D86" s="13" t="n"/>
      <c r="E86" s="39" t="inlineStr">
        <is>
          <t>NIL</t>
        </is>
      </c>
      <c r="F86" s="40" t="inlineStr">
        <is>
          <t>NIL</t>
        </is>
      </c>
      <c r="G86" s="15" t="n"/>
    </row>
    <row r="87">
      <c r="A87" s="21" t="inlineStr">
        <is>
          <t>TOTAL</t>
        </is>
      </c>
      <c r="B87" s="32" t="n"/>
      <c r="C87" s="32" t="n"/>
      <c r="D87" s="22" t="n"/>
      <c r="E87" s="27" t="n">
        <v>219437.34</v>
      </c>
      <c r="F87" s="28" t="n">
        <v>0.9877</v>
      </c>
      <c r="G87" s="20" t="n"/>
    </row>
    <row r="88">
      <c r="A88" s="12" t="n"/>
      <c r="B88" s="30" t="n"/>
      <c r="C88" s="30" t="n"/>
      <c r="D88" s="13" t="n"/>
      <c r="E88" s="14" t="n"/>
      <c r="F88" s="15" t="n"/>
      <c r="G88" s="15" t="n"/>
    </row>
    <row r="89">
      <c r="A89" s="12" t="n"/>
      <c r="B89" s="30" t="n"/>
      <c r="C89" s="30" t="n"/>
      <c r="D89" s="13" t="n"/>
      <c r="E89" s="14" t="n"/>
      <c r="F89" s="15" t="n"/>
      <c r="G89" s="15" t="n"/>
    </row>
    <row r="90">
      <c r="A90" s="16" t="inlineStr">
        <is>
          <t>TREPS / Reverse Repo</t>
        </is>
      </c>
      <c r="B90" s="30" t="n"/>
      <c r="C90" s="30" t="n"/>
      <c r="D90" s="13" t="n"/>
      <c r="E90" s="14" t="n"/>
      <c r="F90" s="15" t="n"/>
      <c r="G90" s="15" t="n"/>
    </row>
    <row r="91">
      <c r="A91" s="12" t="inlineStr">
        <is>
          <t>Clearing Corporation of India Ltd.</t>
        </is>
      </c>
      <c r="B91" s="30" t="n"/>
      <c r="C91" s="30" t="n"/>
      <c r="D91" s="13" t="n"/>
      <c r="E91" s="14" t="n">
        <v>3652.32</v>
      </c>
      <c r="F91" s="15" t="n">
        <v>0.0164</v>
      </c>
      <c r="G91" s="15" t="n">
        <v>0.067576</v>
      </c>
    </row>
    <row r="92">
      <c r="A92" s="16" t="inlineStr">
        <is>
          <t>Sub Total</t>
        </is>
      </c>
      <c r="B92" s="31" t="n"/>
      <c r="C92" s="31" t="n"/>
      <c r="D92" s="17" t="n"/>
      <c r="E92" s="37" t="n">
        <v>3652.32</v>
      </c>
      <c r="F92" s="38" t="n">
        <v>0.0164</v>
      </c>
      <c r="G92" s="20" t="n"/>
    </row>
    <row r="93">
      <c r="A93" s="12" t="n"/>
      <c r="B93" s="30" t="n"/>
      <c r="C93" s="30" t="n"/>
      <c r="D93" s="13" t="n"/>
      <c r="E93" s="14" t="n"/>
      <c r="F93" s="15" t="n"/>
      <c r="G93" s="15" t="n"/>
    </row>
    <row r="94">
      <c r="A94" s="21" t="inlineStr">
        <is>
          <t>TOTAL</t>
        </is>
      </c>
      <c r="B94" s="32" t="n"/>
      <c r="C94" s="32" t="n"/>
      <c r="D94" s="22" t="n"/>
      <c r="E94" s="18" t="n">
        <v>3652.32</v>
      </c>
      <c r="F94" s="19" t="n">
        <v>0.0164</v>
      </c>
      <c r="G94" s="20" t="n"/>
    </row>
    <row r="95">
      <c r="A95" s="12" t="inlineStr">
        <is>
          <t>Accrued Interest</t>
        </is>
      </c>
      <c r="B95" s="30" t="n"/>
      <c r="C95" s="30" t="n"/>
      <c r="D95" s="13" t="n"/>
      <c r="E95" s="14" t="n">
        <v>0.6761902</v>
      </c>
      <c r="F95" s="15" t="n">
        <v>3e-06</v>
      </c>
      <c r="G95" s="15" t="n"/>
    </row>
    <row r="96">
      <c r="A96" s="12" t="inlineStr">
        <is>
          <t>Net Receivables/(Payables)</t>
        </is>
      </c>
      <c r="B96" s="30" t="n"/>
      <c r="C96" s="30" t="n"/>
      <c r="D96" s="13" t="n"/>
      <c r="E96" s="23" t="n">
        <v>-1002.2461902</v>
      </c>
      <c r="F96" s="24" t="n">
        <v>-0.004103</v>
      </c>
      <c r="G96" s="15" t="n">
        <v>0.067576</v>
      </c>
    </row>
    <row r="97">
      <c r="A97" s="25" t="inlineStr">
        <is>
          <t>GRAND TOTAL</t>
        </is>
      </c>
      <c r="B97" s="33" t="n"/>
      <c r="C97" s="33" t="n"/>
      <c r="D97" s="26" t="n"/>
      <c r="E97" s="27" t="n">
        <v>222088.09</v>
      </c>
      <c r="F97" s="28" t="n">
        <v>1</v>
      </c>
      <c r="G97" s="28" t="n"/>
    </row>
    <row r="102">
      <c r="A102" s="67" t="inlineStr">
        <is>
          <t>Notes:</t>
        </is>
      </c>
    </row>
    <row r="103">
      <c r="A103" s="47" t="inlineStr">
        <is>
          <t>1. Security in default beyond its maturiy date</t>
        </is>
      </c>
      <c r="B103" s="34" t="inlineStr">
        <is>
          <t>NIL</t>
        </is>
      </c>
    </row>
    <row r="104">
      <c r="A104" t="inlineStr">
        <is>
          <t>2. NAV at the beginning of the period (Rs. per unit)</t>
        </is>
      </c>
    </row>
    <row r="105">
      <c r="A105" t="inlineStr">
        <is>
          <t>Plan /option (Face Value 10)</t>
        </is>
      </c>
      <c r="B105" t="inlineStr">
        <is>
          <t>As on</t>
        </is>
      </c>
      <c r="C105" t="inlineStr">
        <is>
          <t>As on</t>
        </is>
      </c>
    </row>
    <row r="106">
      <c r="B106" s="48" t="n">
        <v>45198</v>
      </c>
      <c r="C106" s="48" t="n">
        <v>45230</v>
      </c>
    </row>
    <row r="107">
      <c r="A107" t="inlineStr">
        <is>
          <t>Direct Plan Growth Option</t>
        </is>
      </c>
      <c r="B107" t="n">
        <v>71.10299999999999</v>
      </c>
      <c r="C107" t="n">
        <v>69.44199999999999</v>
      </c>
      <c r="E107" s="2" t="n"/>
    </row>
    <row r="108">
      <c r="A108" t="inlineStr">
        <is>
          <t>Direct Plan IDCW Option</t>
        </is>
      </c>
      <c r="B108" t="n">
        <v>27.58</v>
      </c>
      <c r="C108" t="n">
        <v>26.935</v>
      </c>
      <c r="E108" s="2" t="n"/>
    </row>
    <row r="109">
      <c r="A109" t="inlineStr">
        <is>
          <t>Regular Plan Growth Option</t>
        </is>
      </c>
      <c r="B109" t="n">
        <v>62.03</v>
      </c>
      <c r="C109" t="n">
        <v>60.503</v>
      </c>
      <c r="E109" s="2" t="n"/>
    </row>
    <row r="110">
      <c r="A110" t="inlineStr">
        <is>
          <t>Regular Plan IDCW Option</t>
        </is>
      </c>
      <c r="B110" t="n">
        <v>23.658</v>
      </c>
      <c r="C110" t="n">
        <v>23.075</v>
      </c>
      <c r="E110" s="2" t="n"/>
    </row>
    <row r="111">
      <c r="E111" s="2" t="n"/>
    </row>
    <row r="112">
      <c r="A112" t="inlineStr">
        <is>
          <t xml:space="preserve">3. Total Dividend (Net) declared during the month </t>
        </is>
      </c>
      <c r="B112" s="34" t="inlineStr">
        <is>
          <t>NIL</t>
        </is>
      </c>
    </row>
    <row r="113">
      <c r="A113" t="inlineStr">
        <is>
          <t>4. Bonus was declared during the month</t>
        </is>
      </c>
      <c r="B113" s="34" t="inlineStr">
        <is>
          <t>NIL</t>
        </is>
      </c>
    </row>
    <row r="114" ht="30" customHeight="1">
      <c r="A114" s="47" t="inlineStr">
        <is>
          <t>5. Investment in Repo of Corporate Debt Securities during the month ended October 31, 2023</t>
        </is>
      </c>
      <c r="B114" s="34" t="inlineStr">
        <is>
          <t>NIL</t>
        </is>
      </c>
    </row>
    <row r="115" ht="30" customHeight="1">
      <c r="A115" s="47" t="inlineStr">
        <is>
          <t>6. Investment in foreign securities/ADRs/GDRs at the end of the month</t>
        </is>
      </c>
      <c r="B115" s="34" t="inlineStr">
        <is>
          <t>NIL</t>
        </is>
      </c>
    </row>
    <row r="116">
      <c r="A116" t="inlineStr">
        <is>
          <t>7. Portfolio Turnover Ratio</t>
        </is>
      </c>
      <c r="B116" s="49" t="n">
        <v>0.506031</v>
      </c>
    </row>
    <row r="117" ht="45" customHeight="1">
      <c r="A117" s="47" t="inlineStr">
        <is>
          <t>8. Total gross exposure to derivative instruments (excluding reversed positions) at the end of the month (Rs. in Lakhs)</t>
        </is>
      </c>
      <c r="B117" s="34" t="inlineStr">
        <is>
          <t>NIL</t>
        </is>
      </c>
    </row>
    <row r="118" ht="30" customHeight="1">
      <c r="A118" s="47" t="inlineStr">
        <is>
          <t>9. Margin Deposits includes Margin money placed on derivatives other than margin money placed with bank</t>
        </is>
      </c>
      <c r="B118" s="34" t="inlineStr">
        <is>
          <t>NIL</t>
        </is>
      </c>
    </row>
    <row r="119" ht="30" customHeight="1">
      <c r="A119" s="47" t="inlineStr">
        <is>
          <t>10. Value of investment made by other schemes under same management (Rs. In Lakhs)</t>
        </is>
      </c>
      <c r="B119" s="34" t="inlineStr">
        <is>
          <t>NIL</t>
        </is>
      </c>
    </row>
    <row r="120">
      <c r="A120" t="inlineStr">
        <is>
          <t>11. Number of instance of deviation In valuation of securities</t>
        </is>
      </c>
      <c r="B120" s="34" t="inlineStr">
        <is>
          <t>NIL</t>
        </is>
      </c>
    </row>
    <row r="121">
      <c r="A121" t="inlineStr">
        <is>
          <t>12. Total value and percentage of illiquid equity shares / securities</t>
        </is>
      </c>
      <c r="B121" s="34" t="inlineStr">
        <is>
          <t>NIL</t>
        </is>
      </c>
    </row>
    <row r="123" ht="70" customHeight="1">
      <c r="A123" s="69" t="inlineStr">
        <is>
          <t>Scheme Name</t>
        </is>
      </c>
      <c r="B123" s="69" t="inlineStr">
        <is>
          <t>Risk- O - Meter</t>
        </is>
      </c>
      <c r="C123" s="69" t="inlineStr">
        <is>
          <t>Benchmark of the Scheme</t>
        </is>
      </c>
      <c r="D123" s="69" t="inlineStr">
        <is>
          <t>Benchmark Risk-o-meter</t>
        </is>
      </c>
    </row>
    <row r="124" ht="70" customHeight="1">
      <c r="A124" s="69" t="inlineStr">
        <is>
          <t>Edelweiss Large and Mid Cap Fund</t>
        </is>
      </c>
      <c r="B124" s="69" t="n"/>
      <c r="C124" s="69" t="inlineStr">
        <is>
          <t>Nifty LargeMidcap 250 Index - TRI</t>
        </is>
      </c>
      <c r="D124" s="69" t="n"/>
      <c r="E124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119"/>
  <sheetViews>
    <sheetView showGridLines="0" workbookViewId="0">
      <pane ySplit="4" topLeftCell="A95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SMALL CAP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 ended scheme predominantly investing in small cap stocks)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6" t="inlineStr">
        <is>
          <t>Equity &amp; Equity related</t>
        </is>
      </c>
      <c r="B6" s="30" t="n"/>
      <c r="C6" s="30" t="n"/>
      <c r="D6" s="13" t="n"/>
      <c r="E6" s="14" t="n"/>
      <c r="F6" s="15" t="n"/>
      <c r="G6" s="15" t="n"/>
    </row>
    <row r="7">
      <c r="A7" s="16" t="inlineStr">
        <is>
          <t>(a)Listed / Awaiting listing on Stock Exchanges</t>
        </is>
      </c>
      <c r="B7" s="30" t="n"/>
      <c r="C7" s="30" t="n"/>
      <c r="D7" s="13" t="n"/>
      <c r="E7" s="14" t="n"/>
      <c r="F7" s="15" t="n"/>
      <c r="G7" s="15" t="n"/>
    </row>
    <row r="8">
      <c r="A8" s="12" t="inlineStr">
        <is>
          <t>APL Apollo Tubes Ltd.</t>
        </is>
      </c>
      <c r="B8" s="30" t="inlineStr">
        <is>
          <t>INE702C01027</t>
        </is>
      </c>
      <c r="C8" s="30" t="inlineStr">
        <is>
          <t>Industrial Products</t>
        </is>
      </c>
      <c r="D8" s="13" t="n">
        <v>488080</v>
      </c>
      <c r="E8" s="14" t="n">
        <v>7639.92</v>
      </c>
      <c r="F8" s="15" t="n">
        <v>0.0309</v>
      </c>
      <c r="G8" s="15" t="n"/>
    </row>
    <row r="9">
      <c r="A9" s="12" t="inlineStr">
        <is>
          <t>JB Chemicals &amp; Pharmaceuticals Ltd.</t>
        </is>
      </c>
      <c r="B9" s="30" t="inlineStr">
        <is>
          <t>INE572A01036</t>
        </is>
      </c>
      <c r="C9" s="30" t="inlineStr">
        <is>
          <t>Pharmaceuticals &amp; Biotechnology</t>
        </is>
      </c>
      <c r="D9" s="13" t="n">
        <v>508210</v>
      </c>
      <c r="E9" s="14" t="n">
        <v>7106.05</v>
      </c>
      <c r="F9" s="15" t="n">
        <v>0.0287</v>
      </c>
      <c r="G9" s="15" t="n"/>
    </row>
    <row r="10">
      <c r="A10" s="12" t="inlineStr">
        <is>
          <t>Birlasoft Ltd.</t>
        </is>
      </c>
      <c r="B10" s="30" t="inlineStr">
        <is>
          <t>INE836A01035</t>
        </is>
      </c>
      <c r="C10" s="30" t="inlineStr">
        <is>
          <t>IT - Software</t>
        </is>
      </c>
      <c r="D10" s="13" t="n">
        <v>1280651</v>
      </c>
      <c r="E10" s="14" t="n">
        <v>7013.49</v>
      </c>
      <c r="F10" s="15" t="n">
        <v>0.0284</v>
      </c>
      <c r="G10" s="15" t="n"/>
    </row>
    <row r="11">
      <c r="A11" s="12" t="inlineStr">
        <is>
          <t>Westlife Foodworld Ltd.</t>
        </is>
      </c>
      <c r="B11" s="30" t="inlineStr">
        <is>
          <t>INE274F01020</t>
        </is>
      </c>
      <c r="C11" s="30" t="inlineStr">
        <is>
          <t>Leisure Services</t>
        </is>
      </c>
      <c r="D11" s="13" t="n">
        <v>813196</v>
      </c>
      <c r="E11" s="14" t="n">
        <v>6453.52</v>
      </c>
      <c r="F11" s="15" t="n">
        <v>0.0261</v>
      </c>
      <c r="G11" s="15" t="n"/>
    </row>
    <row r="12">
      <c r="A12" s="12" t="inlineStr">
        <is>
          <t>KEI Industries Ltd.</t>
        </is>
      </c>
      <c r="B12" s="30" t="inlineStr">
        <is>
          <t>INE878B01027</t>
        </is>
      </c>
      <c r="C12" s="30" t="inlineStr">
        <is>
          <t>Industrial Products</t>
        </is>
      </c>
      <c r="D12" s="13" t="n">
        <v>267561</v>
      </c>
      <c r="E12" s="14" t="n">
        <v>6427.89</v>
      </c>
      <c r="F12" s="15" t="n">
        <v>0.026</v>
      </c>
      <c r="G12" s="15" t="n"/>
    </row>
    <row r="13">
      <c r="A13" s="12" t="inlineStr">
        <is>
          <t>Ajanta Pharma Ltd.</t>
        </is>
      </c>
      <c r="B13" s="30" t="inlineStr">
        <is>
          <t>INE031B01049</t>
        </is>
      </c>
      <c r="C13" s="30" t="inlineStr">
        <is>
          <t>Pharmaceuticals &amp; Biotechnology</t>
        </is>
      </c>
      <c r="D13" s="13" t="n">
        <v>324945</v>
      </c>
      <c r="E13" s="14" t="n">
        <v>5729.43</v>
      </c>
      <c r="F13" s="15" t="n">
        <v>0.0232</v>
      </c>
      <c r="G13" s="15" t="n"/>
    </row>
    <row r="14">
      <c r="A14" s="12" t="inlineStr">
        <is>
          <t>Amber Enterprises India Ltd.</t>
        </is>
      </c>
      <c r="B14" s="30" t="inlineStr">
        <is>
          <t>INE371P01015</t>
        </is>
      </c>
      <c r="C14" s="30" t="inlineStr">
        <is>
          <t>Consumer Durables</t>
        </is>
      </c>
      <c r="D14" s="13" t="n">
        <v>182613</v>
      </c>
      <c r="E14" s="14" t="n">
        <v>5358.23</v>
      </c>
      <c r="F14" s="15" t="n">
        <v>0.0217</v>
      </c>
      <c r="G14" s="15" t="n"/>
    </row>
    <row r="15">
      <c r="A15" s="12" t="inlineStr">
        <is>
          <t>Can Fin Homes Ltd.</t>
        </is>
      </c>
      <c r="B15" s="30" t="inlineStr">
        <is>
          <t>INE477A01020</t>
        </is>
      </c>
      <c r="C15" s="30" t="inlineStr">
        <is>
          <t>Finance</t>
        </is>
      </c>
      <c r="D15" s="13" t="n">
        <v>674013</v>
      </c>
      <c r="E15" s="14" t="n">
        <v>5145.75</v>
      </c>
      <c r="F15" s="15" t="n">
        <v>0.0208</v>
      </c>
      <c r="G15" s="15" t="n"/>
    </row>
    <row r="16">
      <c r="A16" s="12" t="inlineStr">
        <is>
          <t>The Federal Bank Ltd.</t>
        </is>
      </c>
      <c r="B16" s="30" t="inlineStr">
        <is>
          <t>INE171A01029</t>
        </is>
      </c>
      <c r="C16" s="30" t="inlineStr">
        <is>
          <t>Banks</t>
        </is>
      </c>
      <c r="D16" s="13" t="n">
        <v>3541593</v>
      </c>
      <c r="E16" s="14" t="n">
        <v>4981.25</v>
      </c>
      <c r="F16" s="15" t="n">
        <v>0.0201</v>
      </c>
      <c r="G16" s="15" t="n"/>
    </row>
    <row r="17">
      <c r="A17" s="12" t="inlineStr">
        <is>
          <t>Krishna Inst of Medical Sciences Ltd.</t>
        </is>
      </c>
      <c r="B17" s="30" t="inlineStr">
        <is>
          <t>INE967H01017</t>
        </is>
      </c>
      <c r="C17" s="30" t="inlineStr">
        <is>
          <t>Healthcare Services</t>
        </is>
      </c>
      <c r="D17" s="13" t="n">
        <v>261178</v>
      </c>
      <c r="E17" s="14" t="n">
        <v>4928.82</v>
      </c>
      <c r="F17" s="15" t="n">
        <v>0.0199</v>
      </c>
      <c r="G17" s="15" t="n"/>
    </row>
    <row r="18">
      <c r="A18" s="12" t="inlineStr">
        <is>
          <t>UNO Minda Ltd.</t>
        </is>
      </c>
      <c r="B18" s="30" t="inlineStr">
        <is>
          <t>INE405E01023</t>
        </is>
      </c>
      <c r="C18" s="30" t="inlineStr">
        <is>
          <t>Auto Components</t>
        </is>
      </c>
      <c r="D18" s="13" t="n">
        <v>843681</v>
      </c>
      <c r="E18" s="14" t="n">
        <v>4916.13</v>
      </c>
      <c r="F18" s="15" t="n">
        <v>0.0199</v>
      </c>
      <c r="G18" s="15" t="n"/>
    </row>
    <row r="19">
      <c r="A19" s="12" t="inlineStr">
        <is>
          <t>Century Plyboards (India) Ltd.</t>
        </is>
      </c>
      <c r="B19" s="30" t="inlineStr">
        <is>
          <t>INE348B01021</t>
        </is>
      </c>
      <c r="C19" s="30" t="inlineStr">
        <is>
          <t>Consumer Durables</t>
        </is>
      </c>
      <c r="D19" s="13" t="n">
        <v>762843</v>
      </c>
      <c r="E19" s="14" t="n">
        <v>4721.24</v>
      </c>
      <c r="F19" s="15" t="n">
        <v>0.0191</v>
      </c>
      <c r="G19" s="15" t="n"/>
    </row>
    <row r="20">
      <c r="A20" s="12" t="inlineStr">
        <is>
          <t>Persistent Systems Ltd.</t>
        </is>
      </c>
      <c r="B20" s="30" t="inlineStr">
        <is>
          <t>INE262H01013</t>
        </is>
      </c>
      <c r="C20" s="30" t="inlineStr">
        <is>
          <t>IT - Software</t>
        </is>
      </c>
      <c r="D20" s="13" t="n">
        <v>75232</v>
      </c>
      <c r="E20" s="14" t="n">
        <v>4634.44</v>
      </c>
      <c r="F20" s="15" t="n">
        <v>0.0187</v>
      </c>
      <c r="G20" s="15" t="n"/>
    </row>
    <row r="21">
      <c r="A21" s="12" t="inlineStr">
        <is>
          <t>Indian Bank</t>
        </is>
      </c>
      <c r="B21" s="30" t="inlineStr">
        <is>
          <t>INE562A01011</t>
        </is>
      </c>
      <c r="C21" s="30" t="inlineStr">
        <is>
          <t>Banks</t>
        </is>
      </c>
      <c r="D21" s="13" t="n">
        <v>1093838</v>
      </c>
      <c r="E21" s="14" t="n">
        <v>4594.67</v>
      </c>
      <c r="F21" s="15" t="n">
        <v>0.0186</v>
      </c>
      <c r="G21" s="15" t="n"/>
    </row>
    <row r="22">
      <c r="A22" s="12" t="inlineStr">
        <is>
          <t>Equitas Small Finance Bank Ltd.</t>
        </is>
      </c>
      <c r="B22" s="30" t="inlineStr">
        <is>
          <t>INE063P01018</t>
        </is>
      </c>
      <c r="C22" s="30" t="inlineStr">
        <is>
          <t>Banks</t>
        </is>
      </c>
      <c r="D22" s="13" t="n">
        <v>4819435</v>
      </c>
      <c r="E22" s="14" t="n">
        <v>4470.03</v>
      </c>
      <c r="F22" s="15" t="n">
        <v>0.0181</v>
      </c>
      <c r="G22" s="15" t="n"/>
    </row>
    <row r="23">
      <c r="A23" s="12" t="inlineStr">
        <is>
          <t>Bikaji Foods International Ltd.</t>
        </is>
      </c>
      <c r="B23" s="30" t="inlineStr">
        <is>
          <t>INE00E101023</t>
        </is>
      </c>
      <c r="C23" s="30" t="inlineStr">
        <is>
          <t>Food Products</t>
        </is>
      </c>
      <c r="D23" s="13" t="n">
        <v>879368</v>
      </c>
      <c r="E23" s="14" t="n">
        <v>4160.29</v>
      </c>
      <c r="F23" s="15" t="n">
        <v>0.0168</v>
      </c>
      <c r="G23" s="15" t="n"/>
    </row>
    <row r="24">
      <c r="A24" s="12" t="inlineStr">
        <is>
          <t>Cholamandalam Investment &amp; Finance Company Ltd.</t>
        </is>
      </c>
      <c r="B24" s="30" t="inlineStr">
        <is>
          <t>INE121A01024</t>
        </is>
      </c>
      <c r="C24" s="30" t="inlineStr">
        <is>
          <t>Finance</t>
        </is>
      </c>
      <c r="D24" s="13" t="n">
        <v>360039</v>
      </c>
      <c r="E24" s="14" t="n">
        <v>4094.72</v>
      </c>
      <c r="F24" s="15" t="n">
        <v>0.0166</v>
      </c>
      <c r="G24" s="15" t="n"/>
    </row>
    <row r="25">
      <c r="A25" s="12" t="inlineStr">
        <is>
          <t>Suzlon Energy Ltd.</t>
        </is>
      </c>
      <c r="B25" s="30" t="inlineStr">
        <is>
          <t>INE040H01021</t>
        </is>
      </c>
      <c r="C25" s="30" t="inlineStr">
        <is>
          <t>Electrical Equipment</t>
        </is>
      </c>
      <c r="D25" s="13" t="n">
        <v>12965646</v>
      </c>
      <c r="E25" s="14" t="n">
        <v>3967.49</v>
      </c>
      <c r="F25" s="15" t="n">
        <v>0.016</v>
      </c>
      <c r="G25" s="15" t="n"/>
    </row>
    <row r="26">
      <c r="A26" s="12" t="inlineStr">
        <is>
          <t>GMM Pfaudler Ltd.</t>
        </is>
      </c>
      <c r="B26" s="30" t="inlineStr">
        <is>
          <t>INE541A01023</t>
        </is>
      </c>
      <c r="C26" s="30" t="inlineStr">
        <is>
          <t>Industrial Manufacturing</t>
        </is>
      </c>
      <c r="D26" s="13" t="n">
        <v>219005</v>
      </c>
      <c r="E26" s="14" t="n">
        <v>3799.85</v>
      </c>
      <c r="F26" s="15" t="n">
        <v>0.0154</v>
      </c>
      <c r="G26" s="15" t="n"/>
    </row>
    <row r="27">
      <c r="A27" s="12" t="inlineStr">
        <is>
          <t>Rategain Travel Technologies Ltd.</t>
        </is>
      </c>
      <c r="B27" s="30" t="inlineStr">
        <is>
          <t>INE0CLI01024</t>
        </is>
      </c>
      <c r="C27" s="30" t="inlineStr">
        <is>
          <t>IT - Software</t>
        </is>
      </c>
      <c r="D27" s="13" t="n">
        <v>599021</v>
      </c>
      <c r="E27" s="14" t="n">
        <v>3738.79</v>
      </c>
      <c r="F27" s="15" t="n">
        <v>0.0151</v>
      </c>
      <c r="G27" s="15" t="n"/>
    </row>
    <row r="28">
      <c r="A28" s="12" t="inlineStr">
        <is>
          <t>Navin Fluorine International Ltd.</t>
        </is>
      </c>
      <c r="B28" s="30" t="inlineStr">
        <is>
          <t>INE048G01026</t>
        </is>
      </c>
      <c r="C28" s="30" t="inlineStr">
        <is>
          <t>Chemicals &amp; Petrochemicals</t>
        </is>
      </c>
      <c r="D28" s="13" t="n">
        <v>107850</v>
      </c>
      <c r="E28" s="14" t="n">
        <v>3708.15</v>
      </c>
      <c r="F28" s="15" t="n">
        <v>0.015</v>
      </c>
      <c r="G28" s="15" t="n"/>
    </row>
    <row r="29">
      <c r="A29" s="12" t="inlineStr">
        <is>
          <t>Brigade Enterprises Ltd.</t>
        </is>
      </c>
      <c r="B29" s="30" t="inlineStr">
        <is>
          <t>INE791I01019</t>
        </is>
      </c>
      <c r="C29" s="30" t="inlineStr">
        <is>
          <t>Realty</t>
        </is>
      </c>
      <c r="D29" s="13" t="n">
        <v>600138</v>
      </c>
      <c r="E29" s="14" t="n">
        <v>3693.55</v>
      </c>
      <c r="F29" s="15" t="n">
        <v>0.0149</v>
      </c>
      <c r="G29" s="15" t="n"/>
    </row>
    <row r="30">
      <c r="A30" s="12" t="inlineStr">
        <is>
          <t>Ahluwalia Contracts (India) Ltd.</t>
        </is>
      </c>
      <c r="B30" s="30" t="inlineStr">
        <is>
          <t>INE758C01029</t>
        </is>
      </c>
      <c r="C30" s="30" t="inlineStr">
        <is>
          <t>Construction</t>
        </is>
      </c>
      <c r="D30" s="13" t="n">
        <v>540851</v>
      </c>
      <c r="E30" s="14" t="n">
        <v>3675.35</v>
      </c>
      <c r="F30" s="15" t="n">
        <v>0.0149</v>
      </c>
      <c r="G30" s="15" t="n"/>
    </row>
    <row r="31">
      <c r="A31" s="12" t="inlineStr">
        <is>
          <t>Action Construction Equipment Ltd.</t>
        </is>
      </c>
      <c r="B31" s="30" t="inlineStr">
        <is>
          <t>INE731H01025</t>
        </is>
      </c>
      <c r="C31" s="30" t="inlineStr">
        <is>
          <t>Agricultural, Commercial &amp; Construction Vehicles</t>
        </is>
      </c>
      <c r="D31" s="13" t="n">
        <v>440917</v>
      </c>
      <c r="E31" s="14" t="n">
        <v>3673.28</v>
      </c>
      <c r="F31" s="15" t="n">
        <v>0.0149</v>
      </c>
      <c r="G31" s="15" t="n"/>
    </row>
    <row r="32">
      <c r="A32" s="12" t="inlineStr">
        <is>
          <t>Angel One Ltd.</t>
        </is>
      </c>
      <c r="B32" s="30" t="inlineStr">
        <is>
          <t>INE732I01013</t>
        </is>
      </c>
      <c r="C32" s="30" t="inlineStr">
        <is>
          <t>Capital Markets</t>
        </is>
      </c>
      <c r="D32" s="13" t="n">
        <v>141152</v>
      </c>
      <c r="E32" s="14" t="n">
        <v>3644.47</v>
      </c>
      <c r="F32" s="15" t="n">
        <v>0.0147</v>
      </c>
      <c r="G32" s="15" t="n"/>
    </row>
    <row r="33">
      <c r="A33" s="12" t="inlineStr">
        <is>
          <t>Tejas Networks Ltd.</t>
        </is>
      </c>
      <c r="B33" s="30" t="inlineStr">
        <is>
          <t>INE010J01012</t>
        </is>
      </c>
      <c r="C33" s="30" t="inlineStr">
        <is>
          <t>Telecom - Equipment &amp; Accessories</t>
        </is>
      </c>
      <c r="D33" s="13" t="n">
        <v>421488</v>
      </c>
      <c r="E33" s="14" t="n">
        <v>3612.36</v>
      </c>
      <c r="F33" s="15" t="n">
        <v>0.0146</v>
      </c>
      <c r="G33" s="15" t="n"/>
    </row>
    <row r="34">
      <c r="A34" s="12" t="inlineStr">
        <is>
          <t>K.P.R. Mill Ltd.</t>
        </is>
      </c>
      <c r="B34" s="30" t="inlineStr">
        <is>
          <t>INE930H01031</t>
        </is>
      </c>
      <c r="C34" s="30" t="inlineStr">
        <is>
          <t>Textiles &amp; Apparels</t>
        </is>
      </c>
      <c r="D34" s="13" t="n">
        <v>444660</v>
      </c>
      <c r="E34" s="14" t="n">
        <v>3579.74</v>
      </c>
      <c r="F34" s="15" t="n">
        <v>0.0145</v>
      </c>
      <c r="G34" s="15" t="n"/>
    </row>
    <row r="35">
      <c r="A35" s="12" t="inlineStr">
        <is>
          <t>Ratnamani Metals &amp; Tubes Ltd.</t>
        </is>
      </c>
      <c r="B35" s="30" t="inlineStr">
        <is>
          <t>INE703B01027</t>
        </is>
      </c>
      <c r="C35" s="30" t="inlineStr">
        <is>
          <t>Industrial Products</t>
        </is>
      </c>
      <c r="D35" s="13" t="n">
        <v>127658</v>
      </c>
      <c r="E35" s="14" t="n">
        <v>3531.98</v>
      </c>
      <c r="F35" s="15" t="n">
        <v>0.0143</v>
      </c>
      <c r="G35" s="15" t="n"/>
    </row>
    <row r="36">
      <c r="A36" s="12" t="inlineStr">
        <is>
          <t>Praj Industries Ltd.</t>
        </is>
      </c>
      <c r="B36" s="30" t="inlineStr">
        <is>
          <t>INE074A01025</t>
        </is>
      </c>
      <c r="C36" s="30" t="inlineStr">
        <is>
          <t>Industrial Manufacturing</t>
        </is>
      </c>
      <c r="D36" s="13" t="n">
        <v>659496</v>
      </c>
      <c r="E36" s="14" t="n">
        <v>3531.93</v>
      </c>
      <c r="F36" s="15" t="n">
        <v>0.0143</v>
      </c>
      <c r="G36" s="15" t="n"/>
    </row>
    <row r="37">
      <c r="A37" s="12" t="inlineStr">
        <is>
          <t>The Phoenix Mills Ltd.</t>
        </is>
      </c>
      <c r="B37" s="30" t="inlineStr">
        <is>
          <t>INE211B01039</t>
        </is>
      </c>
      <c r="C37" s="30" t="inlineStr">
        <is>
          <t>Realty</t>
        </is>
      </c>
      <c r="D37" s="13" t="n">
        <v>194245</v>
      </c>
      <c r="E37" s="14" t="n">
        <v>3526.23</v>
      </c>
      <c r="F37" s="15" t="n">
        <v>0.0143</v>
      </c>
      <c r="G37" s="15" t="n"/>
    </row>
    <row r="38">
      <c r="A38" s="12" t="inlineStr">
        <is>
          <t>PNC Infratech Ltd.</t>
        </is>
      </c>
      <c r="B38" s="30" t="inlineStr">
        <is>
          <t>INE195J01029</t>
        </is>
      </c>
      <c r="C38" s="30" t="inlineStr">
        <is>
          <t>Construction</t>
        </is>
      </c>
      <c r="D38" s="13" t="n">
        <v>1044979</v>
      </c>
      <c r="E38" s="14" t="n">
        <v>3491.27</v>
      </c>
      <c r="F38" s="15" t="n">
        <v>0.0141</v>
      </c>
      <c r="G38" s="15" t="n"/>
    </row>
    <row r="39">
      <c r="A39" s="12" t="inlineStr">
        <is>
          <t>Dixon Technologies (India) Ltd.</t>
        </is>
      </c>
      <c r="B39" s="30" t="inlineStr">
        <is>
          <t>INE935N01020</t>
        </is>
      </c>
      <c r="C39" s="30" t="inlineStr">
        <is>
          <t>Consumer Durables</t>
        </is>
      </c>
      <c r="D39" s="13" t="n">
        <v>66682</v>
      </c>
      <c r="E39" s="14" t="n">
        <v>3401.85</v>
      </c>
      <c r="F39" s="15" t="n">
        <v>0.0138</v>
      </c>
      <c r="G39" s="15" t="n"/>
    </row>
    <row r="40">
      <c r="A40" s="12" t="inlineStr">
        <is>
          <t>Metro Brands Ltd.</t>
        </is>
      </c>
      <c r="B40" s="30" t="inlineStr">
        <is>
          <t>INE317I01021</t>
        </is>
      </c>
      <c r="C40" s="30" t="inlineStr">
        <is>
          <t>Consumer Durables</t>
        </is>
      </c>
      <c r="D40" s="13" t="n">
        <v>273107</v>
      </c>
      <c r="E40" s="14" t="n">
        <v>3243.15</v>
      </c>
      <c r="F40" s="15" t="n">
        <v>0.0131</v>
      </c>
      <c r="G40" s="15" t="n"/>
    </row>
    <row r="41">
      <c r="A41" s="12" t="inlineStr">
        <is>
          <t>Syngene International Ltd.</t>
        </is>
      </c>
      <c r="B41" s="30" t="inlineStr">
        <is>
          <t>INE398R01022</t>
        </is>
      </c>
      <c r="C41" s="30" t="inlineStr">
        <is>
          <t>Healthcare Services</t>
        </is>
      </c>
      <c r="D41" s="13" t="n">
        <v>469146</v>
      </c>
      <c r="E41" s="14" t="n">
        <v>3191.6</v>
      </c>
      <c r="F41" s="15" t="n">
        <v>0.0129</v>
      </c>
      <c r="G41" s="15" t="n"/>
    </row>
    <row r="42">
      <c r="A42" s="12" t="inlineStr">
        <is>
          <t>Radico Khaitan Ltd.</t>
        </is>
      </c>
      <c r="B42" s="30" t="inlineStr">
        <is>
          <t>INE944F01028</t>
        </is>
      </c>
      <c r="C42" s="30" t="inlineStr">
        <is>
          <t>Beverages</t>
        </is>
      </c>
      <c r="D42" s="13" t="n">
        <v>262261</v>
      </c>
      <c r="E42" s="14" t="n">
        <v>3191.45</v>
      </c>
      <c r="F42" s="15" t="n">
        <v>0.0129</v>
      </c>
      <c r="G42" s="15" t="n"/>
    </row>
    <row r="43">
      <c r="A43" s="12" t="inlineStr">
        <is>
          <t>Kajaria Ceramics Ltd.</t>
        </is>
      </c>
      <c r="B43" s="30" t="inlineStr">
        <is>
          <t>INE217B01036</t>
        </is>
      </c>
      <c r="C43" s="30" t="inlineStr">
        <is>
          <t>Consumer Durables</t>
        </is>
      </c>
      <c r="D43" s="13" t="n">
        <v>252167</v>
      </c>
      <c r="E43" s="14" t="n">
        <v>3180.71</v>
      </c>
      <c r="F43" s="15" t="n">
        <v>0.0129</v>
      </c>
      <c r="G43" s="15" t="n"/>
    </row>
    <row r="44">
      <c r="A44" s="12" t="inlineStr">
        <is>
          <t>Chambal Fertilizers &amp; Chemicals Ltd.</t>
        </is>
      </c>
      <c r="B44" s="30" t="inlineStr">
        <is>
          <t>INE085A01013</t>
        </is>
      </c>
      <c r="C44" s="30" t="inlineStr">
        <is>
          <t>Fertilizers &amp; Agrochemicals</t>
        </is>
      </c>
      <c r="D44" s="13" t="n">
        <v>1102240</v>
      </c>
      <c r="E44" s="14" t="n">
        <v>3180.51</v>
      </c>
      <c r="F44" s="15" t="n">
        <v>0.0129</v>
      </c>
      <c r="G44" s="15" t="n"/>
    </row>
    <row r="45">
      <c r="A45" s="12" t="inlineStr">
        <is>
          <t>KEC International Ltd.</t>
        </is>
      </c>
      <c r="B45" s="30" t="inlineStr">
        <is>
          <t>INE389H01022</t>
        </is>
      </c>
      <c r="C45" s="30" t="inlineStr">
        <is>
          <t>Electrical Equipment</t>
        </is>
      </c>
      <c r="D45" s="13" t="n">
        <v>504866</v>
      </c>
      <c r="E45" s="14" t="n">
        <v>3172.07</v>
      </c>
      <c r="F45" s="15" t="n">
        <v>0.0128</v>
      </c>
      <c r="G45" s="15" t="n"/>
    </row>
    <row r="46">
      <c r="A46" s="12" t="inlineStr">
        <is>
          <t>Emami Ltd.</t>
        </is>
      </c>
      <c r="B46" s="30" t="inlineStr">
        <is>
          <t>INE548C01032</t>
        </is>
      </c>
      <c r="C46" s="30" t="inlineStr">
        <is>
          <t>Personal Products</t>
        </is>
      </c>
      <c r="D46" s="13" t="n">
        <v>601101</v>
      </c>
      <c r="E46" s="14" t="n">
        <v>3065.01</v>
      </c>
      <c r="F46" s="15" t="n">
        <v>0.0124</v>
      </c>
      <c r="G46" s="15" t="n"/>
    </row>
    <row r="47">
      <c r="A47" s="12" t="inlineStr">
        <is>
          <t>Dalmia Bharat Ltd.</t>
        </is>
      </c>
      <c r="B47" s="30" t="inlineStr">
        <is>
          <t>INE00R701025</t>
        </is>
      </c>
      <c r="C47" s="30" t="inlineStr">
        <is>
          <t>Cement &amp; Cement Products</t>
        </is>
      </c>
      <c r="D47" s="13" t="n">
        <v>144830</v>
      </c>
      <c r="E47" s="14" t="n">
        <v>3047.59</v>
      </c>
      <c r="F47" s="15" t="n">
        <v>0.0123</v>
      </c>
      <c r="G47" s="15" t="n"/>
    </row>
    <row r="48">
      <c r="A48" s="12" t="inlineStr">
        <is>
          <t>Concord Biotech Ltd.</t>
        </is>
      </c>
      <c r="B48" s="30" t="inlineStr">
        <is>
          <t>INE338H01029</t>
        </is>
      </c>
      <c r="C48" s="30" t="inlineStr">
        <is>
          <t>Pharmaceuticals &amp; Biotechnology</t>
        </is>
      </c>
      <c r="D48" s="13" t="n">
        <v>264705</v>
      </c>
      <c r="E48" s="14" t="n">
        <v>3040.53</v>
      </c>
      <c r="F48" s="15" t="n">
        <v>0.0123</v>
      </c>
      <c r="G48" s="15" t="n"/>
    </row>
    <row r="49">
      <c r="A49" s="12" t="inlineStr">
        <is>
          <t>JK Lakshmi Cement Ltd.</t>
        </is>
      </c>
      <c r="B49" s="30" t="inlineStr">
        <is>
          <t>INE786A01032</t>
        </is>
      </c>
      <c r="C49" s="30" t="inlineStr">
        <is>
          <t>Cement &amp; Cement Products</t>
        </is>
      </c>
      <c r="D49" s="13" t="n">
        <v>430029</v>
      </c>
      <c r="E49" s="14" t="n">
        <v>2952.36</v>
      </c>
      <c r="F49" s="15" t="n">
        <v>0.0119</v>
      </c>
      <c r="G49" s="15" t="n"/>
    </row>
    <row r="50">
      <c r="A50" s="12" t="inlineStr">
        <is>
          <t>Teamlease Services Ltd.</t>
        </is>
      </c>
      <c r="B50" s="30" t="inlineStr">
        <is>
          <t>INE985S01024</t>
        </is>
      </c>
      <c r="C50" s="30" t="inlineStr">
        <is>
          <t>Commercial Services &amp; Supplies</t>
        </is>
      </c>
      <c r="D50" s="13" t="n">
        <v>124730</v>
      </c>
      <c r="E50" s="14" t="n">
        <v>2926.42</v>
      </c>
      <c r="F50" s="15" t="n">
        <v>0.0118</v>
      </c>
      <c r="G50" s="15" t="n"/>
    </row>
    <row r="51">
      <c r="A51" s="12" t="inlineStr">
        <is>
          <t>City Union Bank Ltd.</t>
        </is>
      </c>
      <c r="B51" s="30" t="inlineStr">
        <is>
          <t>INE491A01021</t>
        </is>
      </c>
      <c r="C51" s="30" t="inlineStr">
        <is>
          <t>Banks</t>
        </is>
      </c>
      <c r="D51" s="13" t="n">
        <v>2111279</v>
      </c>
      <c r="E51" s="14" t="n">
        <v>2915.68</v>
      </c>
      <c r="F51" s="15" t="n">
        <v>0.0118</v>
      </c>
      <c r="G51" s="15" t="n"/>
    </row>
    <row r="52">
      <c r="A52" s="12" t="inlineStr">
        <is>
          <t>Rolex Rings Ltd.</t>
        </is>
      </c>
      <c r="B52" s="30" t="inlineStr">
        <is>
          <t>INE645S01016</t>
        </is>
      </c>
      <c r="C52" s="30" t="inlineStr">
        <is>
          <t>Auto Components</t>
        </is>
      </c>
      <c r="D52" s="13" t="n">
        <v>129483</v>
      </c>
      <c r="E52" s="14" t="n">
        <v>2865.91</v>
      </c>
      <c r="F52" s="15" t="n">
        <v>0.0116</v>
      </c>
      <c r="G52" s="15" t="n"/>
    </row>
    <row r="53">
      <c r="A53" s="12" t="inlineStr">
        <is>
          <t>Bharat Dynamics Ltd.</t>
        </is>
      </c>
      <c r="B53" s="30" t="inlineStr">
        <is>
          <t>INE171Z01018</t>
        </is>
      </c>
      <c r="C53" s="30" t="inlineStr">
        <is>
          <t>Aerospace &amp; Defense</t>
        </is>
      </c>
      <c r="D53" s="13" t="n">
        <v>277035</v>
      </c>
      <c r="E53" s="14" t="n">
        <v>2698.74</v>
      </c>
      <c r="F53" s="15" t="n">
        <v>0.0109</v>
      </c>
      <c r="G53" s="15" t="n"/>
    </row>
    <row r="54">
      <c r="A54" s="12" t="inlineStr">
        <is>
          <t>Mold-Tek Packaging Ltd.</t>
        </is>
      </c>
      <c r="B54" s="30" t="inlineStr">
        <is>
          <t>INE893J01029</t>
        </is>
      </c>
      <c r="C54" s="30" t="inlineStr">
        <is>
          <t>Industrial Products</t>
        </is>
      </c>
      <c r="D54" s="13" t="n">
        <v>298875</v>
      </c>
      <c r="E54" s="14" t="n">
        <v>2661.78</v>
      </c>
      <c r="F54" s="15" t="n">
        <v>0.0108</v>
      </c>
      <c r="G54" s="15" t="n"/>
    </row>
    <row r="55">
      <c r="A55" s="12" t="inlineStr">
        <is>
          <t>Jamna Auto Industries Ltd.</t>
        </is>
      </c>
      <c r="B55" s="30" t="inlineStr">
        <is>
          <t>INE039C01032</t>
        </is>
      </c>
      <c r="C55" s="30" t="inlineStr">
        <is>
          <t>Auto Components</t>
        </is>
      </c>
      <c r="D55" s="13" t="n">
        <v>2463529</v>
      </c>
      <c r="E55" s="14" t="n">
        <v>2655.68</v>
      </c>
      <c r="F55" s="15" t="n">
        <v>0.0107</v>
      </c>
      <c r="G55" s="15" t="n"/>
    </row>
    <row r="56">
      <c r="A56" s="12" t="inlineStr">
        <is>
          <t>Karur Vysya Bank Ltd.</t>
        </is>
      </c>
      <c r="B56" s="30" t="inlineStr">
        <is>
          <t>INE036D01028</t>
        </is>
      </c>
      <c r="C56" s="30" t="inlineStr">
        <is>
          <t>Banks</t>
        </is>
      </c>
      <c r="D56" s="13" t="n">
        <v>1827514</v>
      </c>
      <c r="E56" s="14" t="n">
        <v>2615.17</v>
      </c>
      <c r="F56" s="15" t="n">
        <v>0.0106</v>
      </c>
      <c r="G56" s="15" t="n"/>
    </row>
    <row r="57">
      <c r="A57" s="12" t="inlineStr">
        <is>
          <t>Fortis Healthcare Ltd.</t>
        </is>
      </c>
      <c r="B57" s="30" t="inlineStr">
        <is>
          <t>INE061F01013</t>
        </is>
      </c>
      <c r="C57" s="30" t="inlineStr">
        <is>
          <t>Healthcare Services</t>
        </is>
      </c>
      <c r="D57" s="13" t="n">
        <v>797685</v>
      </c>
      <c r="E57" s="14" t="n">
        <v>2576.12</v>
      </c>
      <c r="F57" s="15" t="n">
        <v>0.0104</v>
      </c>
      <c r="G57" s="15" t="n"/>
    </row>
    <row r="58">
      <c r="A58" s="12" t="inlineStr">
        <is>
          <t>V-Mart Retail Ltd.</t>
        </is>
      </c>
      <c r="B58" s="30" t="inlineStr">
        <is>
          <t>INE665J01013</t>
        </is>
      </c>
      <c r="C58" s="30" t="inlineStr">
        <is>
          <t>Retailing</t>
        </is>
      </c>
      <c r="D58" s="13" t="n">
        <v>150957</v>
      </c>
      <c r="E58" s="14" t="n">
        <v>2476.9</v>
      </c>
      <c r="F58" s="15" t="n">
        <v>0.01</v>
      </c>
      <c r="G58" s="15" t="n"/>
    </row>
    <row r="59">
      <c r="A59" s="12" t="inlineStr">
        <is>
          <t>Suven Pharmaceuticals Ltd.</t>
        </is>
      </c>
      <c r="B59" s="30" t="inlineStr">
        <is>
          <t>INE03QK01018</t>
        </is>
      </c>
      <c r="C59" s="30" t="inlineStr">
        <is>
          <t>Pharmaceuticals &amp; Biotechnology</t>
        </is>
      </c>
      <c r="D59" s="13" t="n">
        <v>415379</v>
      </c>
      <c r="E59" s="14" t="n">
        <v>2403.8</v>
      </c>
      <c r="F59" s="15" t="n">
        <v>0.0097</v>
      </c>
      <c r="G59" s="15" t="n"/>
    </row>
    <row r="60">
      <c r="A60" s="12" t="inlineStr">
        <is>
          <t>Garware Technical Fibres Ltd.</t>
        </is>
      </c>
      <c r="B60" s="30" t="inlineStr">
        <is>
          <t>INE276A01018</t>
        </is>
      </c>
      <c r="C60" s="30" t="inlineStr">
        <is>
          <t>Textiles &amp; Apparels</t>
        </is>
      </c>
      <c r="D60" s="13" t="n">
        <v>75944</v>
      </c>
      <c r="E60" s="14" t="n">
        <v>2401.16</v>
      </c>
      <c r="F60" s="15" t="n">
        <v>0.0097</v>
      </c>
      <c r="G60" s="15" t="n"/>
    </row>
    <row r="61">
      <c r="A61" s="12" t="inlineStr">
        <is>
          <t>Minda Corporation Ltd.</t>
        </is>
      </c>
      <c r="B61" s="30" t="inlineStr">
        <is>
          <t>INE842C01021</t>
        </is>
      </c>
      <c r="C61" s="30" t="inlineStr">
        <is>
          <t>Auto Components</t>
        </is>
      </c>
      <c r="D61" s="13" t="n">
        <v>731976</v>
      </c>
      <c r="E61" s="14" t="n">
        <v>2384.78</v>
      </c>
      <c r="F61" s="15" t="n">
        <v>0.009599999999999999</v>
      </c>
      <c r="G61" s="15" t="n"/>
    </row>
    <row r="62">
      <c r="A62" s="12" t="inlineStr">
        <is>
          <t>The Great Eastern Shipping Company Ltd.</t>
        </is>
      </c>
      <c r="B62" s="30" t="inlineStr">
        <is>
          <t>INE017A01032</t>
        </is>
      </c>
      <c r="C62" s="30" t="inlineStr">
        <is>
          <t>Transport Services</t>
        </is>
      </c>
      <c r="D62" s="13" t="n">
        <v>292438</v>
      </c>
      <c r="E62" s="14" t="n">
        <v>2322.69</v>
      </c>
      <c r="F62" s="15" t="n">
        <v>0.0094</v>
      </c>
      <c r="G62" s="15" t="n"/>
    </row>
    <row r="63">
      <c r="A63" s="12" t="inlineStr">
        <is>
          <t>Voltamp Transformers Ltd.</t>
        </is>
      </c>
      <c r="B63" s="30" t="inlineStr">
        <is>
          <t>INE540H01012</t>
        </is>
      </c>
      <c r="C63" s="30" t="inlineStr">
        <is>
          <t>Electrical Equipment</t>
        </is>
      </c>
      <c r="D63" s="13" t="n">
        <v>45611</v>
      </c>
      <c r="E63" s="14" t="n">
        <v>2192</v>
      </c>
      <c r="F63" s="15" t="n">
        <v>0.0089</v>
      </c>
      <c r="G63" s="15" t="n"/>
    </row>
    <row r="64">
      <c r="A64" s="12" t="inlineStr">
        <is>
          <t>CSB Bank Ltd.</t>
        </is>
      </c>
      <c r="B64" s="30" t="inlineStr">
        <is>
          <t>INE679A01013</t>
        </is>
      </c>
      <c r="C64" s="30" t="inlineStr">
        <is>
          <t>Banks</t>
        </is>
      </c>
      <c r="D64" s="13" t="n">
        <v>640134</v>
      </c>
      <c r="E64" s="14" t="n">
        <v>2115</v>
      </c>
      <c r="F64" s="15" t="n">
        <v>0.0086</v>
      </c>
      <c r="G64" s="15" t="n"/>
    </row>
    <row r="65">
      <c r="A65" s="12" t="inlineStr">
        <is>
          <t>RHI Magnesita India Ltd.</t>
        </is>
      </c>
      <c r="B65" s="30" t="inlineStr">
        <is>
          <t>INE743M01012</t>
        </is>
      </c>
      <c r="C65" s="30" t="inlineStr">
        <is>
          <t>Industrial Products</t>
        </is>
      </c>
      <c r="D65" s="13" t="n">
        <v>307939</v>
      </c>
      <c r="E65" s="14" t="n">
        <v>2111.23</v>
      </c>
      <c r="F65" s="15" t="n">
        <v>0.008500000000000001</v>
      </c>
      <c r="G65" s="15" t="n"/>
    </row>
    <row r="66">
      <c r="A66" s="12" t="inlineStr">
        <is>
          <t>Multi Commodity Exchange Of India Ltd.</t>
        </is>
      </c>
      <c r="B66" s="30" t="inlineStr">
        <is>
          <t>INE745G01035</t>
        </is>
      </c>
      <c r="C66" s="30" t="inlineStr">
        <is>
          <t>Capital Markets</t>
        </is>
      </c>
      <c r="D66" s="13" t="n">
        <v>86415</v>
      </c>
      <c r="E66" s="14" t="n">
        <v>2014.25</v>
      </c>
      <c r="F66" s="15" t="n">
        <v>0.0081</v>
      </c>
      <c r="G66" s="15" t="n"/>
    </row>
    <row r="67">
      <c r="A67" s="12" t="inlineStr">
        <is>
          <t>Carborundum Universal Ltd.</t>
        </is>
      </c>
      <c r="B67" s="30" t="inlineStr">
        <is>
          <t>INE120A01034</t>
        </is>
      </c>
      <c r="C67" s="30" t="inlineStr">
        <is>
          <t>Industrial Products</t>
        </is>
      </c>
      <c r="D67" s="13" t="n">
        <v>187622</v>
      </c>
      <c r="E67" s="14" t="n">
        <v>2011.21</v>
      </c>
      <c r="F67" s="15" t="n">
        <v>0.0081</v>
      </c>
      <c r="G67" s="15" t="n"/>
    </row>
    <row r="68">
      <c r="A68" s="12" t="inlineStr">
        <is>
          <t>Avalon Technologies Ltd.</t>
        </is>
      </c>
      <c r="B68" s="30" t="inlineStr">
        <is>
          <t>INE0LCL01028</t>
        </is>
      </c>
      <c r="C68" s="30" t="inlineStr">
        <is>
          <t>Electrical Equipment</t>
        </is>
      </c>
      <c r="D68" s="13" t="n">
        <v>405242</v>
      </c>
      <c r="E68" s="14" t="n">
        <v>2011.01</v>
      </c>
      <c r="F68" s="15" t="n">
        <v>0.0081</v>
      </c>
      <c r="G68" s="15" t="n"/>
    </row>
    <row r="69">
      <c r="A69" s="12" t="inlineStr">
        <is>
          <t>Mahindra Logistics Ltd.</t>
        </is>
      </c>
      <c r="B69" s="30" t="inlineStr">
        <is>
          <t>INE766P01016</t>
        </is>
      </c>
      <c r="C69" s="30" t="inlineStr">
        <is>
          <t>Transport Services</t>
        </is>
      </c>
      <c r="D69" s="13" t="n">
        <v>565425</v>
      </c>
      <c r="E69" s="14" t="n">
        <v>1978.14</v>
      </c>
      <c r="F69" s="15" t="n">
        <v>0.008</v>
      </c>
      <c r="G69" s="15" t="n"/>
    </row>
    <row r="70">
      <c r="A70" s="12" t="inlineStr">
        <is>
          <t>KNR Constructions Ltd.</t>
        </is>
      </c>
      <c r="B70" s="30" t="inlineStr">
        <is>
          <t>INE634I01029</t>
        </is>
      </c>
      <c r="C70" s="30" t="inlineStr">
        <is>
          <t>Construction</t>
        </is>
      </c>
      <c r="D70" s="13" t="n">
        <v>733893</v>
      </c>
      <c r="E70" s="14" t="n">
        <v>1937.11</v>
      </c>
      <c r="F70" s="15" t="n">
        <v>0.0078</v>
      </c>
      <c r="G70" s="15" t="n"/>
    </row>
    <row r="71">
      <c r="A71" s="12" t="inlineStr">
        <is>
          <t>Max Healthcare Institute Ltd.</t>
        </is>
      </c>
      <c r="B71" s="30" t="inlineStr">
        <is>
          <t>INE027H01010</t>
        </is>
      </c>
      <c r="C71" s="30" t="inlineStr">
        <is>
          <t>Healthcare Services</t>
        </is>
      </c>
      <c r="D71" s="13" t="n">
        <v>330514</v>
      </c>
      <c r="E71" s="14" t="n">
        <v>1896.32</v>
      </c>
      <c r="F71" s="15" t="n">
        <v>0.0077</v>
      </c>
      <c r="G71" s="15" t="n"/>
    </row>
    <row r="72">
      <c r="A72" s="12" t="inlineStr">
        <is>
          <t>Orient Electric Ltd.</t>
        </is>
      </c>
      <c r="B72" s="30" t="inlineStr">
        <is>
          <t>INE142Z01019</t>
        </is>
      </c>
      <c r="C72" s="30" t="inlineStr">
        <is>
          <t>Consumer Durables</t>
        </is>
      </c>
      <c r="D72" s="13" t="n">
        <v>863888</v>
      </c>
      <c r="E72" s="14" t="n">
        <v>1879.82</v>
      </c>
      <c r="F72" s="15" t="n">
        <v>0.0076</v>
      </c>
      <c r="G72" s="15" t="n"/>
    </row>
    <row r="73">
      <c r="A73" s="12" t="inlineStr">
        <is>
          <t>Power Mech Projects Ltd.</t>
        </is>
      </c>
      <c r="B73" s="30" t="inlineStr">
        <is>
          <t>INE211R01019</t>
        </is>
      </c>
      <c r="C73" s="30" t="inlineStr">
        <is>
          <t>Construction</t>
        </is>
      </c>
      <c r="D73" s="13" t="n">
        <v>51530</v>
      </c>
      <c r="E73" s="14" t="n">
        <v>1858.92</v>
      </c>
      <c r="F73" s="15" t="n">
        <v>0.0075</v>
      </c>
      <c r="G73" s="15" t="n"/>
    </row>
    <row r="74">
      <c r="A74" s="12" t="inlineStr">
        <is>
          <t>Sona BLW Precision Forgings Ltd.</t>
        </is>
      </c>
      <c r="B74" s="30" t="inlineStr">
        <is>
          <t>INE073K01018</t>
        </is>
      </c>
      <c r="C74" s="30" t="inlineStr">
        <is>
          <t>Auto Components</t>
        </is>
      </c>
      <c r="D74" s="13" t="n">
        <v>341415</v>
      </c>
      <c r="E74" s="14" t="n">
        <v>1848.76</v>
      </c>
      <c r="F74" s="15" t="n">
        <v>0.0075</v>
      </c>
      <c r="G74" s="15" t="n"/>
    </row>
    <row r="75">
      <c r="A75" s="12" t="inlineStr">
        <is>
          <t>Gateway Distriparks Ltd.</t>
        </is>
      </c>
      <c r="B75" s="30" t="inlineStr">
        <is>
          <t>INE079J01017</t>
        </is>
      </c>
      <c r="C75" s="30" t="inlineStr">
        <is>
          <t>Transport Services</t>
        </is>
      </c>
      <c r="D75" s="13" t="n">
        <v>1996056</v>
      </c>
      <c r="E75" s="14" t="n">
        <v>1746.55</v>
      </c>
      <c r="F75" s="15" t="n">
        <v>0.0071</v>
      </c>
      <c r="G75" s="15" t="n"/>
    </row>
    <row r="76">
      <c r="A76" s="12" t="inlineStr">
        <is>
          <t>Cummins India Ltd.</t>
        </is>
      </c>
      <c r="B76" s="30" t="inlineStr">
        <is>
          <t>INE298A01020</t>
        </is>
      </c>
      <c r="C76" s="30" t="inlineStr">
        <is>
          <t>Industrial Products</t>
        </is>
      </c>
      <c r="D76" s="13" t="n">
        <v>104098</v>
      </c>
      <c r="E76" s="14" t="n">
        <v>1745.26</v>
      </c>
      <c r="F76" s="15" t="n">
        <v>0.0071</v>
      </c>
      <c r="G76" s="15" t="n"/>
    </row>
    <row r="77">
      <c r="A77" s="12" t="inlineStr">
        <is>
          <t>NOCIL Ltd.</t>
        </is>
      </c>
      <c r="B77" s="30" t="inlineStr">
        <is>
          <t>INE163A01018</t>
        </is>
      </c>
      <c r="C77" s="30" t="inlineStr">
        <is>
          <t>Chemicals &amp; Petrochemicals</t>
        </is>
      </c>
      <c r="D77" s="13" t="n">
        <v>771979</v>
      </c>
      <c r="E77" s="14" t="n">
        <v>1709.93</v>
      </c>
      <c r="F77" s="15" t="n">
        <v>0.0069</v>
      </c>
      <c r="G77" s="15" t="n"/>
    </row>
    <row r="78">
      <c r="A78" s="12" t="inlineStr">
        <is>
          <t>Spandana Sphoorty Financial Ltd.</t>
        </is>
      </c>
      <c r="B78" s="30" t="inlineStr">
        <is>
          <t>INE572J01011</t>
        </is>
      </c>
      <c r="C78" s="30" t="inlineStr">
        <is>
          <t>Finance</t>
        </is>
      </c>
      <c r="D78" s="13" t="n">
        <v>135439</v>
      </c>
      <c r="E78" s="14" t="n">
        <v>1207.64</v>
      </c>
      <c r="F78" s="15" t="n">
        <v>0.0049</v>
      </c>
      <c r="G78" s="15" t="n"/>
    </row>
    <row r="79">
      <c r="A79" s="16" t="inlineStr">
        <is>
          <t>Sub Total</t>
        </is>
      </c>
      <c r="B79" s="31" t="n"/>
      <c r="C79" s="31" t="n"/>
      <c r="D79" s="17" t="n"/>
      <c r="E79" s="37" t="n">
        <v>242385.12</v>
      </c>
      <c r="F79" s="38" t="n">
        <v>0.9802</v>
      </c>
      <c r="G79" s="20" t="n"/>
    </row>
    <row r="80">
      <c r="A80" s="16" t="inlineStr">
        <is>
          <t>(b) Unlisted</t>
        </is>
      </c>
      <c r="B80" s="30" t="n"/>
      <c r="C80" s="30" t="n"/>
      <c r="D80" s="13" t="n"/>
      <c r="E80" s="14" t="n"/>
      <c r="F80" s="15" t="n"/>
      <c r="G80" s="15" t="n"/>
    </row>
    <row r="81">
      <c r="A81" s="16" t="inlineStr">
        <is>
          <t>Sub Total</t>
        </is>
      </c>
      <c r="B81" s="30" t="n"/>
      <c r="C81" s="30" t="n"/>
      <c r="D81" s="13" t="n"/>
      <c r="E81" s="39" t="inlineStr">
        <is>
          <t>NIL</t>
        </is>
      </c>
      <c r="F81" s="40" t="inlineStr">
        <is>
          <t>NIL</t>
        </is>
      </c>
      <c r="G81" s="15" t="n"/>
    </row>
    <row r="82">
      <c r="A82" s="21" t="inlineStr">
        <is>
          <t>TOTAL</t>
        </is>
      </c>
      <c r="B82" s="32" t="n"/>
      <c r="C82" s="32" t="n"/>
      <c r="D82" s="22" t="n"/>
      <c r="E82" s="27" t="n">
        <v>242385.12</v>
      </c>
      <c r="F82" s="28" t="n">
        <v>0.9802</v>
      </c>
      <c r="G82" s="20" t="n"/>
    </row>
    <row r="83">
      <c r="A83" s="12" t="n"/>
      <c r="B83" s="30" t="n"/>
      <c r="C83" s="30" t="n"/>
      <c r="D83" s="13" t="n"/>
      <c r="E83" s="14" t="n"/>
      <c r="F83" s="15" t="n"/>
      <c r="G83" s="15" t="n"/>
    </row>
    <row r="84">
      <c r="A84" s="12" t="n"/>
      <c r="B84" s="30" t="n"/>
      <c r="C84" s="30" t="n"/>
      <c r="D84" s="13" t="n"/>
      <c r="E84" s="14" t="n"/>
      <c r="F84" s="15" t="n"/>
      <c r="G84" s="15" t="n"/>
    </row>
    <row r="85">
      <c r="A85" s="16" t="inlineStr">
        <is>
          <t>TREPS / Reverse Repo</t>
        </is>
      </c>
      <c r="B85" s="30" t="n"/>
      <c r="C85" s="30" t="n"/>
      <c r="D85" s="13" t="n"/>
      <c r="E85" s="14" t="n"/>
      <c r="F85" s="15" t="n"/>
      <c r="G85" s="15" t="n"/>
    </row>
    <row r="86">
      <c r="A86" s="12" t="inlineStr">
        <is>
          <t>Clearing Corporation of India Ltd.</t>
        </is>
      </c>
      <c r="B86" s="30" t="n"/>
      <c r="C86" s="30" t="n"/>
      <c r="D86" s="13" t="n"/>
      <c r="E86" s="14" t="n">
        <v>7094.69</v>
      </c>
      <c r="F86" s="15" t="n">
        <v>0.0287</v>
      </c>
      <c r="G86" s="15" t="n">
        <v>0.067576</v>
      </c>
    </row>
    <row r="87">
      <c r="A87" s="16" t="inlineStr">
        <is>
          <t>Sub Total</t>
        </is>
      </c>
      <c r="B87" s="31" t="n"/>
      <c r="C87" s="31" t="n"/>
      <c r="D87" s="17" t="n"/>
      <c r="E87" s="37" t="n">
        <v>7094.69</v>
      </c>
      <c r="F87" s="38" t="n">
        <v>0.0287</v>
      </c>
      <c r="G87" s="20" t="n"/>
    </row>
    <row r="88">
      <c r="A88" s="12" t="n"/>
      <c r="B88" s="30" t="n"/>
      <c r="C88" s="30" t="n"/>
      <c r="D88" s="13" t="n"/>
      <c r="E88" s="14" t="n"/>
      <c r="F88" s="15" t="n"/>
      <c r="G88" s="15" t="n"/>
    </row>
    <row r="89">
      <c r="A89" s="21" t="inlineStr">
        <is>
          <t>TOTAL</t>
        </is>
      </c>
      <c r="B89" s="32" t="n"/>
      <c r="C89" s="32" t="n"/>
      <c r="D89" s="22" t="n"/>
      <c r="E89" s="18" t="n">
        <v>7094.69</v>
      </c>
      <c r="F89" s="19" t="n">
        <v>0.0287</v>
      </c>
      <c r="G89" s="20" t="n"/>
    </row>
    <row r="90">
      <c r="A90" s="12" t="inlineStr">
        <is>
          <t>Accrued Interest</t>
        </is>
      </c>
      <c r="B90" s="30" t="n"/>
      <c r="C90" s="30" t="n"/>
      <c r="D90" s="13" t="n"/>
      <c r="E90" s="14" t="n">
        <v>1.3135083</v>
      </c>
      <c r="F90" s="15" t="n">
        <v>5e-06</v>
      </c>
      <c r="G90" s="15" t="n"/>
    </row>
    <row r="91">
      <c r="A91" s="12" t="inlineStr">
        <is>
          <t>Net Receivables/(Payables)</t>
        </is>
      </c>
      <c r="B91" s="30" t="n"/>
      <c r="C91" s="30" t="n"/>
      <c r="D91" s="13" t="n"/>
      <c r="E91" s="23" t="n">
        <v>-2163.5235083</v>
      </c>
      <c r="F91" s="24" t="n">
        <v>-0.008905</v>
      </c>
      <c r="G91" s="15" t="n">
        <v>0.067576</v>
      </c>
    </row>
    <row r="92">
      <c r="A92" s="25" t="inlineStr">
        <is>
          <t>GRAND TOTAL</t>
        </is>
      </c>
      <c r="B92" s="33" t="n"/>
      <c r="C92" s="33" t="n"/>
      <c r="D92" s="26" t="n"/>
      <c r="E92" s="27" t="n">
        <v>247317.6</v>
      </c>
      <c r="F92" s="28" t="n">
        <v>1</v>
      </c>
      <c r="G92" s="28" t="n"/>
    </row>
    <row r="97">
      <c r="A97" s="67" t="inlineStr">
        <is>
          <t>Notes:</t>
        </is>
      </c>
    </row>
    <row r="98">
      <c r="A98" s="47" t="inlineStr">
        <is>
          <t>1. Security in default beyond its maturiy date</t>
        </is>
      </c>
      <c r="B98" s="34" t="inlineStr">
        <is>
          <t>NIL</t>
        </is>
      </c>
    </row>
    <row r="99">
      <c r="A99" t="inlineStr">
        <is>
          <t>2. NAV at the beginning of the period (Rs. per unit)</t>
        </is>
      </c>
    </row>
    <row r="100">
      <c r="A100" t="inlineStr">
        <is>
          <t>Plan /option (Face Value 10)</t>
        </is>
      </c>
      <c r="B100" t="inlineStr">
        <is>
          <t>As on</t>
        </is>
      </c>
      <c r="C100" t="inlineStr">
        <is>
          <t>As on</t>
        </is>
      </c>
    </row>
    <row r="101">
      <c r="B101" s="48" t="n">
        <v>45198</v>
      </c>
      <c r="C101" s="48" t="n">
        <v>45230</v>
      </c>
    </row>
    <row r="102">
      <c r="A102" t="inlineStr">
        <is>
          <t>Direct Plan Growth Option</t>
        </is>
      </c>
      <c r="B102" t="n">
        <v>34.406</v>
      </c>
      <c r="C102" t="n">
        <v>33.805</v>
      </c>
      <c r="E102" s="2" t="n"/>
    </row>
    <row r="103">
      <c r="A103" t="inlineStr">
        <is>
          <t>Direct Plan IDCW Option</t>
        </is>
      </c>
      <c r="B103" t="n">
        <v>30.099</v>
      </c>
      <c r="C103" t="n">
        <v>29.574</v>
      </c>
      <c r="E103" s="2" t="n"/>
    </row>
    <row r="104">
      <c r="A104" t="inlineStr">
        <is>
          <t>Regular Plan Growth Option</t>
        </is>
      </c>
      <c r="B104" t="n">
        <v>31.948</v>
      </c>
      <c r="C104" t="n">
        <v>31.349</v>
      </c>
      <c r="E104" s="2" t="n"/>
    </row>
    <row r="105">
      <c r="A105" t="inlineStr">
        <is>
          <t>Regular Plan IDCW Option</t>
        </is>
      </c>
      <c r="B105" t="n">
        <v>27.762</v>
      </c>
      <c r="C105" t="n">
        <v>27.241</v>
      </c>
      <c r="E105" s="2" t="n"/>
    </row>
    <row r="106">
      <c r="E106" s="2" t="n"/>
    </row>
    <row r="107">
      <c r="A107" t="inlineStr">
        <is>
          <t xml:space="preserve">3. Total Dividend (Net) declared during the month </t>
        </is>
      </c>
      <c r="B107" s="34" t="inlineStr">
        <is>
          <t>NIL</t>
        </is>
      </c>
    </row>
    <row r="108">
      <c r="A108" t="inlineStr">
        <is>
          <t>4. Bonus was declared during the month</t>
        </is>
      </c>
      <c r="B108" s="34" t="inlineStr">
        <is>
          <t>NIL</t>
        </is>
      </c>
    </row>
    <row r="109" ht="30" customHeight="1">
      <c r="A109" s="47" t="inlineStr">
        <is>
          <t>5. Investment in Repo of Corporate Debt Securities during the month ended October 31, 2023</t>
        </is>
      </c>
      <c r="B109" s="34" t="inlineStr">
        <is>
          <t>NIL</t>
        </is>
      </c>
    </row>
    <row r="110" ht="30" customHeight="1">
      <c r="A110" s="47" t="inlineStr">
        <is>
          <t>6. Investment in foreign securities/ADRs/GDRs at the end of the month</t>
        </is>
      </c>
      <c r="B110" s="34" t="inlineStr">
        <is>
          <t>NIL</t>
        </is>
      </c>
    </row>
    <row r="111">
      <c r="A111" t="inlineStr">
        <is>
          <t>7. Portfolio Turnover Ratio</t>
        </is>
      </c>
      <c r="B111" s="49" t="n">
        <v>0.213788</v>
      </c>
    </row>
    <row r="112" ht="45" customHeight="1">
      <c r="A112" s="47" t="inlineStr">
        <is>
          <t>8. Total gross exposure to derivative instruments (excluding reversed positions) at the end of the month (Rs. in Lakhs)</t>
        </is>
      </c>
      <c r="B112" s="34" t="inlineStr">
        <is>
          <t>NIL</t>
        </is>
      </c>
    </row>
    <row r="113" ht="30" customHeight="1">
      <c r="A113" s="47" t="inlineStr">
        <is>
          <t>9. Margin Deposits includes Margin money placed on derivatives other than margin money placed with bank</t>
        </is>
      </c>
      <c r="B113" s="34" t="inlineStr">
        <is>
          <t>NIL</t>
        </is>
      </c>
    </row>
    <row r="114" ht="30" customHeight="1">
      <c r="A114" s="47" t="inlineStr">
        <is>
          <t>10. Value of investment made by other schemes under same management (Rs. In Lakhs)</t>
        </is>
      </c>
      <c r="B114" s="34" t="inlineStr">
        <is>
          <t>NIL</t>
        </is>
      </c>
    </row>
    <row r="115">
      <c r="A115" t="inlineStr">
        <is>
          <t>11. Number of instance of deviation In valuation of securities</t>
        </is>
      </c>
      <c r="B115" s="34" t="inlineStr">
        <is>
          <t>NIL</t>
        </is>
      </c>
    </row>
    <row r="116">
      <c r="A116" t="inlineStr">
        <is>
          <t>12. Total value and percentage of illiquid equity shares / securities</t>
        </is>
      </c>
      <c r="B116" s="34" t="inlineStr">
        <is>
          <t>NIL</t>
        </is>
      </c>
    </row>
    <row r="118" ht="70" customHeight="1">
      <c r="A118" s="69" t="inlineStr">
        <is>
          <t>Scheme Name</t>
        </is>
      </c>
      <c r="B118" s="69" t="inlineStr">
        <is>
          <t>Risk- O - Meter</t>
        </is>
      </c>
      <c r="C118" s="69" t="inlineStr">
        <is>
          <t>Benchmark of the Scheme</t>
        </is>
      </c>
      <c r="D118" s="69" t="inlineStr">
        <is>
          <t>Benchmark Risk-o-meter</t>
        </is>
      </c>
    </row>
    <row r="119" ht="70" customHeight="1">
      <c r="A119" s="69" t="inlineStr">
        <is>
          <t>Edelweiss Small Cap Fund</t>
        </is>
      </c>
      <c r="B119" s="69" t="n"/>
      <c r="C119" s="69" t="inlineStr">
        <is>
          <t>Nifty Smallcap 250 - TRI</t>
        </is>
      </c>
      <c r="D119" s="69" t="n"/>
      <c r="E119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117"/>
  <sheetViews>
    <sheetView showGridLines="0" workbookViewId="0">
      <pane ySplit="4" topLeftCell="A70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BHARAT BOND ETF – APRIL 2025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 ended Target Maturity Exchange Traded Bond Fund predominantly investing in constituents of Nifty BHARAT Bond Index - April 2025)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Equity &amp; Equity related</t>
        </is>
      </c>
      <c r="B7" s="30" t="n"/>
      <c r="C7" s="30" t="n"/>
      <c r="D7" s="13" t="n"/>
      <c r="E7" s="14" t="inlineStr">
        <is>
          <t>NIL</t>
        </is>
      </c>
      <c r="F7" s="15" t="inlineStr">
        <is>
          <t>NIL</t>
        </is>
      </c>
      <c r="G7" s="15" t="n"/>
    </row>
    <row r="8">
      <c r="A8" s="12" t="n"/>
      <c r="B8" s="30" t="n"/>
      <c r="C8" s="30" t="n"/>
      <c r="D8" s="13" t="n"/>
      <c r="E8" s="14" t="n"/>
      <c r="F8" s="15" t="n"/>
      <c r="G8" s="15" t="n"/>
    </row>
    <row r="9">
      <c r="A9" s="16" t="inlineStr">
        <is>
          <t>Debt Instruments</t>
        </is>
      </c>
      <c r="B9" s="30" t="n"/>
      <c r="C9" s="30" t="n"/>
      <c r="D9" s="13" t="n"/>
      <c r="E9" s="14" t="n"/>
      <c r="F9" s="15" t="n"/>
      <c r="G9" s="15" t="n"/>
    </row>
    <row r="10">
      <c r="A10" s="16" t="inlineStr">
        <is>
          <t>(a)Listed / Awaiting listing on stock Exchanges</t>
        </is>
      </c>
      <c r="B10" s="30" t="n"/>
      <c r="C10" s="30" t="n"/>
      <c r="D10" s="13" t="n"/>
      <c r="E10" s="14" t="n"/>
      <c r="F10" s="15" t="n"/>
      <c r="G10" s="15" t="n"/>
    </row>
    <row r="11">
      <c r="A11" s="12" t="inlineStr">
        <is>
          <t>5.59% SIDBI NCD RED 21-02-2025**</t>
        </is>
      </c>
      <c r="B11" s="30" t="inlineStr">
        <is>
          <t>INE556F08JU6</t>
        </is>
      </c>
      <c r="C11" s="30" t="inlineStr">
        <is>
          <t>CARE AAA</t>
        </is>
      </c>
      <c r="D11" s="13" t="n">
        <v>121000000</v>
      </c>
      <c r="E11" s="14" t="n">
        <v>117770.99</v>
      </c>
      <c r="F11" s="15" t="n">
        <v>0.097</v>
      </c>
      <c r="G11" s="15" t="n">
        <v>0.07778599999999999</v>
      </c>
    </row>
    <row r="12">
      <c r="A12" s="12" t="inlineStr">
        <is>
          <t>5.4% INDIAN OIL CORP NCD 11-04-25**</t>
        </is>
      </c>
      <c r="B12" s="30" t="inlineStr">
        <is>
          <t>INE242A08478</t>
        </is>
      </c>
      <c r="C12" s="30" t="inlineStr">
        <is>
          <t>CRISIL AAA</t>
        </is>
      </c>
      <c r="D12" s="13" t="n">
        <v>85000000</v>
      </c>
      <c r="E12" s="14" t="n">
        <v>82431.89999999999</v>
      </c>
      <c r="F12" s="15" t="n">
        <v>0.0679</v>
      </c>
      <c r="G12" s="15" t="n">
        <v>0.07695</v>
      </c>
    </row>
    <row r="13">
      <c r="A13" s="12" t="inlineStr">
        <is>
          <t>5.36% HPCL NCD RED 11-04-2025**</t>
        </is>
      </c>
      <c r="B13" s="30" t="inlineStr">
        <is>
          <t>INE094A08077</t>
        </is>
      </c>
      <c r="C13" s="30" t="inlineStr">
        <is>
          <t>CRISIL AAA</t>
        </is>
      </c>
      <c r="D13" s="13" t="n">
        <v>83500000</v>
      </c>
      <c r="E13" s="14" t="n">
        <v>80993.16</v>
      </c>
      <c r="F13" s="15" t="n">
        <v>0.0667</v>
      </c>
      <c r="G13" s="15" t="n">
        <v>0.076394</v>
      </c>
    </row>
    <row r="14">
      <c r="A14" s="12" t="inlineStr">
        <is>
          <t>6.88% NHB LTD NCD RED 21-01-2025**</t>
        </is>
      </c>
      <c r="B14" s="30" t="inlineStr">
        <is>
          <t>INE557F08FH9</t>
        </is>
      </c>
      <c r="C14" s="30" t="inlineStr">
        <is>
          <t>CRISIL AAA</t>
        </is>
      </c>
      <c r="D14" s="13" t="n">
        <v>81000000</v>
      </c>
      <c r="E14" s="14" t="n">
        <v>80239.33</v>
      </c>
      <c r="F14" s="15" t="n">
        <v>0.06610000000000001</v>
      </c>
      <c r="G14" s="15" t="n">
        <v>0.07675</v>
      </c>
    </row>
    <row r="15">
      <c r="A15" s="12" t="inlineStr">
        <is>
          <t>5.90% REC LTD. NCD RED 31-03-2025**</t>
        </is>
      </c>
      <c r="B15" s="30" t="inlineStr">
        <is>
          <t>INE020B08CZ6</t>
        </is>
      </c>
      <c r="C15" s="30" t="inlineStr">
        <is>
          <t>CRISIL AAA</t>
        </is>
      </c>
      <c r="D15" s="13" t="n">
        <v>71500000</v>
      </c>
      <c r="E15" s="14" t="n">
        <v>69764.7</v>
      </c>
      <c r="F15" s="15" t="n">
        <v>0.0575</v>
      </c>
      <c r="G15" s="15" t="n">
        <v>0.077837</v>
      </c>
    </row>
    <row r="16">
      <c r="A16" s="12" t="inlineStr">
        <is>
          <t>5.77% PFC LTD NCD RED 11-04-2025**</t>
        </is>
      </c>
      <c r="B16" s="30" t="inlineStr">
        <is>
          <t>INE134E08KX7</t>
        </is>
      </c>
      <c r="C16" s="30" t="inlineStr">
        <is>
          <t>CRISIL AAA</t>
        </is>
      </c>
      <c r="D16" s="13" t="n">
        <v>65000000</v>
      </c>
      <c r="E16" s="14" t="n">
        <v>63296.22</v>
      </c>
      <c r="F16" s="15" t="n">
        <v>0.0521</v>
      </c>
      <c r="G16" s="15" t="n">
        <v>0.07760499999999999</v>
      </c>
    </row>
    <row r="17">
      <c r="A17" s="12" t="inlineStr">
        <is>
          <t>5.47% NABARD NCD RED 11-04-2025**</t>
        </is>
      </c>
      <c r="B17" s="30" t="inlineStr">
        <is>
          <t>INE261F08CI3</t>
        </is>
      </c>
      <c r="C17" s="30" t="inlineStr">
        <is>
          <t>ICRA AAA</t>
        </is>
      </c>
      <c r="D17" s="13" t="n">
        <v>58000000</v>
      </c>
      <c r="E17" s="14" t="n">
        <v>56176.48</v>
      </c>
      <c r="F17" s="15" t="n">
        <v>0.0463</v>
      </c>
      <c r="G17" s="15" t="n">
        <v>0.07820000000000001</v>
      </c>
    </row>
    <row r="18">
      <c r="A18" s="12" t="inlineStr">
        <is>
          <t>5.35% HUDCO NCD RED 11-04-2025**</t>
        </is>
      </c>
      <c r="B18" s="30" t="inlineStr">
        <is>
          <t>INE031A08814</t>
        </is>
      </c>
      <c r="C18" s="30" t="inlineStr">
        <is>
          <t>ICRA AAA</t>
        </is>
      </c>
      <c r="D18" s="13" t="n">
        <v>54000000</v>
      </c>
      <c r="E18" s="14" t="n">
        <v>52319.3</v>
      </c>
      <c r="F18" s="15" t="n">
        <v>0.0431</v>
      </c>
      <c r="G18" s="15" t="n">
        <v>0.07715</v>
      </c>
    </row>
    <row r="19">
      <c r="A19" s="12" t="inlineStr">
        <is>
          <t>6.35% EXIM BANK OF INDIA NCD 18-02-2025**</t>
        </is>
      </c>
      <c r="B19" s="30" t="inlineStr">
        <is>
          <t>INE514E08FT8</t>
        </is>
      </c>
      <c r="C19" s="30" t="inlineStr">
        <is>
          <t>CRISIL AAA</t>
        </is>
      </c>
      <c r="D19" s="13" t="n">
        <v>51000000</v>
      </c>
      <c r="E19" s="14" t="n">
        <v>50195.78</v>
      </c>
      <c r="F19" s="15" t="n">
        <v>0.0413</v>
      </c>
      <c r="G19" s="15" t="n">
        <v>0.07630000000000001</v>
      </c>
    </row>
    <row r="20">
      <c r="A20" s="12" t="inlineStr">
        <is>
          <t>7.42% POWER FIN CORP NCD RED 19-11-2024**</t>
        </is>
      </c>
      <c r="B20" s="30" t="inlineStr">
        <is>
          <t>INE134E08KH0</t>
        </is>
      </c>
      <c r="C20" s="30" t="inlineStr">
        <is>
          <t>CRISIL AAA</t>
        </is>
      </c>
      <c r="D20" s="13" t="n">
        <v>42500000</v>
      </c>
      <c r="E20" s="14" t="n">
        <v>42372.54</v>
      </c>
      <c r="F20" s="15" t="n">
        <v>0.0349</v>
      </c>
      <c r="G20" s="15" t="n">
        <v>0.07715</v>
      </c>
    </row>
    <row r="21">
      <c r="A21" s="12" t="inlineStr">
        <is>
          <t>5.25% ONGC NCD RED 11-04-2025**</t>
        </is>
      </c>
      <c r="B21" s="30" t="inlineStr">
        <is>
          <t>INE213A08016</t>
        </is>
      </c>
      <c r="C21" s="30" t="inlineStr">
        <is>
          <t>ICRA AAA</t>
        </is>
      </c>
      <c r="D21" s="13" t="n">
        <v>41500000</v>
      </c>
      <c r="E21" s="14" t="n">
        <v>40147.6</v>
      </c>
      <c r="F21" s="15" t="n">
        <v>0.0331</v>
      </c>
      <c r="G21" s="15" t="n">
        <v>0.07725</v>
      </c>
    </row>
    <row r="22">
      <c r="A22" s="12" t="inlineStr">
        <is>
          <t>5.34% NLC INDIA LTD. NCD 11-04-25**</t>
        </is>
      </c>
      <c r="B22" s="30" t="inlineStr">
        <is>
          <t>INE589A08027</t>
        </is>
      </c>
      <c r="C22" s="30" t="inlineStr">
        <is>
          <t>CRISIL AAA</t>
        </is>
      </c>
      <c r="D22" s="13" t="n">
        <v>39500000</v>
      </c>
      <c r="E22" s="14" t="n">
        <v>38240.58</v>
      </c>
      <c r="F22" s="15" t="n">
        <v>0.0315</v>
      </c>
      <c r="G22" s="15" t="n">
        <v>0.077625</v>
      </c>
    </row>
    <row r="23">
      <c r="A23" s="12" t="inlineStr">
        <is>
          <t>6.88% REC LTD. NCD RED 20-03-2025**</t>
        </is>
      </c>
      <c r="B23" s="30" t="inlineStr">
        <is>
          <t>INE020B08CK8</t>
        </is>
      </c>
      <c r="C23" s="30" t="inlineStr">
        <is>
          <t>CRISIL AAA</t>
        </is>
      </c>
      <c r="D23" s="13" t="n">
        <v>38500000</v>
      </c>
      <c r="E23" s="14" t="n">
        <v>38044.97</v>
      </c>
      <c r="F23" s="15" t="n">
        <v>0.0313</v>
      </c>
      <c r="G23" s="15" t="n">
        <v>0.07779999999999999</v>
      </c>
    </row>
    <row r="24">
      <c r="A24" s="12" t="inlineStr">
        <is>
          <t>7.05% NAT HSG BANK NCD RED 18-12-2024**</t>
        </is>
      </c>
      <c r="B24" s="30" t="inlineStr">
        <is>
          <t>INE557F08FG1</t>
        </is>
      </c>
      <c r="C24" s="30" t="inlineStr">
        <is>
          <t>CRISIL AAA</t>
        </is>
      </c>
      <c r="D24" s="13" t="n">
        <v>31000000</v>
      </c>
      <c r="E24" s="14" t="n">
        <v>30819.36</v>
      </c>
      <c r="F24" s="15" t="n">
        <v>0.0254</v>
      </c>
      <c r="G24" s="15" t="n">
        <v>0.07580000000000001</v>
      </c>
    </row>
    <row r="25">
      <c r="A25" s="12" t="inlineStr">
        <is>
          <t>6.99% IRFC NCD RED 19-03-2025**</t>
        </is>
      </c>
      <c r="B25" s="30" t="inlineStr">
        <is>
          <t>INE053F07CB1</t>
        </is>
      </c>
      <c r="C25" s="30" t="inlineStr">
        <is>
          <t>CRISIL AAA</t>
        </is>
      </c>
      <c r="D25" s="13" t="n">
        <v>22500000</v>
      </c>
      <c r="E25" s="14" t="n">
        <v>22328.33</v>
      </c>
      <c r="F25" s="15" t="n">
        <v>0.0184</v>
      </c>
      <c r="G25" s="15" t="n">
        <v>0.07630000000000001</v>
      </c>
    </row>
    <row r="26">
      <c r="A26" s="12" t="inlineStr">
        <is>
          <t>8.23% REC LTD NCD RED 23-01-2025**</t>
        </is>
      </c>
      <c r="B26" s="30" t="inlineStr">
        <is>
          <t>INE020B08898</t>
        </is>
      </c>
      <c r="C26" s="30" t="inlineStr">
        <is>
          <t>CRISIL AAA</t>
        </is>
      </c>
      <c r="D26" s="13" t="n">
        <v>22000000</v>
      </c>
      <c r="E26" s="14" t="n">
        <v>22104.52</v>
      </c>
      <c r="F26" s="15" t="n">
        <v>0.0182</v>
      </c>
      <c r="G26" s="15" t="n">
        <v>0.07795000000000001</v>
      </c>
    </row>
    <row r="27">
      <c r="A27" s="12" t="inlineStr">
        <is>
          <t>5.70% SIDBI NCD RED 28-03-2025**</t>
        </is>
      </c>
      <c r="B27" s="30" t="inlineStr">
        <is>
          <t>INE556F08JX0</t>
        </is>
      </c>
      <c r="C27" s="30" t="inlineStr">
        <is>
          <t>ICRA AAA</t>
        </is>
      </c>
      <c r="D27" s="13" t="n">
        <v>22500000</v>
      </c>
      <c r="E27" s="14" t="n">
        <v>21888.02</v>
      </c>
      <c r="F27" s="15" t="n">
        <v>0.018</v>
      </c>
      <c r="G27" s="15" t="n">
        <v>0.07778599999999999</v>
      </c>
    </row>
    <row r="28">
      <c r="A28" s="12" t="inlineStr">
        <is>
          <t>8.27% REC LTD NCD RED 06-02-2025**</t>
        </is>
      </c>
      <c r="B28" s="30" t="inlineStr">
        <is>
          <t>INE020B08906</t>
        </is>
      </c>
      <c r="C28" s="30" t="inlineStr">
        <is>
          <t>CRISIL AAA</t>
        </is>
      </c>
      <c r="D28" s="13" t="n">
        <v>19500000</v>
      </c>
      <c r="E28" s="14" t="n">
        <v>19604.77</v>
      </c>
      <c r="F28" s="15" t="n">
        <v>0.0161</v>
      </c>
      <c r="G28" s="15" t="n">
        <v>0.0779</v>
      </c>
    </row>
    <row r="29">
      <c r="A29" s="12" t="inlineStr">
        <is>
          <t>6.39% INDIAN OIL CORP NCD RED 06-03-2025**</t>
        </is>
      </c>
      <c r="B29" s="30" t="inlineStr">
        <is>
          <t>INE242A08452</t>
        </is>
      </c>
      <c r="C29" s="30" t="inlineStr">
        <is>
          <t>CRISIL AAA</t>
        </is>
      </c>
      <c r="D29" s="13" t="n">
        <v>16000000</v>
      </c>
      <c r="E29" s="14" t="n">
        <v>15740.9</v>
      </c>
      <c r="F29" s="15" t="n">
        <v>0.013</v>
      </c>
      <c r="G29" s="15" t="n">
        <v>0.0766</v>
      </c>
    </row>
    <row r="30">
      <c r="A30" s="12" t="inlineStr">
        <is>
          <t>9.18% NUCLEAR POWER CORP NCD RD 23-01-25**</t>
        </is>
      </c>
      <c r="B30" s="30" t="inlineStr">
        <is>
          <t>INE206D08170</t>
        </is>
      </c>
      <c r="C30" s="30" t="inlineStr">
        <is>
          <t>CRISIL AAA</t>
        </is>
      </c>
      <c r="D30" s="13" t="n">
        <v>10000000</v>
      </c>
      <c r="E30" s="14" t="n">
        <v>10194.09</v>
      </c>
      <c r="F30" s="15" t="n">
        <v>0.008399999999999999</v>
      </c>
      <c r="G30" s="15" t="n">
        <v>0.07618800000000001</v>
      </c>
    </row>
    <row r="31">
      <c r="A31" s="12" t="inlineStr">
        <is>
          <t>5.96% NABARD NCD SR 22F RED 06-02-2025**</t>
        </is>
      </c>
      <c r="B31" s="30" t="inlineStr">
        <is>
          <t>INE261F08DM3</t>
        </is>
      </c>
      <c r="C31" s="30" t="inlineStr">
        <is>
          <t>ICRA AAA</t>
        </is>
      </c>
      <c r="D31" s="13" t="n">
        <v>10000000</v>
      </c>
      <c r="E31" s="14" t="n">
        <v>9783.91</v>
      </c>
      <c r="F31" s="15" t="n">
        <v>0.0081</v>
      </c>
      <c r="G31" s="15" t="n">
        <v>0.07779999999999999</v>
      </c>
    </row>
    <row r="32">
      <c r="A32" s="12" t="inlineStr">
        <is>
          <t>8.48% POWER FIN CORP NCD RED 09-12-2024**</t>
        </is>
      </c>
      <c r="B32" s="30" t="inlineStr">
        <is>
          <t>INE134E08GU1</t>
        </is>
      </c>
      <c r="C32" s="30" t="inlineStr">
        <is>
          <t>CRISIL AAA</t>
        </is>
      </c>
      <c r="D32" s="13" t="n">
        <v>9000000</v>
      </c>
      <c r="E32" s="14" t="n">
        <v>9067.639999999999</v>
      </c>
      <c r="F32" s="15" t="n">
        <v>0.0075</v>
      </c>
      <c r="G32" s="15" t="n">
        <v>0.07715</v>
      </c>
    </row>
    <row r="33">
      <c r="A33" s="12" t="inlineStr">
        <is>
          <t>8.65% POWER FINANCE NCD RED 28-12-2024**</t>
        </is>
      </c>
      <c r="B33" s="30" t="inlineStr">
        <is>
          <t>INE134E08GV9</t>
        </is>
      </c>
      <c r="C33" s="30" t="inlineStr">
        <is>
          <t>CRISIL AAA</t>
        </is>
      </c>
      <c r="D33" s="13" t="n">
        <v>8500000</v>
      </c>
      <c r="E33" s="14" t="n">
        <v>8581.209999999999</v>
      </c>
      <c r="F33" s="15" t="n">
        <v>0.0071</v>
      </c>
      <c r="G33" s="15" t="n">
        <v>0.07715</v>
      </c>
    </row>
    <row r="34">
      <c r="A34" s="12" t="inlineStr">
        <is>
          <t>8.30% REC LTD NCD RED 10-04-2025**</t>
        </is>
      </c>
      <c r="B34" s="30" t="inlineStr">
        <is>
          <t>INE020B08930</t>
        </is>
      </c>
      <c r="C34" s="30" t="inlineStr">
        <is>
          <t>CRISIL AAA</t>
        </is>
      </c>
      <c r="D34" s="13" t="n">
        <v>8500000</v>
      </c>
      <c r="E34" s="14" t="n">
        <v>8560.389999999999</v>
      </c>
      <c r="F34" s="15" t="n">
        <v>0.0071</v>
      </c>
      <c r="G34" s="15" t="n">
        <v>0.077795</v>
      </c>
    </row>
    <row r="35">
      <c r="A35" s="12" t="inlineStr">
        <is>
          <t>5.63% NABARD NCD SR 22G RED 26-02-2025**</t>
        </is>
      </c>
      <c r="B35" s="30" t="inlineStr">
        <is>
          <t>INE261F08DN1</t>
        </is>
      </c>
      <c r="C35" s="30" t="inlineStr">
        <is>
          <t>ICRA AAA</t>
        </is>
      </c>
      <c r="D35" s="13" t="n">
        <v>7500000</v>
      </c>
      <c r="E35" s="14" t="n">
        <v>7301.25</v>
      </c>
      <c r="F35" s="15" t="n">
        <v>0.006</v>
      </c>
      <c r="G35" s="15" t="n">
        <v>0.07779999999999999</v>
      </c>
    </row>
    <row r="36">
      <c r="A36" s="12" t="inlineStr">
        <is>
          <t>6.85% POWER GRID CORP NCD RED 15-04-2025**</t>
        </is>
      </c>
      <c r="B36" s="30" t="inlineStr">
        <is>
          <t>INE752E08643</t>
        </is>
      </c>
      <c r="C36" s="30" t="inlineStr">
        <is>
          <t>CRISIL AAA</t>
        </is>
      </c>
      <c r="D36" s="13" t="n">
        <v>6500000</v>
      </c>
      <c r="E36" s="14" t="n">
        <v>6422.34</v>
      </c>
      <c r="F36" s="15" t="n">
        <v>0.0053</v>
      </c>
      <c r="G36" s="15" t="n">
        <v>0.077025</v>
      </c>
    </row>
    <row r="37">
      <c r="A37" s="12" t="inlineStr">
        <is>
          <t>9.34% REC LTD NCD RED 25-08-2024**</t>
        </is>
      </c>
      <c r="B37" s="30" t="inlineStr">
        <is>
          <t>INE020B07IZ5</t>
        </is>
      </c>
      <c r="C37" s="30" t="inlineStr">
        <is>
          <t>CRISIL AAA</t>
        </is>
      </c>
      <c r="D37" s="13" t="n">
        <v>6000000</v>
      </c>
      <c r="E37" s="14" t="n">
        <v>6070.75</v>
      </c>
      <c r="F37" s="15" t="n">
        <v>0.005</v>
      </c>
      <c r="G37" s="15" t="n">
        <v>0.076637</v>
      </c>
    </row>
    <row r="38">
      <c r="A38" s="12" t="inlineStr">
        <is>
          <t>8.60% POWER FINANCE NCD 07-08-2024**</t>
        </is>
      </c>
      <c r="B38" s="30" t="inlineStr">
        <is>
          <t>INE134E08BP2</t>
        </is>
      </c>
      <c r="C38" s="30" t="inlineStr">
        <is>
          <t>CRISIL AAA</t>
        </is>
      </c>
      <c r="D38" s="13" t="n">
        <v>5000000</v>
      </c>
      <c r="E38" s="14" t="n">
        <v>5027.82</v>
      </c>
      <c r="F38" s="15" t="n">
        <v>0.0041</v>
      </c>
      <c r="G38" s="15" t="n">
        <v>0.07675</v>
      </c>
    </row>
    <row r="39">
      <c r="A39" s="12" t="inlineStr">
        <is>
          <t>8.20% POWER GRID CORP NCD RED 23-01-2025**</t>
        </is>
      </c>
      <c r="B39" s="30" t="inlineStr">
        <is>
          <t>INE752E07MG9</t>
        </is>
      </c>
      <c r="C39" s="30" t="inlineStr">
        <is>
          <t>CRISIL AAA</t>
        </is>
      </c>
      <c r="D39" s="13" t="n">
        <v>4500000</v>
      </c>
      <c r="E39" s="14" t="n">
        <v>4524.94</v>
      </c>
      <c r="F39" s="15" t="n">
        <v>0.0037</v>
      </c>
      <c r="G39" s="15" t="n">
        <v>0.076625</v>
      </c>
    </row>
    <row r="40">
      <c r="A40" s="12" t="inlineStr">
        <is>
          <t>5.57% SIDBI NCD RED 03-03-2025**</t>
        </is>
      </c>
      <c r="B40" s="30" t="inlineStr">
        <is>
          <t>INE556F08JV4</t>
        </is>
      </c>
      <c r="C40" s="30" t="inlineStr">
        <is>
          <t>ICRA AAA</t>
        </is>
      </c>
      <c r="D40" s="13" t="n">
        <v>2500000</v>
      </c>
      <c r="E40" s="14" t="n">
        <v>2431.22</v>
      </c>
      <c r="F40" s="15" t="n">
        <v>0.002</v>
      </c>
      <c r="G40" s="15" t="n">
        <v>0.07778599999999999</v>
      </c>
    </row>
    <row r="41">
      <c r="A41" s="12" t="inlineStr">
        <is>
          <t>5.23% NABARD NCD RED 31-01-2025</t>
        </is>
      </c>
      <c r="B41" s="30" t="inlineStr">
        <is>
          <t>INE261F08DI1</t>
        </is>
      </c>
      <c r="C41" s="30" t="inlineStr">
        <is>
          <t>CRISIL AAA</t>
        </is>
      </c>
      <c r="D41" s="13" t="n">
        <v>2500000</v>
      </c>
      <c r="E41" s="14" t="n">
        <v>2425.86</v>
      </c>
      <c r="F41" s="15" t="n">
        <v>0.002</v>
      </c>
      <c r="G41" s="15" t="n">
        <v>0.07779999999999999</v>
      </c>
    </row>
    <row r="42">
      <c r="A42" s="12" t="inlineStr">
        <is>
          <t>7.49% POWER GRID CORP NCD 25-10-2024**</t>
        </is>
      </c>
      <c r="B42" s="30" t="inlineStr">
        <is>
          <t>INE752E08593</t>
        </is>
      </c>
      <c r="C42" s="30" t="inlineStr">
        <is>
          <t>CRISIL AAA</t>
        </is>
      </c>
      <c r="D42" s="13" t="n">
        <v>1998000</v>
      </c>
      <c r="E42" s="14" t="n">
        <v>1996.25</v>
      </c>
      <c r="F42" s="15" t="n">
        <v>0.0016</v>
      </c>
      <c r="G42" s="15" t="n">
        <v>0.07575</v>
      </c>
    </row>
    <row r="43">
      <c r="A43" s="12" t="inlineStr">
        <is>
          <t>8.80% POWER FIN CORP NCD RED 15-01-2025**</t>
        </is>
      </c>
      <c r="B43" s="30" t="inlineStr">
        <is>
          <t>INE134E08CP0</t>
        </is>
      </c>
      <c r="C43" s="30" t="inlineStr">
        <is>
          <t>CRISIL AAA</t>
        </is>
      </c>
      <c r="D43" s="13" t="n">
        <v>1970000</v>
      </c>
      <c r="E43" s="14" t="n">
        <v>1990.9</v>
      </c>
      <c r="F43" s="15" t="n">
        <v>0.0016</v>
      </c>
      <c r="G43" s="15" t="n">
        <v>0.07795000000000001</v>
      </c>
    </row>
    <row r="44">
      <c r="A44" s="12" t="inlineStr">
        <is>
          <t>8.95% POWER FIN CORP NCD RED 30-03-2025**</t>
        </is>
      </c>
      <c r="B44" s="30" t="inlineStr">
        <is>
          <t>INE134E08CV8</t>
        </is>
      </c>
      <c r="C44" s="30" t="inlineStr">
        <is>
          <t>CRISIL AAA</t>
        </is>
      </c>
      <c r="D44" s="13" t="n">
        <v>1650000</v>
      </c>
      <c r="E44" s="14" t="n">
        <v>1673.21</v>
      </c>
      <c r="F44" s="15" t="n">
        <v>0.0014</v>
      </c>
      <c r="G44" s="15" t="n">
        <v>0.07795000000000001</v>
      </c>
    </row>
    <row r="45">
      <c r="A45" s="12" t="inlineStr">
        <is>
          <t>8.87% EXIM BANK NCD RED 13-03-2025**</t>
        </is>
      </c>
      <c r="B45" s="30" t="inlineStr">
        <is>
          <t>INE514E08CH0</t>
        </is>
      </c>
      <c r="C45" s="30" t="inlineStr">
        <is>
          <t>CRISIL AAA</t>
        </is>
      </c>
      <c r="D45" s="13" t="n">
        <v>1500000</v>
      </c>
      <c r="E45" s="14" t="n">
        <v>1522.12</v>
      </c>
      <c r="F45" s="15" t="n">
        <v>0.0013</v>
      </c>
      <c r="G45" s="15" t="n">
        <v>0.07630000000000001</v>
      </c>
    </row>
    <row r="46">
      <c r="A46" s="12" t="inlineStr">
        <is>
          <t>8.15% EXIM BANK NCD RED 05-03-2025**</t>
        </is>
      </c>
      <c r="B46" s="30" t="inlineStr">
        <is>
          <t>INE514E08EL8</t>
        </is>
      </c>
      <c r="C46" s="30" t="inlineStr">
        <is>
          <t>CRISIL AAA</t>
        </is>
      </c>
      <c r="D46" s="13" t="n">
        <v>1500000</v>
      </c>
      <c r="E46" s="14" t="n">
        <v>1508.6</v>
      </c>
      <c r="F46" s="15" t="n">
        <v>0.0012</v>
      </c>
      <c r="G46" s="15" t="n">
        <v>0.07630000000000001</v>
      </c>
    </row>
    <row r="47">
      <c r="A47" s="12" t="inlineStr">
        <is>
          <t>8.11% EXIM BANK NCD RED 03-02-2025**</t>
        </is>
      </c>
      <c r="B47" s="30" t="inlineStr">
        <is>
          <t>INE514E08EK0</t>
        </is>
      </c>
      <c r="C47" s="30" t="inlineStr">
        <is>
          <t>CRISIL AAA</t>
        </is>
      </c>
      <c r="D47" s="13" t="n">
        <v>1500000</v>
      </c>
      <c r="E47" s="14" t="n">
        <v>1507.47</v>
      </c>
      <c r="F47" s="15" t="n">
        <v>0.0012</v>
      </c>
      <c r="G47" s="15" t="n">
        <v>0.07630000000000001</v>
      </c>
    </row>
    <row r="48">
      <c r="A48" s="12" t="inlineStr">
        <is>
          <t>8.93% POWER GRID CORP NCD 19-10-2024**</t>
        </is>
      </c>
      <c r="B48" s="30" t="inlineStr">
        <is>
          <t>INE752E07LY4</t>
        </is>
      </c>
      <c r="C48" s="30" t="inlineStr">
        <is>
          <t>CRISIL AAA</t>
        </is>
      </c>
      <c r="D48" s="13" t="n">
        <v>1000000</v>
      </c>
      <c r="E48" s="14" t="n">
        <v>1011.98</v>
      </c>
      <c r="F48" s="15" t="n">
        <v>0.0008</v>
      </c>
      <c r="G48" s="15" t="n">
        <v>0.07575</v>
      </c>
    </row>
    <row r="49">
      <c r="A49" s="12" t="inlineStr">
        <is>
          <t>7.40% REC LTD. NCD RED 26-11-2024**</t>
        </is>
      </c>
      <c r="B49" s="30" t="inlineStr">
        <is>
          <t>INE020B08CF8</t>
        </is>
      </c>
      <c r="C49" s="30" t="inlineStr">
        <is>
          <t>CRISIL AAA</t>
        </is>
      </c>
      <c r="D49" s="13" t="n">
        <v>1000000</v>
      </c>
      <c r="E49" s="14" t="n">
        <v>996.8200000000001</v>
      </c>
      <c r="F49" s="15" t="n">
        <v>0.0008</v>
      </c>
      <c r="G49" s="15" t="n">
        <v>0.07703599999999999</v>
      </c>
    </row>
    <row r="50">
      <c r="A50" s="12" t="inlineStr">
        <is>
          <t>8.95% INDIAN RAILWAY FIN NCD 10-03-2025**</t>
        </is>
      </c>
      <c r="B50" s="30" t="inlineStr">
        <is>
          <t>INE053F09GV6</t>
        </is>
      </c>
      <c r="C50" s="30" t="inlineStr">
        <is>
          <t>CRISIL AAA</t>
        </is>
      </c>
      <c r="D50" s="13" t="n">
        <v>500000</v>
      </c>
      <c r="E50" s="14" t="n">
        <v>509.26</v>
      </c>
      <c r="F50" s="15" t="n">
        <v>0.0004</v>
      </c>
      <c r="G50" s="15" t="n">
        <v>0.07630000000000001</v>
      </c>
    </row>
    <row r="51">
      <c r="A51" s="12" t="inlineStr">
        <is>
          <t>9% NTPC LTD NCD RED 25-01-2025**</t>
        </is>
      </c>
      <c r="B51" s="30" t="inlineStr">
        <is>
          <t>INE733E07HA2</t>
        </is>
      </c>
      <c r="C51" s="30" t="inlineStr">
        <is>
          <t>CRISIL AAA</t>
        </is>
      </c>
      <c r="D51" s="13" t="n">
        <v>500000</v>
      </c>
      <c r="E51" s="14" t="n">
        <v>507.43</v>
      </c>
      <c r="F51" s="15" t="n">
        <v>0.0004</v>
      </c>
      <c r="G51" s="15" t="n">
        <v>0.0764</v>
      </c>
    </row>
    <row r="52">
      <c r="A52" s="12" t="inlineStr">
        <is>
          <t>8.15% POWER GRID CORP NCD RED 09-03-2025**</t>
        </is>
      </c>
      <c r="B52" s="30" t="inlineStr">
        <is>
          <t>INE752E07MJ3</t>
        </is>
      </c>
      <c r="C52" s="30" t="inlineStr">
        <is>
          <t>CRISIL AAA</t>
        </is>
      </c>
      <c r="D52" s="13" t="n">
        <v>500000</v>
      </c>
      <c r="E52" s="14" t="n">
        <v>502.68</v>
      </c>
      <c r="F52" s="15" t="n">
        <v>0.0004</v>
      </c>
      <c r="G52" s="15" t="n">
        <v>0.076625</v>
      </c>
    </row>
    <row r="53">
      <c r="A53" s="16" t="inlineStr">
        <is>
          <t>Sub Total</t>
        </is>
      </c>
      <c r="B53" s="31" t="n"/>
      <c r="C53" s="31" t="n"/>
      <c r="D53" s="17" t="n"/>
      <c r="E53" s="18" t="n">
        <v>1038597.59</v>
      </c>
      <c r="F53" s="19" t="n">
        <v>0.8552999999999999</v>
      </c>
      <c r="G53" s="20" t="n"/>
    </row>
    <row r="54">
      <c r="A54" s="12" t="n"/>
      <c r="B54" s="30" t="n"/>
      <c r="C54" s="30" t="n"/>
      <c r="D54" s="13" t="n"/>
      <c r="E54" s="14" t="n"/>
      <c r="F54" s="15" t="n"/>
      <c r="G54" s="15" t="n"/>
    </row>
    <row r="55">
      <c r="A55" s="16" t="inlineStr">
        <is>
          <t>Government Securities</t>
        </is>
      </c>
      <c r="B55" s="30" t="n"/>
      <c r="C55" s="30" t="n"/>
      <c r="D55" s="13" t="n"/>
      <c r="E55" s="14" t="n"/>
      <c r="F55" s="15" t="n"/>
      <c r="G55" s="15" t="n"/>
    </row>
    <row r="56">
      <c r="A56" s="12" t="inlineStr">
        <is>
          <t>6.89% GOVT OF INDIA RED 16-01-2025</t>
        </is>
      </c>
      <c r="B56" s="30" t="inlineStr">
        <is>
          <t>IN0020220128</t>
        </is>
      </c>
      <c r="C56" s="30" t="inlineStr">
        <is>
          <t>SOVEREIGN</t>
        </is>
      </c>
      <c r="D56" s="13" t="n">
        <v>44500000</v>
      </c>
      <c r="E56" s="14" t="n">
        <v>44347.77</v>
      </c>
      <c r="F56" s="15" t="n">
        <v>0.0365</v>
      </c>
      <c r="G56" s="15" t="n">
        <v>0.073063948544</v>
      </c>
    </row>
    <row r="57">
      <c r="A57" s="16" t="inlineStr">
        <is>
          <t>Sub Total</t>
        </is>
      </c>
      <c r="B57" s="31" t="n"/>
      <c r="C57" s="31" t="n"/>
      <c r="D57" s="17" t="n"/>
      <c r="E57" s="18" t="n">
        <v>44347.77</v>
      </c>
      <c r="F57" s="19" t="n">
        <v>0.0365</v>
      </c>
      <c r="G57" s="20" t="n"/>
    </row>
    <row r="58">
      <c r="A58" s="12" t="n"/>
      <c r="B58" s="30" t="n"/>
      <c r="C58" s="30" t="n"/>
      <c r="D58" s="13" t="n"/>
      <c r="E58" s="14" t="n"/>
      <c r="F58" s="15" t="n"/>
      <c r="G58" s="15" t="n"/>
    </row>
    <row r="59">
      <c r="A59" s="16" t="inlineStr">
        <is>
          <t>(b)Privately Placed/Unlisted</t>
        </is>
      </c>
      <c r="B59" s="30" t="n"/>
      <c r="C59" s="30" t="n"/>
      <c r="D59" s="13" t="n"/>
      <c r="E59" s="14" t="n"/>
      <c r="F59" s="15" t="n"/>
      <c r="G59" s="15" t="n"/>
    </row>
    <row r="60">
      <c r="A60" s="16" t="inlineStr">
        <is>
          <t>Sub Total</t>
        </is>
      </c>
      <c r="B60" s="30" t="n"/>
      <c r="C60" s="30" t="n"/>
      <c r="D60" s="13" t="n"/>
      <c r="E60" s="35" t="inlineStr">
        <is>
          <t>NIL</t>
        </is>
      </c>
      <c r="F60" s="36" t="inlineStr">
        <is>
          <t>NIL</t>
        </is>
      </c>
      <c r="G60" s="15" t="n"/>
    </row>
    <row r="61">
      <c r="A61" s="12" t="n"/>
      <c r="B61" s="30" t="n"/>
      <c r="C61" s="30" t="n"/>
      <c r="D61" s="13" t="n"/>
      <c r="E61" s="14" t="n"/>
      <c r="F61" s="15" t="n"/>
      <c r="G61" s="15" t="n"/>
    </row>
    <row r="62">
      <c r="A62" s="16" t="inlineStr">
        <is>
          <t>(c)Securitised Debt Instruments</t>
        </is>
      </c>
      <c r="B62" s="30" t="n"/>
      <c r="C62" s="30" t="n"/>
      <c r="D62" s="13" t="n"/>
      <c r="E62" s="14" t="n"/>
      <c r="F62" s="15" t="n"/>
      <c r="G62" s="15" t="n"/>
    </row>
    <row r="63">
      <c r="A63" s="16" t="inlineStr">
        <is>
          <t>Sub Total</t>
        </is>
      </c>
      <c r="B63" s="30" t="n"/>
      <c r="C63" s="30" t="n"/>
      <c r="D63" s="13" t="n"/>
      <c r="E63" s="35" t="inlineStr">
        <is>
          <t>NIL</t>
        </is>
      </c>
      <c r="F63" s="36" t="inlineStr">
        <is>
          <t>NIL</t>
        </is>
      </c>
      <c r="G63" s="15" t="n"/>
    </row>
    <row r="64">
      <c r="A64" s="12" t="n"/>
      <c r="B64" s="30" t="n"/>
      <c r="C64" s="30" t="n"/>
      <c r="D64" s="13" t="n"/>
      <c r="E64" s="14" t="n"/>
      <c r="F64" s="15" t="n"/>
      <c r="G64" s="15" t="n"/>
    </row>
    <row r="65">
      <c r="A65" s="21" t="inlineStr">
        <is>
          <t>TOTAL</t>
        </is>
      </c>
      <c r="B65" s="32" t="n"/>
      <c r="C65" s="32" t="n"/>
      <c r="D65" s="22" t="n"/>
      <c r="E65" s="18" t="n">
        <v>1082945.36</v>
      </c>
      <c r="F65" s="19" t="n">
        <v>0.8918</v>
      </c>
      <c r="G65" s="20" t="n"/>
    </row>
    <row r="66">
      <c r="A66" s="12" t="n"/>
      <c r="B66" s="30" t="n"/>
      <c r="C66" s="30" t="n"/>
      <c r="D66" s="13" t="n"/>
      <c r="E66" s="14" t="n"/>
      <c r="F66" s="15" t="n"/>
      <c r="G66" s="15" t="n"/>
    </row>
    <row r="67">
      <c r="A67" s="16" t="inlineStr">
        <is>
          <t>Money Market Instruments</t>
        </is>
      </c>
      <c r="B67" s="30" t="n"/>
      <c r="C67" s="30" t="n"/>
      <c r="D67" s="13" t="n"/>
      <c r="E67" s="14" t="n"/>
      <c r="F67" s="15" t="n"/>
      <c r="G67" s="15" t="n"/>
    </row>
    <row r="68">
      <c r="A68" s="16" t="inlineStr">
        <is>
          <t>Certificate of Deposit</t>
        </is>
      </c>
      <c r="B68" s="30" t="n"/>
      <c r="C68" s="30" t="n"/>
      <c r="D68" s="13" t="n"/>
      <c r="E68" s="14" t="n"/>
      <c r="F68" s="15" t="n"/>
      <c r="G68" s="15" t="n"/>
    </row>
    <row r="69">
      <c r="A69" s="12" t="inlineStr">
        <is>
          <t>NABARD CD RED 15-04-2025#**</t>
        </is>
      </c>
      <c r="B69" s="30" t="inlineStr">
        <is>
          <t>INE261F16744</t>
        </is>
      </c>
      <c r="C69" s="30" t="inlineStr">
        <is>
          <t>CRISIL A1+</t>
        </is>
      </c>
      <c r="D69" s="13" t="n">
        <v>107500000</v>
      </c>
      <c r="E69" s="14" t="n">
        <v>96369.02</v>
      </c>
      <c r="F69" s="15" t="n">
        <v>0.0794</v>
      </c>
      <c r="G69" s="15" t="n">
        <v>0.07939499999999999</v>
      </c>
    </row>
    <row r="70">
      <c r="A70" s="16" t="inlineStr">
        <is>
          <t>Sub Total</t>
        </is>
      </c>
      <c r="B70" s="31" t="n"/>
      <c r="C70" s="31" t="n"/>
      <c r="D70" s="17" t="n"/>
      <c r="E70" s="18" t="n">
        <v>96369.02</v>
      </c>
      <c r="F70" s="19" t="n">
        <v>0.0794</v>
      </c>
      <c r="G70" s="20" t="n"/>
    </row>
    <row r="71">
      <c r="A71" s="12" t="n"/>
      <c r="B71" s="30" t="n"/>
      <c r="C71" s="30" t="n"/>
      <c r="D71" s="13" t="n"/>
      <c r="E71" s="14" t="n"/>
      <c r="F71" s="15" t="n"/>
      <c r="G71" s="15" t="n"/>
    </row>
    <row r="72">
      <c r="A72" s="21" t="inlineStr">
        <is>
          <t>TOTAL</t>
        </is>
      </c>
      <c r="B72" s="32" t="n"/>
      <c r="C72" s="32" t="n"/>
      <c r="D72" s="22" t="n"/>
      <c r="E72" s="18" t="n">
        <v>96369.02</v>
      </c>
      <c r="F72" s="19" t="n">
        <v>0.0794</v>
      </c>
      <c r="G72" s="20" t="n"/>
    </row>
    <row r="73">
      <c r="A73" s="12" t="n"/>
      <c r="B73" s="30" t="n"/>
      <c r="C73" s="30" t="n"/>
      <c r="D73" s="13" t="n"/>
      <c r="E73" s="14" t="n"/>
      <c r="F73" s="15" t="n"/>
      <c r="G73" s="15" t="n"/>
    </row>
    <row r="74">
      <c r="A74" s="12" t="n"/>
      <c r="B74" s="30" t="n"/>
      <c r="C74" s="30" t="n"/>
      <c r="D74" s="13" t="n"/>
      <c r="E74" s="14" t="n"/>
      <c r="F74" s="15" t="n"/>
      <c r="G74" s="15" t="n"/>
    </row>
    <row r="75">
      <c r="A75" s="16" t="inlineStr">
        <is>
          <t>TREPS / Reverse Repo</t>
        </is>
      </c>
      <c r="B75" s="30" t="n"/>
      <c r="C75" s="30" t="n"/>
      <c r="D75" s="13" t="n"/>
      <c r="E75" s="14" t="n"/>
      <c r="F75" s="15" t="n"/>
      <c r="G75" s="15" t="n"/>
    </row>
    <row r="76">
      <c r="A76" s="12" t="inlineStr">
        <is>
          <t>Clearing Corporation of India Ltd.</t>
        </is>
      </c>
      <c r="B76" s="30" t="n"/>
      <c r="C76" s="30" t="n"/>
      <c r="D76" s="13" t="n"/>
      <c r="E76" s="14" t="n">
        <v>487.91</v>
      </c>
      <c r="F76" s="15" t="n">
        <v>0.0004</v>
      </c>
      <c r="G76" s="15" t="n">
        <v>0.067576</v>
      </c>
    </row>
    <row r="77">
      <c r="A77" s="16" t="inlineStr">
        <is>
          <t>Sub Total</t>
        </is>
      </c>
      <c r="B77" s="31" t="n"/>
      <c r="C77" s="31" t="n"/>
      <c r="D77" s="17" t="n"/>
      <c r="E77" s="18" t="n">
        <v>487.91</v>
      </c>
      <c r="F77" s="19" t="n">
        <v>0.0004</v>
      </c>
      <c r="G77" s="20" t="n"/>
    </row>
    <row r="78">
      <c r="A78" s="12" t="n"/>
      <c r="B78" s="30" t="n"/>
      <c r="C78" s="30" t="n"/>
      <c r="D78" s="13" t="n"/>
      <c r="E78" s="14" t="n"/>
      <c r="F78" s="15" t="n"/>
      <c r="G78" s="15" t="n"/>
    </row>
    <row r="79">
      <c r="A79" s="21" t="inlineStr">
        <is>
          <t>TOTAL</t>
        </is>
      </c>
      <c r="B79" s="32" t="n"/>
      <c r="C79" s="32" t="n"/>
      <c r="D79" s="22" t="n"/>
      <c r="E79" s="18" t="n">
        <v>487.91</v>
      </c>
      <c r="F79" s="19" t="n">
        <v>0.0004</v>
      </c>
      <c r="G79" s="20" t="n"/>
    </row>
    <row r="80">
      <c r="A80" s="12" t="inlineStr">
        <is>
          <t>Accrued Interest</t>
        </is>
      </c>
      <c r="B80" s="30" t="n"/>
      <c r="C80" s="30" t="n"/>
      <c r="D80" s="13" t="n"/>
      <c r="E80" s="14" t="n">
        <v>34254.5653824</v>
      </c>
      <c r="F80" s="15" t="n">
        <v>0.028214</v>
      </c>
      <c r="G80" s="15" t="n"/>
    </row>
    <row r="81">
      <c r="A81" s="12" t="inlineStr">
        <is>
          <t>Net Receivables/(Payables)</t>
        </is>
      </c>
      <c r="B81" s="30" t="n"/>
      <c r="C81" s="30" t="n"/>
      <c r="D81" s="13" t="n"/>
      <c r="E81" s="14" t="n">
        <v>7.5646176</v>
      </c>
      <c r="F81" s="15" t="n">
        <v>0.000186</v>
      </c>
      <c r="G81" s="15" t="n">
        <v>0.067576</v>
      </c>
    </row>
    <row r="82">
      <c r="A82" s="25" t="inlineStr">
        <is>
          <t>GRAND TOTAL</t>
        </is>
      </c>
      <c r="B82" s="33" t="n"/>
      <c r="C82" s="33" t="n"/>
      <c r="D82" s="26" t="n"/>
      <c r="E82" s="27" t="n">
        <v>1214064.42</v>
      </c>
      <c r="F82" s="28" t="n">
        <v>1</v>
      </c>
      <c r="G82" s="28" t="n"/>
    </row>
    <row r="84">
      <c r="A84" s="67" t="inlineStr">
        <is>
          <t>#  Unlisted Security</t>
        </is>
      </c>
    </row>
    <row r="85">
      <c r="A85" s="67" t="inlineStr">
        <is>
          <t>**Non Traded Security</t>
        </is>
      </c>
    </row>
    <row r="87">
      <c r="A87" s="67" t="inlineStr">
        <is>
          <t>Notes:</t>
        </is>
      </c>
    </row>
    <row r="88">
      <c r="A88" s="47" t="inlineStr">
        <is>
          <t>1. Security in default beyond its maturiy date</t>
        </is>
      </c>
      <c r="B88" s="34" t="inlineStr">
        <is>
          <t>NIL</t>
        </is>
      </c>
    </row>
    <row r="89">
      <c r="A89" t="inlineStr">
        <is>
          <t>2. NAV at the beginning of the period (Rs. per unit)</t>
        </is>
      </c>
    </row>
    <row r="90">
      <c r="A90" t="inlineStr">
        <is>
          <t>Plan /option (Face Value 1000)</t>
        </is>
      </c>
      <c r="B90" t="inlineStr">
        <is>
          <t>As on</t>
        </is>
      </c>
      <c r="C90" t="inlineStr">
        <is>
          <t>As on</t>
        </is>
      </c>
    </row>
    <row r="91">
      <c r="B91" s="48" t="n">
        <v>45198</v>
      </c>
      <c r="C91" s="48" t="n">
        <v>45230</v>
      </c>
    </row>
    <row r="92">
      <c r="A92" t="inlineStr">
        <is>
          <t>Growth Option</t>
        </is>
      </c>
      <c r="B92" t="n">
        <v>1155.1361</v>
      </c>
      <c r="C92" t="n">
        <v>1160.3949</v>
      </c>
      <c r="E92" s="2" t="n"/>
    </row>
    <row r="93">
      <c r="E93" s="2" t="n"/>
    </row>
    <row r="94">
      <c r="A94" t="inlineStr">
        <is>
          <t xml:space="preserve">3. Total Dividend (Net) declared during the month </t>
        </is>
      </c>
      <c r="B94" s="34" t="inlineStr">
        <is>
          <t>NIL</t>
        </is>
      </c>
    </row>
    <row r="95">
      <c r="A95" t="inlineStr">
        <is>
          <t>4. Bonus was declared during the month</t>
        </is>
      </c>
      <c r="B95" s="34" t="inlineStr">
        <is>
          <t>NIL</t>
        </is>
      </c>
    </row>
    <row r="96" ht="30" customHeight="1">
      <c r="A96" s="47" t="inlineStr">
        <is>
          <t>5. Investment in Repo of Corporate Debt Securities during the month ended October 31, 2023</t>
        </is>
      </c>
      <c r="B96" s="34" t="inlineStr">
        <is>
          <t>NIL</t>
        </is>
      </c>
    </row>
    <row r="97" ht="30" customHeight="1">
      <c r="A97" s="47" t="inlineStr">
        <is>
          <t>6. Investment in foreign securities/ADRs/GDRs at the end of the month</t>
        </is>
      </c>
      <c r="B97" s="34" t="inlineStr">
        <is>
          <t>NIL</t>
        </is>
      </c>
    </row>
    <row r="98">
      <c r="A98" t="inlineStr">
        <is>
          <t>7. Average Portfolio Maturity</t>
        </is>
      </c>
      <c r="B98" s="49">
        <f>+B112</f>
        <v/>
      </c>
    </row>
    <row r="99" ht="45" customHeight="1">
      <c r="A99" s="47" t="inlineStr">
        <is>
          <t>8. Total gross exposure to derivative instruments (excluding reversed positions) at the end of the month (Rs. in Lakhs)</t>
        </is>
      </c>
      <c r="B99" s="34" t="inlineStr">
        <is>
          <t>NIL</t>
        </is>
      </c>
    </row>
    <row r="100" ht="30" customHeight="1">
      <c r="A100" s="47" t="inlineStr">
        <is>
          <t>9. Margin Deposits includes Margin money placed on derivatives other than margin money placed with bank</t>
        </is>
      </c>
      <c r="B100" s="34" t="inlineStr">
        <is>
          <t>NIL</t>
        </is>
      </c>
    </row>
    <row r="101" ht="30" customHeight="1">
      <c r="A101" s="47" t="inlineStr">
        <is>
          <t>10. Value of investment made by other schemes under same management (Rs. In Lakhs)</t>
        </is>
      </c>
      <c r="B101" s="49" t="n">
        <v>498283.8471864</v>
      </c>
    </row>
    <row r="102">
      <c r="A102" t="inlineStr">
        <is>
          <t>11. Number of instance of deviation In valuation of securities</t>
        </is>
      </c>
      <c r="B102" s="34" t="inlineStr">
        <is>
          <t>NIL</t>
        </is>
      </c>
    </row>
    <row r="103">
      <c r="A103" t="inlineStr">
        <is>
          <t>12. Total value and percentage of illiquid equity shares / securities</t>
        </is>
      </c>
      <c r="B103" s="34" t="inlineStr">
        <is>
          <t>NIL</t>
        </is>
      </c>
    </row>
    <row r="105">
      <c r="A105" t="inlineStr">
        <is>
          <t>Portfolio Information</t>
        </is>
      </c>
    </row>
    <row r="106">
      <c r="A106" s="52" t="inlineStr">
        <is>
          <t>Scheme Name :</t>
        </is>
      </c>
      <c r="B106" s="52" t="inlineStr">
        <is>
          <t>BHARAT Bond ETF - April 2025</t>
        </is>
      </c>
    </row>
    <row r="107">
      <c r="A107" s="52" t="inlineStr">
        <is>
          <t>Description (if any)</t>
        </is>
      </c>
      <c r="B107" s="52" t="inlineStr">
        <is>
          <t>Debt ETFs</t>
        </is>
      </c>
    </row>
    <row r="108">
      <c r="A108" s="52" t="n"/>
      <c r="B108" s="52" t="n"/>
    </row>
    <row r="109">
      <c r="A109" s="52" t="inlineStr">
        <is>
          <t>Annualised Portfolio YTM* :</t>
        </is>
      </c>
      <c r="B109" s="53" t="n">
        <v>7.723870346687018</v>
      </c>
    </row>
    <row r="110">
      <c r="A110" s="52" t="n"/>
      <c r="B110" s="52" t="n"/>
    </row>
    <row r="111">
      <c r="A111" s="52" t="inlineStr">
        <is>
          <t>Macaulay Duration</t>
        </is>
      </c>
      <c r="B111" s="54" t="n">
        <v>1.2966</v>
      </c>
    </row>
    <row r="112">
      <c r="A112" s="52" t="inlineStr">
        <is>
          <t>Residual Maturity</t>
        </is>
      </c>
      <c r="B112" s="54" t="n">
        <v>1.344465344211521</v>
      </c>
    </row>
    <row r="113">
      <c r="A113" s="52" t="n"/>
      <c r="B113" s="52" t="n"/>
    </row>
    <row r="114">
      <c r="A114" s="52" t="inlineStr">
        <is>
          <t xml:space="preserve">As on (Date) </t>
        </is>
      </c>
      <c r="B114" s="55" t="n">
        <v>45230</v>
      </c>
    </row>
    <row r="116" ht="70" customHeight="1">
      <c r="A116" s="69" t="inlineStr">
        <is>
          <t>Scheme Name</t>
        </is>
      </c>
      <c r="B116" s="69" t="inlineStr">
        <is>
          <t>Risk- O - Meter</t>
        </is>
      </c>
      <c r="C116" s="69" t="inlineStr">
        <is>
          <t>Benchmark of the Scheme</t>
        </is>
      </c>
      <c r="D116" s="69" t="inlineStr">
        <is>
          <t>Benchmark Risk-o-meter</t>
        </is>
      </c>
    </row>
    <row r="117" ht="70" customHeight="1">
      <c r="A117" s="69" t="inlineStr">
        <is>
          <t>BHARAT Bond ETF - April 2025</t>
        </is>
      </c>
      <c r="B117" s="69" t="n"/>
      <c r="C117" s="69" t="inlineStr">
        <is>
          <t>NIFTY BHARAT Bond Index - April 2025</t>
        </is>
      </c>
      <c r="D117" s="69" t="n"/>
      <c r="E117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213"/>
  <sheetViews>
    <sheetView showGridLines="0" workbookViewId="0">
      <pane ySplit="4" topLeftCell="A164" activePane="bottomLeft" state="frozen"/>
      <selection activeCell="A2" sqref="A2:XFD2"/>
      <selection pane="bottomLeft" activeCell="A173" sqref="A173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EQUITY SAVINGS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 ended scheme investing in equity, arbitrage and debt)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6" t="inlineStr">
        <is>
          <t>Equity &amp; Equity related</t>
        </is>
      </c>
      <c r="B6" s="30" t="n"/>
      <c r="C6" s="30" t="n"/>
      <c r="D6" s="13" t="n"/>
      <c r="E6" s="14" t="n"/>
      <c r="F6" s="15" t="n"/>
      <c r="G6" s="15" t="n"/>
    </row>
    <row r="7">
      <c r="A7" s="16" t="inlineStr">
        <is>
          <t>(a)Listed / Awaiting listing on Stock Exchanges</t>
        </is>
      </c>
      <c r="B7" s="30" t="n"/>
      <c r="C7" s="30" t="n"/>
      <c r="D7" s="13" t="n"/>
      <c r="E7" s="14" t="n"/>
      <c r="F7" s="15" t="n"/>
      <c r="G7" s="15" t="n"/>
    </row>
    <row r="8">
      <c r="A8" s="12" t="inlineStr">
        <is>
          <t>ICICI Bank Ltd.</t>
        </is>
      </c>
      <c r="B8" s="30" t="inlineStr">
        <is>
          <t>INE090A01021</t>
        </is>
      </c>
      <c r="C8" s="30" t="inlineStr">
        <is>
          <t>Banks</t>
        </is>
      </c>
      <c r="D8" s="13" t="n">
        <v>163358</v>
      </c>
      <c r="E8" s="14" t="n">
        <v>1495.3</v>
      </c>
      <c r="F8" s="15" t="n">
        <v>0.0512</v>
      </c>
      <c r="G8" s="15" t="n"/>
    </row>
    <row r="9">
      <c r="A9" s="12" t="inlineStr">
        <is>
          <t>Ambuja Cements Ltd.</t>
        </is>
      </c>
      <c r="B9" s="30" t="inlineStr">
        <is>
          <t>INE079A01024</t>
        </is>
      </c>
      <c r="C9" s="30" t="inlineStr">
        <is>
          <t>Cement &amp; Cement Products</t>
        </is>
      </c>
      <c r="D9" s="13" t="n">
        <v>311400</v>
      </c>
      <c r="E9" s="14" t="n">
        <v>1321.74</v>
      </c>
      <c r="F9" s="15" t="n">
        <v>0.0452</v>
      </c>
      <c r="G9" s="15" t="n"/>
    </row>
    <row r="10">
      <c r="A10" s="12" t="inlineStr">
        <is>
          <t>Adani Ports &amp; Special Economic Zone Ltd.</t>
        </is>
      </c>
      <c r="B10" s="30" t="inlineStr">
        <is>
          <t>INE742F01042</t>
        </is>
      </c>
      <c r="C10" s="30" t="inlineStr">
        <is>
          <t>Transport Infrastructure</t>
        </is>
      </c>
      <c r="D10" s="13" t="n">
        <v>160000</v>
      </c>
      <c r="E10" s="14" t="n">
        <v>1255.6</v>
      </c>
      <c r="F10" s="15" t="n">
        <v>0.043</v>
      </c>
      <c r="G10" s="15" t="n"/>
    </row>
    <row r="11">
      <c r="A11" s="12" t="inlineStr">
        <is>
          <t>Kotak Mahindra Bank Ltd.</t>
        </is>
      </c>
      <c r="B11" s="30" t="inlineStr">
        <is>
          <t>INE237A01028</t>
        </is>
      </c>
      <c r="C11" s="30" t="inlineStr">
        <is>
          <t>Banks</t>
        </is>
      </c>
      <c r="D11" s="13" t="n">
        <v>71500</v>
      </c>
      <c r="E11" s="14" t="n">
        <v>1243.67</v>
      </c>
      <c r="F11" s="15" t="n">
        <v>0.0426</v>
      </c>
      <c r="G11" s="15" t="n"/>
    </row>
    <row r="12">
      <c r="A12" s="12" t="inlineStr">
        <is>
          <t>HDFC Bank Ltd.</t>
        </is>
      </c>
      <c r="B12" s="30" t="inlineStr">
        <is>
          <t>INE040A01034</t>
        </is>
      </c>
      <c r="C12" s="30" t="inlineStr">
        <is>
          <t>Banks</t>
        </is>
      </c>
      <c r="D12" s="13" t="n">
        <v>65308</v>
      </c>
      <c r="E12" s="14" t="n">
        <v>964.27</v>
      </c>
      <c r="F12" s="15" t="n">
        <v>0.033</v>
      </c>
      <c r="G12" s="15" t="n"/>
    </row>
    <row r="13">
      <c r="A13" s="12" t="inlineStr">
        <is>
          <t>The Federal Bank Ltd.</t>
        </is>
      </c>
      <c r="B13" s="30" t="inlineStr">
        <is>
          <t>INE171A01029</t>
        </is>
      </c>
      <c r="C13" s="30" t="inlineStr">
        <is>
          <t>Banks</t>
        </is>
      </c>
      <c r="D13" s="13" t="n">
        <v>579345</v>
      </c>
      <c r="E13" s="14" t="n">
        <v>814.85</v>
      </c>
      <c r="F13" s="15" t="n">
        <v>0.0279</v>
      </c>
      <c r="G13" s="15" t="n"/>
    </row>
    <row r="14">
      <c r="A14" s="12" t="inlineStr">
        <is>
          <t>Reliance Industries Ltd.</t>
        </is>
      </c>
      <c r="B14" s="30" t="inlineStr">
        <is>
          <t>INE002A01018</t>
        </is>
      </c>
      <c r="C14" s="30" t="inlineStr">
        <is>
          <t>Petroleum Products</t>
        </is>
      </c>
      <c r="D14" s="13" t="n">
        <v>31405</v>
      </c>
      <c r="E14" s="14" t="n">
        <v>718.51</v>
      </c>
      <c r="F14" s="15" t="n">
        <v>0.0246</v>
      </c>
      <c r="G14" s="15" t="n"/>
    </row>
    <row r="15">
      <c r="A15" s="12" t="inlineStr">
        <is>
          <t>Bharti Airtel Ltd.</t>
        </is>
      </c>
      <c r="B15" s="30" t="inlineStr">
        <is>
          <t>INE397D01024</t>
        </is>
      </c>
      <c r="C15" s="30" t="inlineStr">
        <is>
          <t>Telecom - Services</t>
        </is>
      </c>
      <c r="D15" s="13" t="n">
        <v>74283</v>
      </c>
      <c r="E15" s="14" t="n">
        <v>679.24</v>
      </c>
      <c r="F15" s="15" t="n">
        <v>0.0233</v>
      </c>
      <c r="G15" s="15" t="n"/>
    </row>
    <row r="16">
      <c r="A16" s="12" t="inlineStr">
        <is>
          <t>Larsen &amp; Toubro Ltd.</t>
        </is>
      </c>
      <c r="B16" s="30" t="inlineStr">
        <is>
          <t>INE018A01030</t>
        </is>
      </c>
      <c r="C16" s="30" t="inlineStr">
        <is>
          <t>Construction</t>
        </is>
      </c>
      <c r="D16" s="13" t="n">
        <v>22266</v>
      </c>
      <c r="E16" s="14" t="n">
        <v>652.1799999999999</v>
      </c>
      <c r="F16" s="15" t="n">
        <v>0.0223</v>
      </c>
      <c r="G16" s="15" t="n"/>
    </row>
    <row r="17">
      <c r="A17" s="12" t="inlineStr">
        <is>
          <t>Manappuram Finance Ltd.</t>
        </is>
      </c>
      <c r="B17" s="30" t="inlineStr">
        <is>
          <t>INE522D01027</t>
        </is>
      </c>
      <c r="C17" s="30" t="inlineStr">
        <is>
          <t>Finance</t>
        </is>
      </c>
      <c r="D17" s="13" t="n">
        <v>438000</v>
      </c>
      <c r="E17" s="14" t="n">
        <v>602.03</v>
      </c>
      <c r="F17" s="15" t="n">
        <v>0.0206</v>
      </c>
      <c r="G17" s="15" t="n"/>
    </row>
    <row r="18">
      <c r="A18" s="12" t="inlineStr">
        <is>
          <t>ACC Ltd.</t>
        </is>
      </c>
      <c r="B18" s="30" t="inlineStr">
        <is>
          <t>INE012A01025</t>
        </is>
      </c>
      <c r="C18" s="30" t="inlineStr">
        <is>
          <t>Cement &amp; Cement Products</t>
        </is>
      </c>
      <c r="D18" s="13" t="n">
        <v>24600</v>
      </c>
      <c r="E18" s="14" t="n">
        <v>464.5</v>
      </c>
      <c r="F18" s="15" t="n">
        <v>0.0159</v>
      </c>
      <c r="G18" s="15" t="n"/>
    </row>
    <row r="19">
      <c r="A19" s="12" t="inlineStr">
        <is>
          <t>IndusInd Bank Ltd.</t>
        </is>
      </c>
      <c r="B19" s="30" t="inlineStr">
        <is>
          <t>INE095A01012</t>
        </is>
      </c>
      <c r="C19" s="30" t="inlineStr">
        <is>
          <t>Banks</t>
        </is>
      </c>
      <c r="D19" s="13" t="n">
        <v>30982</v>
      </c>
      <c r="E19" s="14" t="n">
        <v>446.54</v>
      </c>
      <c r="F19" s="15" t="n">
        <v>0.0153</v>
      </c>
      <c r="G19" s="15" t="n"/>
    </row>
    <row r="20">
      <c r="A20" s="12" t="inlineStr">
        <is>
          <t>Infosys Ltd.</t>
        </is>
      </c>
      <c r="B20" s="30" t="inlineStr">
        <is>
          <t>INE009A01021</t>
        </is>
      </c>
      <c r="C20" s="30" t="inlineStr">
        <is>
          <t>IT - Software</t>
        </is>
      </c>
      <c r="D20" s="13" t="n">
        <v>28764</v>
      </c>
      <c r="E20" s="14" t="n">
        <v>393.61</v>
      </c>
      <c r="F20" s="15" t="n">
        <v>0.0135</v>
      </c>
      <c r="G20" s="15" t="n"/>
    </row>
    <row r="21">
      <c r="A21" s="12" t="inlineStr">
        <is>
          <t>Cholamandalam Investment &amp; Finance Company Ltd.</t>
        </is>
      </c>
      <c r="B21" s="30" t="inlineStr">
        <is>
          <t>INE121A01024</t>
        </is>
      </c>
      <c r="C21" s="30" t="inlineStr">
        <is>
          <t>Finance</t>
        </is>
      </c>
      <c r="D21" s="13" t="n">
        <v>30629</v>
      </c>
      <c r="E21" s="14" t="n">
        <v>348.34</v>
      </c>
      <c r="F21" s="15" t="n">
        <v>0.0119</v>
      </c>
      <c r="G21" s="15" t="n"/>
    </row>
    <row r="22">
      <c r="A22" s="12" t="inlineStr">
        <is>
          <t>Axis Bank Ltd.</t>
        </is>
      </c>
      <c r="B22" s="30" t="inlineStr">
        <is>
          <t>INE238A01034</t>
        </is>
      </c>
      <c r="C22" s="30" t="inlineStr">
        <is>
          <t>Banks</t>
        </is>
      </c>
      <c r="D22" s="13" t="n">
        <v>33775</v>
      </c>
      <c r="E22" s="14" t="n">
        <v>331.62</v>
      </c>
      <c r="F22" s="15" t="n">
        <v>0.0114</v>
      </c>
      <c r="G22" s="15" t="n"/>
    </row>
    <row r="23">
      <c r="A23" s="12" t="inlineStr">
        <is>
          <t>Punjab National Bank</t>
        </is>
      </c>
      <c r="B23" s="30" t="inlineStr">
        <is>
          <t>INE160A01022</t>
        </is>
      </c>
      <c r="C23" s="30" t="inlineStr">
        <is>
          <t>Banks</t>
        </is>
      </c>
      <c r="D23" s="13" t="n">
        <v>416000</v>
      </c>
      <c r="E23" s="14" t="n">
        <v>303.68</v>
      </c>
      <c r="F23" s="15" t="n">
        <v>0.0104</v>
      </c>
      <c r="G23" s="15" t="n"/>
    </row>
    <row r="24">
      <c r="A24" s="12" t="inlineStr">
        <is>
          <t>Sun Pharmaceutical Industries Ltd.</t>
        </is>
      </c>
      <c r="B24" s="30" t="inlineStr">
        <is>
          <t>INE044A01036</t>
        </is>
      </c>
      <c r="C24" s="30" t="inlineStr">
        <is>
          <t>Pharmaceuticals &amp; Biotechnology</t>
        </is>
      </c>
      <c r="D24" s="13" t="n">
        <v>27300</v>
      </c>
      <c r="E24" s="14" t="n">
        <v>297.19</v>
      </c>
      <c r="F24" s="15" t="n">
        <v>0.0102</v>
      </c>
      <c r="G24" s="15" t="n"/>
    </row>
    <row r="25">
      <c r="A25" s="12" t="inlineStr">
        <is>
          <t>ITC Ltd.</t>
        </is>
      </c>
      <c r="B25" s="30" t="inlineStr">
        <is>
          <t>INE154A01025</t>
        </is>
      </c>
      <c r="C25" s="30" t="inlineStr">
        <is>
          <t>Diversified FMCG</t>
        </is>
      </c>
      <c r="D25" s="13" t="n">
        <v>67800</v>
      </c>
      <c r="E25" s="14" t="n">
        <v>290.46</v>
      </c>
      <c r="F25" s="15" t="n">
        <v>0.009900000000000001</v>
      </c>
      <c r="G25" s="15" t="n"/>
    </row>
    <row r="26">
      <c r="A26" s="12" t="inlineStr">
        <is>
          <t>The Indian Hotels Company Ltd.</t>
        </is>
      </c>
      <c r="B26" s="30" t="inlineStr">
        <is>
          <t>INE053A01029</t>
        </is>
      </c>
      <c r="C26" s="30" t="inlineStr">
        <is>
          <t>Leisure Services</t>
        </is>
      </c>
      <c r="D26" s="13" t="n">
        <v>74000</v>
      </c>
      <c r="E26" s="14" t="n">
        <v>283.72</v>
      </c>
      <c r="F26" s="15" t="n">
        <v>0.0097</v>
      </c>
      <c r="G26" s="15" t="n"/>
    </row>
    <row r="27">
      <c r="A27" s="12" t="inlineStr">
        <is>
          <t>Maruti Suzuki India Ltd.</t>
        </is>
      </c>
      <c r="B27" s="30" t="inlineStr">
        <is>
          <t>INE585B01010</t>
        </is>
      </c>
      <c r="C27" s="30" t="inlineStr">
        <is>
          <t>Automobiles</t>
        </is>
      </c>
      <c r="D27" s="13" t="n">
        <v>2624</v>
      </c>
      <c r="E27" s="14" t="n">
        <v>272.69</v>
      </c>
      <c r="F27" s="15" t="n">
        <v>0.009299999999999999</v>
      </c>
      <c r="G27" s="15" t="n"/>
    </row>
    <row r="28">
      <c r="A28" s="12" t="inlineStr">
        <is>
          <t>Bajaj Finance Ltd.</t>
        </is>
      </c>
      <c r="B28" s="30" t="inlineStr">
        <is>
          <t>INE296A01024</t>
        </is>
      </c>
      <c r="C28" s="30" t="inlineStr">
        <is>
          <t>Finance</t>
        </is>
      </c>
      <c r="D28" s="13" t="n">
        <v>3357</v>
      </c>
      <c r="E28" s="14" t="n">
        <v>251.53</v>
      </c>
      <c r="F28" s="15" t="n">
        <v>0.0086</v>
      </c>
      <c r="G28" s="15" t="n"/>
    </row>
    <row r="29">
      <c r="A29" s="12" t="inlineStr">
        <is>
          <t>State Bank of India</t>
        </is>
      </c>
      <c r="B29" s="30" t="inlineStr">
        <is>
          <t>INE062A01020</t>
        </is>
      </c>
      <c r="C29" s="30" t="inlineStr">
        <is>
          <t>Banks</t>
        </is>
      </c>
      <c r="D29" s="13" t="n">
        <v>43181</v>
      </c>
      <c r="E29" s="14" t="n">
        <v>244.21</v>
      </c>
      <c r="F29" s="15" t="n">
        <v>0.008399999999999999</v>
      </c>
      <c r="G29" s="15" t="n"/>
    </row>
    <row r="30">
      <c r="A30" s="12" t="inlineStr">
        <is>
          <t>Adani Enterprises Ltd.</t>
        </is>
      </c>
      <c r="B30" s="30" t="inlineStr">
        <is>
          <t>INE423A01024</t>
        </is>
      </c>
      <c r="C30" s="30" t="inlineStr">
        <is>
          <t>Metals &amp; Minerals Trading</t>
        </is>
      </c>
      <c r="D30" s="13" t="n">
        <v>10500</v>
      </c>
      <c r="E30" s="14" t="n">
        <v>240.94</v>
      </c>
      <c r="F30" s="15" t="n">
        <v>0.008200000000000001</v>
      </c>
      <c r="G30" s="15" t="n"/>
    </row>
    <row r="31">
      <c r="A31" s="12" t="inlineStr">
        <is>
          <t>Yatra Online Ltd.</t>
        </is>
      </c>
      <c r="B31" s="30" t="inlineStr">
        <is>
          <t>INE0JR601024</t>
        </is>
      </c>
      <c r="C31" s="30" t="inlineStr">
        <is>
          <t>Leisure Services</t>
        </is>
      </c>
      <c r="D31" s="13" t="n">
        <v>176085</v>
      </c>
      <c r="E31" s="14" t="n">
        <v>225.3</v>
      </c>
      <c r="F31" s="15" t="n">
        <v>0.0077</v>
      </c>
      <c r="G31" s="15" t="n"/>
    </row>
    <row r="32">
      <c r="A32" s="12" t="inlineStr">
        <is>
          <t>Tata Motors Ltd.</t>
        </is>
      </c>
      <c r="B32" s="30" t="inlineStr">
        <is>
          <t>INE155A01022</t>
        </is>
      </c>
      <c r="C32" s="30" t="inlineStr">
        <is>
          <t>Automobiles</t>
        </is>
      </c>
      <c r="D32" s="13" t="n">
        <v>35625</v>
      </c>
      <c r="E32" s="14" t="n">
        <v>223.96</v>
      </c>
      <c r="F32" s="15" t="n">
        <v>0.0077</v>
      </c>
      <c r="G32" s="15" t="n"/>
    </row>
    <row r="33">
      <c r="A33" s="12" t="inlineStr">
        <is>
          <t>Dr. Reddy's Laboratories Ltd.</t>
        </is>
      </c>
      <c r="B33" s="30" t="inlineStr">
        <is>
          <t>INE089A01023</t>
        </is>
      </c>
      <c r="C33" s="30" t="inlineStr">
        <is>
          <t>Pharmaceuticals &amp; Biotechnology</t>
        </is>
      </c>
      <c r="D33" s="13" t="n">
        <v>3912</v>
      </c>
      <c r="E33" s="14" t="n">
        <v>209.98</v>
      </c>
      <c r="F33" s="15" t="n">
        <v>0.0072</v>
      </c>
      <c r="G33" s="15" t="n"/>
    </row>
    <row r="34">
      <c r="A34" s="12" t="inlineStr">
        <is>
          <t>Tata Consultancy Services Ltd.</t>
        </is>
      </c>
      <c r="B34" s="30" t="inlineStr">
        <is>
          <t>INE467B01029</t>
        </is>
      </c>
      <c r="C34" s="30" t="inlineStr">
        <is>
          <t>IT - Software</t>
        </is>
      </c>
      <c r="D34" s="13" t="n">
        <v>6032</v>
      </c>
      <c r="E34" s="14" t="n">
        <v>203.2</v>
      </c>
      <c r="F34" s="15" t="n">
        <v>0.007</v>
      </c>
      <c r="G34" s="15" t="n"/>
    </row>
    <row r="35">
      <c r="A35" s="12" t="inlineStr">
        <is>
          <t>Vedanta Ltd.</t>
        </is>
      </c>
      <c r="B35" s="30" t="inlineStr">
        <is>
          <t>INE205A01025</t>
        </is>
      </c>
      <c r="C35" s="30" t="inlineStr">
        <is>
          <t>Diversified Metals</t>
        </is>
      </c>
      <c r="D35" s="13" t="n">
        <v>84000</v>
      </c>
      <c r="E35" s="14" t="n">
        <v>181.94</v>
      </c>
      <c r="F35" s="15" t="n">
        <v>0.0062</v>
      </c>
      <c r="G35" s="15" t="n"/>
    </row>
    <row r="36">
      <c r="A36" s="12" t="inlineStr">
        <is>
          <t>Coforge Ltd.</t>
        </is>
      </c>
      <c r="B36" s="30" t="inlineStr">
        <is>
          <t>INE591G01017</t>
        </is>
      </c>
      <c r="C36" s="30" t="inlineStr">
        <is>
          <t>IT - Software</t>
        </is>
      </c>
      <c r="D36" s="13" t="n">
        <v>3207</v>
      </c>
      <c r="E36" s="14" t="n">
        <v>159.84</v>
      </c>
      <c r="F36" s="15" t="n">
        <v>0.0055</v>
      </c>
      <c r="G36" s="15" t="n"/>
    </row>
    <row r="37">
      <c r="A37" s="12" t="inlineStr">
        <is>
          <t>Britannia Industries Ltd.</t>
        </is>
      </c>
      <c r="B37" s="30" t="inlineStr">
        <is>
          <t>INE216A01030</t>
        </is>
      </c>
      <c r="C37" s="30" t="inlineStr">
        <is>
          <t>Food Products</t>
        </is>
      </c>
      <c r="D37" s="13" t="n">
        <v>3196</v>
      </c>
      <c r="E37" s="14" t="n">
        <v>141.47</v>
      </c>
      <c r="F37" s="15" t="n">
        <v>0.0048</v>
      </c>
      <c r="G37" s="15" t="n"/>
    </row>
    <row r="38">
      <c r="A38" s="12" t="inlineStr">
        <is>
          <t>NTPC Ltd.</t>
        </is>
      </c>
      <c r="B38" s="30" t="inlineStr">
        <is>
          <t>INE733E01010</t>
        </is>
      </c>
      <c r="C38" s="30" t="inlineStr">
        <is>
          <t>Power</t>
        </is>
      </c>
      <c r="D38" s="13" t="n">
        <v>59373</v>
      </c>
      <c r="E38" s="14" t="n">
        <v>140</v>
      </c>
      <c r="F38" s="15" t="n">
        <v>0.0048</v>
      </c>
      <c r="G38" s="15" t="n"/>
    </row>
    <row r="39">
      <c r="A39" s="12" t="inlineStr">
        <is>
          <t>Glenmark Pharmaceuticals Ltd.</t>
        </is>
      </c>
      <c r="B39" s="30" t="inlineStr">
        <is>
          <t>INE935A01035</t>
        </is>
      </c>
      <c r="C39" s="30" t="inlineStr">
        <is>
          <t>Pharmaceuticals &amp; Biotechnology</t>
        </is>
      </c>
      <c r="D39" s="13" t="n">
        <v>17400</v>
      </c>
      <c r="E39" s="14" t="n">
        <v>130.11</v>
      </c>
      <c r="F39" s="15" t="n">
        <v>0.0045</v>
      </c>
      <c r="G39" s="15" t="n"/>
    </row>
    <row r="40">
      <c r="A40" s="12" t="inlineStr">
        <is>
          <t>Power Finance Corporation Ltd.</t>
        </is>
      </c>
      <c r="B40" s="30" t="inlineStr">
        <is>
          <t>INE134E01011</t>
        </is>
      </c>
      <c r="C40" s="30" t="inlineStr">
        <is>
          <t>Finance</t>
        </is>
      </c>
      <c r="D40" s="13" t="n">
        <v>50852</v>
      </c>
      <c r="E40" s="14" t="n">
        <v>125.4</v>
      </c>
      <c r="F40" s="15" t="n">
        <v>0.0043</v>
      </c>
      <c r="G40" s="15" t="n"/>
    </row>
    <row r="41">
      <c r="A41" s="12" t="inlineStr">
        <is>
          <t>Ultratech Cement Ltd.</t>
        </is>
      </c>
      <c r="B41" s="30" t="inlineStr">
        <is>
          <t>INE481G01011</t>
        </is>
      </c>
      <c r="C41" s="30" t="inlineStr">
        <is>
          <t>Cement &amp; Cement Products</t>
        </is>
      </c>
      <c r="D41" s="13" t="n">
        <v>1401</v>
      </c>
      <c r="E41" s="14" t="n">
        <v>118</v>
      </c>
      <c r="F41" s="15" t="n">
        <v>0.004</v>
      </c>
      <c r="G41" s="15" t="n"/>
    </row>
    <row r="42">
      <c r="A42" s="12" t="inlineStr">
        <is>
          <t>KPIT Technologies Ltd.</t>
        </is>
      </c>
      <c r="B42" s="30" t="inlineStr">
        <is>
          <t>INE04I401011</t>
        </is>
      </c>
      <c r="C42" s="30" t="inlineStr">
        <is>
          <t>IT - Software</t>
        </is>
      </c>
      <c r="D42" s="13" t="n">
        <v>9339</v>
      </c>
      <c r="E42" s="14" t="n">
        <v>113.71</v>
      </c>
      <c r="F42" s="15" t="n">
        <v>0.0039</v>
      </c>
      <c r="G42" s="15" t="n"/>
    </row>
    <row r="43">
      <c r="A43" s="12" t="inlineStr">
        <is>
          <t>L&amp;T Finance Holdings Ltd.</t>
        </is>
      </c>
      <c r="B43" s="30" t="inlineStr">
        <is>
          <t>INE498L01015</t>
        </is>
      </c>
      <c r="C43" s="30" t="inlineStr">
        <is>
          <t>Finance</t>
        </is>
      </c>
      <c r="D43" s="13" t="n">
        <v>80316</v>
      </c>
      <c r="E43" s="14" t="n">
        <v>106.82</v>
      </c>
      <c r="F43" s="15" t="n">
        <v>0.0037</v>
      </c>
      <c r="G43" s="15" t="n"/>
    </row>
    <row r="44">
      <c r="A44" s="12" t="inlineStr">
        <is>
          <t>Hindustan Unilever Ltd.</t>
        </is>
      </c>
      <c r="B44" s="30" t="inlineStr">
        <is>
          <t>INE030A01027</t>
        </is>
      </c>
      <c r="C44" s="30" t="inlineStr">
        <is>
          <t>Diversified FMCG</t>
        </is>
      </c>
      <c r="D44" s="13" t="n">
        <v>4000</v>
      </c>
      <c r="E44" s="14" t="n">
        <v>99.36</v>
      </c>
      <c r="F44" s="15" t="n">
        <v>0.0034</v>
      </c>
      <c r="G44" s="15" t="n"/>
    </row>
    <row r="45">
      <c r="A45" s="12" t="inlineStr">
        <is>
          <t>REC Ltd.</t>
        </is>
      </c>
      <c r="B45" s="30" t="inlineStr">
        <is>
          <t>INE020B01018</t>
        </is>
      </c>
      <c r="C45" s="30" t="inlineStr">
        <is>
          <t>Finance</t>
        </is>
      </c>
      <c r="D45" s="13" t="n">
        <v>34000</v>
      </c>
      <c r="E45" s="14" t="n">
        <v>97.78</v>
      </c>
      <c r="F45" s="15" t="n">
        <v>0.0033</v>
      </c>
      <c r="G45" s="15" t="n"/>
    </row>
    <row r="46">
      <c r="A46" s="12" t="inlineStr">
        <is>
          <t>Gabriel India Ltd.</t>
        </is>
      </c>
      <c r="B46" s="30" t="inlineStr">
        <is>
          <t>INE524A01029</t>
        </is>
      </c>
      <c r="C46" s="30" t="inlineStr">
        <is>
          <t>Auto Components</t>
        </is>
      </c>
      <c r="D46" s="13" t="n">
        <v>28000</v>
      </c>
      <c r="E46" s="14" t="n">
        <v>93.73999999999999</v>
      </c>
      <c r="F46" s="15" t="n">
        <v>0.0032</v>
      </c>
      <c r="G46" s="15" t="n"/>
    </row>
    <row r="47">
      <c r="A47" s="12" t="inlineStr">
        <is>
          <t>BROOKFIELD INDIA REAL ESTATE TRUST</t>
        </is>
      </c>
      <c r="B47" s="30" t="inlineStr">
        <is>
          <t>INE0FDU25010</t>
        </is>
      </c>
      <c r="C47" s="30" t="inlineStr">
        <is>
          <t>Realty</t>
        </is>
      </c>
      <c r="D47" s="13" t="n">
        <v>37400</v>
      </c>
      <c r="E47" s="14" t="n">
        <v>91.01000000000001</v>
      </c>
      <c r="F47" s="15" t="n">
        <v>0.0031</v>
      </c>
      <c r="G47" s="15" t="n"/>
    </row>
    <row r="48">
      <c r="A48" s="12" t="inlineStr">
        <is>
          <t>Colgate Palmolive (India) Ltd.</t>
        </is>
      </c>
      <c r="B48" s="30" t="inlineStr">
        <is>
          <t>INE259A01022</t>
        </is>
      </c>
      <c r="C48" s="30" t="inlineStr">
        <is>
          <t>Personal Products</t>
        </is>
      </c>
      <c r="D48" s="13" t="n">
        <v>4157</v>
      </c>
      <c r="E48" s="14" t="n">
        <v>87.87</v>
      </c>
      <c r="F48" s="15" t="n">
        <v>0.003</v>
      </c>
      <c r="G48" s="15" t="n"/>
    </row>
    <row r="49">
      <c r="A49" s="12" t="inlineStr">
        <is>
          <t>Abbott India Ltd.</t>
        </is>
      </c>
      <c r="B49" s="30" t="inlineStr">
        <is>
          <t>INE358A01014</t>
        </is>
      </c>
      <c r="C49" s="30" t="inlineStr">
        <is>
          <t>Pharmaceuticals &amp; Biotechnology</t>
        </is>
      </c>
      <c r="D49" s="13" t="n">
        <v>379</v>
      </c>
      <c r="E49" s="14" t="n">
        <v>84.95</v>
      </c>
      <c r="F49" s="15" t="n">
        <v>0.0029</v>
      </c>
      <c r="G49" s="15" t="n"/>
    </row>
    <row r="50">
      <c r="A50" s="12" t="inlineStr">
        <is>
          <t>NMDC Ltd.</t>
        </is>
      </c>
      <c r="B50" s="30" t="inlineStr">
        <is>
          <t>INE584A01023</t>
        </is>
      </c>
      <c r="C50" s="30" t="inlineStr">
        <is>
          <t>Minerals &amp; Mining</t>
        </is>
      </c>
      <c r="D50" s="13" t="n">
        <v>54000</v>
      </c>
      <c r="E50" s="14" t="n">
        <v>83.27</v>
      </c>
      <c r="F50" s="15" t="n">
        <v>0.0029</v>
      </c>
      <c r="G50" s="15" t="n"/>
    </row>
    <row r="51">
      <c r="A51" s="12" t="inlineStr">
        <is>
          <t>Nestle India Ltd.</t>
        </is>
      </c>
      <c r="B51" s="30" t="inlineStr">
        <is>
          <t>INE239A01016</t>
        </is>
      </c>
      <c r="C51" s="30" t="inlineStr">
        <is>
          <t>Food Products</t>
        </is>
      </c>
      <c r="D51" s="13" t="n">
        <v>333</v>
      </c>
      <c r="E51" s="14" t="n">
        <v>80.7</v>
      </c>
      <c r="F51" s="15" t="n">
        <v>0.0028</v>
      </c>
      <c r="G51" s="15" t="n"/>
    </row>
    <row r="52">
      <c r="A52" s="12" t="inlineStr">
        <is>
          <t>Go Fashion (India) Ltd.</t>
        </is>
      </c>
      <c r="B52" s="30" t="inlineStr">
        <is>
          <t>INE0BJS01011</t>
        </is>
      </c>
      <c r="C52" s="30" t="inlineStr">
        <is>
          <t>Retailing</t>
        </is>
      </c>
      <c r="D52" s="13" t="n">
        <v>6510</v>
      </c>
      <c r="E52" s="14" t="n">
        <v>80.68000000000001</v>
      </c>
      <c r="F52" s="15" t="n">
        <v>0.0028</v>
      </c>
      <c r="G52" s="15" t="n"/>
    </row>
    <row r="53">
      <c r="A53" s="12" t="inlineStr">
        <is>
          <t>Zydus Lifesciences Ltd.</t>
        </is>
      </c>
      <c r="B53" s="30" t="inlineStr">
        <is>
          <t>INE010B01027</t>
        </is>
      </c>
      <c r="C53" s="30" t="inlineStr">
        <is>
          <t>Pharmaceuticals &amp; Biotechnology</t>
        </is>
      </c>
      <c r="D53" s="13" t="n">
        <v>13861</v>
      </c>
      <c r="E53" s="14" t="n">
        <v>79.5</v>
      </c>
      <c r="F53" s="15" t="n">
        <v>0.0027</v>
      </c>
      <c r="G53" s="15" t="n"/>
    </row>
    <row r="54">
      <c r="A54" s="12" t="inlineStr">
        <is>
          <t>United Spirits Ltd.</t>
        </is>
      </c>
      <c r="B54" s="30" t="inlineStr">
        <is>
          <t>INE854D01024</t>
        </is>
      </c>
      <c r="C54" s="30" t="inlineStr">
        <is>
          <t>Beverages</t>
        </is>
      </c>
      <c r="D54" s="13" t="n">
        <v>7700</v>
      </c>
      <c r="E54" s="14" t="n">
        <v>79.48</v>
      </c>
      <c r="F54" s="15" t="n">
        <v>0.0027</v>
      </c>
      <c r="G54" s="15" t="n"/>
    </row>
    <row r="55">
      <c r="A55" s="12" t="inlineStr">
        <is>
          <t>Bajaj Finserv Ltd.</t>
        </is>
      </c>
      <c r="B55" s="30" t="inlineStr">
        <is>
          <t>INE918I01026</t>
        </is>
      </c>
      <c r="C55" s="30" t="inlineStr">
        <is>
          <t>Finance</t>
        </is>
      </c>
      <c r="D55" s="13" t="n">
        <v>4957</v>
      </c>
      <c r="E55" s="14" t="n">
        <v>77.8</v>
      </c>
      <c r="F55" s="15" t="n">
        <v>0.0027</v>
      </c>
      <c r="G55" s="15" t="n"/>
    </row>
    <row r="56">
      <c r="A56" s="12" t="inlineStr">
        <is>
          <t>Indian Bank</t>
        </is>
      </c>
      <c r="B56" s="30" t="inlineStr">
        <is>
          <t>INE562A01011</t>
        </is>
      </c>
      <c r="C56" s="30" t="inlineStr">
        <is>
          <t>Banks</t>
        </is>
      </c>
      <c r="D56" s="13" t="n">
        <v>18427</v>
      </c>
      <c r="E56" s="14" t="n">
        <v>77.40000000000001</v>
      </c>
      <c r="F56" s="15" t="n">
        <v>0.0026</v>
      </c>
      <c r="G56" s="15" t="n"/>
    </row>
    <row r="57">
      <c r="A57" s="12" t="inlineStr">
        <is>
          <t>AIA Engineering Ltd.</t>
        </is>
      </c>
      <c r="B57" s="30" t="inlineStr">
        <is>
          <t>INE212H01026</t>
        </is>
      </c>
      <c r="C57" s="30" t="inlineStr">
        <is>
          <t>Industrial Products</t>
        </is>
      </c>
      <c r="D57" s="13" t="n">
        <v>2200</v>
      </c>
      <c r="E57" s="14" t="n">
        <v>77.34</v>
      </c>
      <c r="F57" s="15" t="n">
        <v>0.0026</v>
      </c>
      <c r="G57" s="15" t="n"/>
    </row>
    <row r="58">
      <c r="A58" s="12" t="inlineStr">
        <is>
          <t>Bank of Baroda</t>
        </is>
      </c>
      <c r="B58" s="30" t="inlineStr">
        <is>
          <t>INE028A01039</t>
        </is>
      </c>
      <c r="C58" s="30" t="inlineStr">
        <is>
          <t>Banks</t>
        </is>
      </c>
      <c r="D58" s="13" t="n">
        <v>38300</v>
      </c>
      <c r="E58" s="14" t="n">
        <v>75.14</v>
      </c>
      <c r="F58" s="15" t="n">
        <v>0.0026</v>
      </c>
      <c r="G58" s="15" t="n"/>
    </row>
    <row r="59">
      <c r="A59" s="12" t="inlineStr">
        <is>
          <t>Procter &amp; Gamble Hygiene&amp;HealthCare Ltd.</t>
        </is>
      </c>
      <c r="B59" s="30" t="inlineStr">
        <is>
          <t>INE179A01014</t>
        </is>
      </c>
      <c r="C59" s="30" t="inlineStr">
        <is>
          <t>Personal Products</t>
        </is>
      </c>
      <c r="D59" s="13" t="n">
        <v>423</v>
      </c>
      <c r="E59" s="14" t="n">
        <v>74.2</v>
      </c>
      <c r="F59" s="15" t="n">
        <v>0.0025</v>
      </c>
      <c r="G59" s="15" t="n"/>
    </row>
    <row r="60">
      <c r="A60" s="12" t="inlineStr">
        <is>
          <t>ABB India Ltd.</t>
        </is>
      </c>
      <c r="B60" s="30" t="inlineStr">
        <is>
          <t>INE117A01022</t>
        </is>
      </c>
      <c r="C60" s="30" t="inlineStr">
        <is>
          <t>Electrical Equipment</t>
        </is>
      </c>
      <c r="D60" s="13" t="n">
        <v>1800</v>
      </c>
      <c r="E60" s="14" t="n">
        <v>73.97</v>
      </c>
      <c r="F60" s="15" t="n">
        <v>0.0025</v>
      </c>
      <c r="G60" s="15" t="n"/>
    </row>
    <row r="61">
      <c r="A61" s="12" t="inlineStr">
        <is>
          <t>ICICI Prudential Life Insurance Co Ltd.</t>
        </is>
      </c>
      <c r="B61" s="30" t="inlineStr">
        <is>
          <t>INE726G01019</t>
        </is>
      </c>
      <c r="C61" s="30" t="inlineStr">
        <is>
          <t>Insurance</t>
        </is>
      </c>
      <c r="D61" s="13" t="n">
        <v>14000</v>
      </c>
      <c r="E61" s="14" t="n">
        <v>73.54000000000001</v>
      </c>
      <c r="F61" s="15" t="n">
        <v>0.0025</v>
      </c>
      <c r="G61" s="15" t="n"/>
    </row>
    <row r="62">
      <c r="A62" s="12" t="inlineStr">
        <is>
          <t>Creditaccess Grameen Ltd.</t>
        </is>
      </c>
      <c r="B62" s="30" t="inlineStr">
        <is>
          <t>INE741K01010</t>
        </is>
      </c>
      <c r="C62" s="30" t="inlineStr">
        <is>
          <t>Finance</t>
        </is>
      </c>
      <c r="D62" s="13" t="n">
        <v>4586</v>
      </c>
      <c r="E62" s="14" t="n">
        <v>73.25</v>
      </c>
      <c r="F62" s="15" t="n">
        <v>0.0025</v>
      </c>
      <c r="G62" s="15" t="n"/>
    </row>
    <row r="63">
      <c r="A63" s="12" t="inlineStr">
        <is>
          <t>Coal India Ltd.</t>
        </is>
      </c>
      <c r="B63" s="30" t="inlineStr">
        <is>
          <t>INE522F01014</t>
        </is>
      </c>
      <c r="C63" s="30" t="inlineStr">
        <is>
          <t>Consumable Fuels</t>
        </is>
      </c>
      <c r="D63" s="13" t="n">
        <v>23294</v>
      </c>
      <c r="E63" s="14" t="n">
        <v>73.2</v>
      </c>
      <c r="F63" s="15" t="n">
        <v>0.0025</v>
      </c>
      <c r="G63" s="15" t="n"/>
    </row>
    <row r="64">
      <c r="A64" s="12" t="inlineStr">
        <is>
          <t>Coromandel International Ltd.</t>
        </is>
      </c>
      <c r="B64" s="30" t="inlineStr">
        <is>
          <t>INE169A01031</t>
        </is>
      </c>
      <c r="C64" s="30" t="inlineStr">
        <is>
          <t>Fertilizers &amp; Agrochemicals</t>
        </is>
      </c>
      <c r="D64" s="13" t="n">
        <v>7000</v>
      </c>
      <c r="E64" s="14" t="n">
        <v>73.01000000000001</v>
      </c>
      <c r="F64" s="15" t="n">
        <v>0.0025</v>
      </c>
      <c r="G64" s="15" t="n"/>
    </row>
    <row r="65">
      <c r="A65" s="12" t="inlineStr">
        <is>
          <t>Bosch Ltd.</t>
        </is>
      </c>
      <c r="B65" s="30" t="inlineStr">
        <is>
          <t>INE323A01026</t>
        </is>
      </c>
      <c r="C65" s="30" t="inlineStr">
        <is>
          <t>Auto Components</t>
        </is>
      </c>
      <c r="D65" s="13" t="n">
        <v>370</v>
      </c>
      <c r="E65" s="14" t="n">
        <v>71.97</v>
      </c>
      <c r="F65" s="15" t="n">
        <v>0.0025</v>
      </c>
      <c r="G65" s="15" t="n"/>
    </row>
    <row r="66">
      <c r="A66" s="12" t="inlineStr">
        <is>
          <t>Bharat Petroleum Corporation Ltd.</t>
        </is>
      </c>
      <c r="B66" s="30" t="inlineStr">
        <is>
          <t>INE029A01011</t>
        </is>
      </c>
      <c r="C66" s="30" t="inlineStr">
        <is>
          <t>Petroleum Products</t>
        </is>
      </c>
      <c r="D66" s="13" t="n">
        <v>20232</v>
      </c>
      <c r="E66" s="14" t="n">
        <v>70.66</v>
      </c>
      <c r="F66" s="15" t="n">
        <v>0.0024</v>
      </c>
      <c r="G66" s="15" t="n"/>
    </row>
    <row r="67">
      <c r="A67" s="12" t="inlineStr">
        <is>
          <t>Hindustan Petroleum Corporation Ltd.</t>
        </is>
      </c>
      <c r="B67" s="30" t="inlineStr">
        <is>
          <t>INE094A01015</t>
        </is>
      </c>
      <c r="C67" s="30" t="inlineStr">
        <is>
          <t>Petroleum Products</t>
        </is>
      </c>
      <c r="D67" s="13" t="n">
        <v>28355</v>
      </c>
      <c r="E67" s="14" t="n">
        <v>70.23999999999999</v>
      </c>
      <c r="F67" s="15" t="n">
        <v>0.0024</v>
      </c>
      <c r="G67" s="15" t="n"/>
    </row>
    <row r="68">
      <c r="A68" s="12" t="inlineStr">
        <is>
          <t>Syngene International Ltd.</t>
        </is>
      </c>
      <c r="B68" s="30" t="inlineStr">
        <is>
          <t>INE398R01022</t>
        </is>
      </c>
      <c r="C68" s="30" t="inlineStr">
        <is>
          <t>Healthcare Services</t>
        </is>
      </c>
      <c r="D68" s="13" t="n">
        <v>10296</v>
      </c>
      <c r="E68" s="14" t="n">
        <v>70.04000000000001</v>
      </c>
      <c r="F68" s="15" t="n">
        <v>0.0024</v>
      </c>
      <c r="G68" s="15" t="n"/>
    </row>
    <row r="69">
      <c r="A69" s="12" t="inlineStr">
        <is>
          <t>Torrent Power Ltd.</t>
        </is>
      </c>
      <c r="B69" s="30" t="inlineStr">
        <is>
          <t>INE813H01021</t>
        </is>
      </c>
      <c r="C69" s="30" t="inlineStr">
        <is>
          <t>Power</t>
        </is>
      </c>
      <c r="D69" s="13" t="n">
        <v>9465</v>
      </c>
      <c r="E69" s="14" t="n">
        <v>68.8</v>
      </c>
      <c r="F69" s="15" t="n">
        <v>0.0024</v>
      </c>
      <c r="G69" s="15" t="n"/>
    </row>
    <row r="70">
      <c r="A70" s="12" t="inlineStr">
        <is>
          <t>JSW Infrastructure Ltd.</t>
        </is>
      </c>
      <c r="B70" s="30" t="inlineStr">
        <is>
          <t>INE880J01026</t>
        </is>
      </c>
      <c r="C70" s="30" t="inlineStr">
        <is>
          <t>Transport Infrastructure</t>
        </is>
      </c>
      <c r="D70" s="13" t="n">
        <v>40000</v>
      </c>
      <c r="E70" s="14" t="n">
        <v>67.81999999999999</v>
      </c>
      <c r="F70" s="15" t="n">
        <v>0.0023</v>
      </c>
      <c r="G70" s="15" t="n"/>
    </row>
    <row r="71">
      <c r="A71" s="12" t="inlineStr">
        <is>
          <t>Lupin Ltd.</t>
        </is>
      </c>
      <c r="B71" s="30" t="inlineStr">
        <is>
          <t>INE326A01037</t>
        </is>
      </c>
      <c r="C71" s="30" t="inlineStr">
        <is>
          <t>Pharmaceuticals &amp; Biotechnology</t>
        </is>
      </c>
      <c r="D71" s="13" t="n">
        <v>5950</v>
      </c>
      <c r="E71" s="14" t="n">
        <v>67.12</v>
      </c>
      <c r="F71" s="15" t="n">
        <v>0.0023</v>
      </c>
      <c r="G71" s="15" t="n"/>
    </row>
    <row r="72">
      <c r="A72" s="12" t="inlineStr">
        <is>
          <t>Stylam Industries Ltd.</t>
        </is>
      </c>
      <c r="B72" s="30" t="inlineStr">
        <is>
          <t>INE239C01020</t>
        </is>
      </c>
      <c r="C72" s="30" t="inlineStr">
        <is>
          <t>Consumer Durables</t>
        </is>
      </c>
      <c r="D72" s="13" t="n">
        <v>4000</v>
      </c>
      <c r="E72" s="14" t="n">
        <v>66.83</v>
      </c>
      <c r="F72" s="15" t="n">
        <v>0.0023</v>
      </c>
      <c r="G72" s="15" t="n"/>
    </row>
    <row r="73">
      <c r="A73" s="12" t="inlineStr">
        <is>
          <t>3M India Ltd.</t>
        </is>
      </c>
      <c r="B73" s="30" t="inlineStr">
        <is>
          <t>INE470A01017</t>
        </is>
      </c>
      <c r="C73" s="30" t="inlineStr">
        <is>
          <t>Diversified</t>
        </is>
      </c>
      <c r="D73" s="13" t="n">
        <v>223</v>
      </c>
      <c r="E73" s="14" t="n">
        <v>66.37</v>
      </c>
      <c r="F73" s="15" t="n">
        <v>0.0023</v>
      </c>
      <c r="G73" s="15" t="n"/>
    </row>
    <row r="74">
      <c r="A74" s="12" t="inlineStr">
        <is>
          <t>Eicher Motors Ltd.</t>
        </is>
      </c>
      <c r="B74" s="30" t="inlineStr">
        <is>
          <t>INE066A01021</t>
        </is>
      </c>
      <c r="C74" s="30" t="inlineStr">
        <is>
          <t>Automobiles</t>
        </is>
      </c>
      <c r="D74" s="13" t="n">
        <v>2000</v>
      </c>
      <c r="E74" s="14" t="n">
        <v>65.91</v>
      </c>
      <c r="F74" s="15" t="n">
        <v>0.0023</v>
      </c>
      <c r="G74" s="15" t="n"/>
    </row>
    <row r="75">
      <c r="A75" s="12" t="inlineStr">
        <is>
          <t>Cholamandalam Financial Holdings Ltd.</t>
        </is>
      </c>
      <c r="B75" s="30" t="inlineStr">
        <is>
          <t>INE149A01033</t>
        </is>
      </c>
      <c r="C75" s="30" t="inlineStr">
        <is>
          <t>Finance</t>
        </is>
      </c>
      <c r="D75" s="13" t="n">
        <v>5765</v>
      </c>
      <c r="E75" s="14" t="n">
        <v>65.62</v>
      </c>
      <c r="F75" s="15" t="n">
        <v>0.0022</v>
      </c>
      <c r="G75" s="15" t="n"/>
    </row>
    <row r="76">
      <c r="A76" s="12" t="inlineStr">
        <is>
          <t>Hindalco Industries Ltd.</t>
        </is>
      </c>
      <c r="B76" s="30" t="inlineStr">
        <is>
          <t>INE038A01020</t>
        </is>
      </c>
      <c r="C76" s="30" t="inlineStr">
        <is>
          <t>Non - Ferrous Metals</t>
        </is>
      </c>
      <c r="D76" s="13" t="n">
        <v>14000</v>
      </c>
      <c r="E76" s="14" t="n">
        <v>64.33</v>
      </c>
      <c r="F76" s="15" t="n">
        <v>0.0022</v>
      </c>
      <c r="G76" s="15" t="n"/>
    </row>
    <row r="77">
      <c r="A77" s="12" t="inlineStr">
        <is>
          <t>Amber Enterprises India Ltd.</t>
        </is>
      </c>
      <c r="B77" s="30" t="inlineStr">
        <is>
          <t>INE371P01015</t>
        </is>
      </c>
      <c r="C77" s="30" t="inlineStr">
        <is>
          <t>Consumer Durables</t>
        </is>
      </c>
      <c r="D77" s="13" t="n">
        <v>2030</v>
      </c>
      <c r="E77" s="14" t="n">
        <v>59.56</v>
      </c>
      <c r="F77" s="15" t="n">
        <v>0.002</v>
      </c>
      <c r="G77" s="15" t="n"/>
    </row>
    <row r="78">
      <c r="A78" s="12" t="inlineStr">
        <is>
          <t>Polycab India Ltd.</t>
        </is>
      </c>
      <c r="B78" s="30" t="inlineStr">
        <is>
          <t>INE455K01017</t>
        </is>
      </c>
      <c r="C78" s="30" t="inlineStr">
        <is>
          <t>Industrial Products</t>
        </is>
      </c>
      <c r="D78" s="13" t="n">
        <v>1184</v>
      </c>
      <c r="E78" s="14" t="n">
        <v>58.28</v>
      </c>
      <c r="F78" s="15" t="n">
        <v>0.002</v>
      </c>
      <c r="G78" s="15" t="n"/>
    </row>
    <row r="79">
      <c r="A79" s="12" t="inlineStr">
        <is>
          <t>Samvardhana Motherson International Ltd.</t>
        </is>
      </c>
      <c r="B79" s="30" t="inlineStr">
        <is>
          <t>INE775A01035</t>
        </is>
      </c>
      <c r="C79" s="30" t="inlineStr">
        <is>
          <t>Auto Components</t>
        </is>
      </c>
      <c r="D79" s="13" t="n">
        <v>61531</v>
      </c>
      <c r="E79" s="14" t="n">
        <v>56.58</v>
      </c>
      <c r="F79" s="15" t="n">
        <v>0.0019</v>
      </c>
      <c r="G79" s="15" t="n"/>
    </row>
    <row r="80">
      <c r="A80" s="12" t="inlineStr">
        <is>
          <t>APL Apollo Tubes Ltd.</t>
        </is>
      </c>
      <c r="B80" s="30" t="inlineStr">
        <is>
          <t>INE702C01027</t>
        </is>
      </c>
      <c r="C80" s="30" t="inlineStr">
        <is>
          <t>Industrial Products</t>
        </is>
      </c>
      <c r="D80" s="13" t="n">
        <v>3578</v>
      </c>
      <c r="E80" s="14" t="n">
        <v>56.01</v>
      </c>
      <c r="F80" s="15" t="n">
        <v>0.0019</v>
      </c>
      <c r="G80" s="15" t="n"/>
    </row>
    <row r="81">
      <c r="A81" s="12" t="inlineStr">
        <is>
          <t>CCL Products (India) Ltd.</t>
        </is>
      </c>
      <c r="B81" s="30" t="inlineStr">
        <is>
          <t>INE421D01022</t>
        </is>
      </c>
      <c r="C81" s="30" t="inlineStr">
        <is>
          <t>Agricultural Food &amp; other Products</t>
        </is>
      </c>
      <c r="D81" s="13" t="n">
        <v>9166</v>
      </c>
      <c r="E81" s="14" t="n">
        <v>54.09</v>
      </c>
      <c r="F81" s="15" t="n">
        <v>0.0019</v>
      </c>
      <c r="G81" s="15" t="n"/>
    </row>
    <row r="82">
      <c r="A82" s="12" t="inlineStr">
        <is>
          <t>Jamna Auto Industries Ltd.</t>
        </is>
      </c>
      <c r="B82" s="30" t="inlineStr">
        <is>
          <t>INE039C01032</t>
        </is>
      </c>
      <c r="C82" s="30" t="inlineStr">
        <is>
          <t>Auto Components</t>
        </is>
      </c>
      <c r="D82" s="13" t="n">
        <v>49438</v>
      </c>
      <c r="E82" s="14" t="n">
        <v>53.29</v>
      </c>
      <c r="F82" s="15" t="n">
        <v>0.0018</v>
      </c>
      <c r="G82" s="15" t="n"/>
    </row>
    <row r="83">
      <c r="A83" s="12" t="inlineStr">
        <is>
          <t>Brigade Enterprises Ltd.</t>
        </is>
      </c>
      <c r="B83" s="30" t="inlineStr">
        <is>
          <t>INE791I01019</t>
        </is>
      </c>
      <c r="C83" s="30" t="inlineStr">
        <is>
          <t>Realty</t>
        </is>
      </c>
      <c r="D83" s="13" t="n">
        <v>8632</v>
      </c>
      <c r="E83" s="14" t="n">
        <v>53.13</v>
      </c>
      <c r="F83" s="15" t="n">
        <v>0.0018</v>
      </c>
      <c r="G83" s="15" t="n"/>
    </row>
    <row r="84">
      <c r="A84" s="12" t="inlineStr">
        <is>
          <t>Tata Steel Ltd.</t>
        </is>
      </c>
      <c r="B84" s="30" t="inlineStr">
        <is>
          <t>INE081A01020</t>
        </is>
      </c>
      <c r="C84" s="30" t="inlineStr">
        <is>
          <t>Ferrous Metals</t>
        </is>
      </c>
      <c r="D84" s="13" t="n">
        <v>41934</v>
      </c>
      <c r="E84" s="14" t="n">
        <v>49.8</v>
      </c>
      <c r="F84" s="15" t="n">
        <v>0.0017</v>
      </c>
      <c r="G84" s="15" t="n"/>
    </row>
    <row r="85">
      <c r="A85" s="12" t="inlineStr">
        <is>
          <t>Dr. Lal Path Labs Ltd.</t>
        </is>
      </c>
      <c r="B85" s="30" t="inlineStr">
        <is>
          <t>INE600L01024</t>
        </is>
      </c>
      <c r="C85" s="30" t="inlineStr">
        <is>
          <t>Healthcare Services</t>
        </is>
      </c>
      <c r="D85" s="13" t="n">
        <v>1800</v>
      </c>
      <c r="E85" s="14" t="n">
        <v>43.55</v>
      </c>
      <c r="F85" s="15" t="n">
        <v>0.0015</v>
      </c>
      <c r="G85" s="15" t="n"/>
    </row>
    <row r="86">
      <c r="A86" s="12" t="inlineStr">
        <is>
          <t>Biocon Ltd.</t>
        </is>
      </c>
      <c r="B86" s="30" t="inlineStr">
        <is>
          <t>INE376G01013</t>
        </is>
      </c>
      <c r="C86" s="30" t="inlineStr">
        <is>
          <t>Pharmaceuticals &amp; Biotechnology</t>
        </is>
      </c>
      <c r="D86" s="13" t="n">
        <v>17500</v>
      </c>
      <c r="E86" s="14" t="n">
        <v>38.44</v>
      </c>
      <c r="F86" s="15" t="n">
        <v>0.0013</v>
      </c>
      <c r="G86" s="15" t="n"/>
    </row>
    <row r="87">
      <c r="A87" s="12" t="inlineStr">
        <is>
          <t>MINDSPACE BUSINESS PARKS REIT</t>
        </is>
      </c>
      <c r="B87" s="30" t="inlineStr">
        <is>
          <t>INE0CCU25019</t>
        </is>
      </c>
      <c r="C87" s="30" t="inlineStr">
        <is>
          <t>Realty</t>
        </is>
      </c>
      <c r="D87" s="13" t="n">
        <v>12000</v>
      </c>
      <c r="E87" s="14" t="n">
        <v>37.1</v>
      </c>
      <c r="F87" s="15" t="n">
        <v>0.0013</v>
      </c>
      <c r="G87" s="15" t="n"/>
    </row>
    <row r="88">
      <c r="A88" s="12" t="inlineStr">
        <is>
          <t>Shriram Finance Ltd.</t>
        </is>
      </c>
      <c r="B88" s="30" t="inlineStr">
        <is>
          <t>INE721A01013</t>
        </is>
      </c>
      <c r="C88" s="30" t="inlineStr">
        <is>
          <t>Finance</t>
        </is>
      </c>
      <c r="D88" s="13" t="n">
        <v>1800</v>
      </c>
      <c r="E88" s="14" t="n">
        <v>33.84</v>
      </c>
      <c r="F88" s="15" t="n">
        <v>0.0012</v>
      </c>
      <c r="G88" s="15" t="n"/>
    </row>
    <row r="89">
      <c r="A89" s="12" t="inlineStr">
        <is>
          <t>L&amp;T Technology Services Ltd.</t>
        </is>
      </c>
      <c r="B89" s="30" t="inlineStr">
        <is>
          <t>INE010V01017</t>
        </is>
      </c>
      <c r="C89" s="30" t="inlineStr">
        <is>
          <t>IT - Services</t>
        </is>
      </c>
      <c r="D89" s="13" t="n">
        <v>800</v>
      </c>
      <c r="E89" s="14" t="n">
        <v>33.49</v>
      </c>
      <c r="F89" s="15" t="n">
        <v>0.0011</v>
      </c>
      <c r="G89" s="15" t="n"/>
    </row>
    <row r="90">
      <c r="A90" s="12" t="inlineStr">
        <is>
          <t>Multi Commodity Exchange Of India Ltd.</t>
        </is>
      </c>
      <c r="B90" s="30" t="inlineStr">
        <is>
          <t>INE745G01035</t>
        </is>
      </c>
      <c r="C90" s="30" t="inlineStr">
        <is>
          <t>Capital Markets</t>
        </is>
      </c>
      <c r="D90" s="13" t="n">
        <v>1253</v>
      </c>
      <c r="E90" s="14" t="n">
        <v>29.21</v>
      </c>
      <c r="F90" s="15" t="n">
        <v>0.001</v>
      </c>
      <c r="G90" s="15" t="n"/>
    </row>
    <row r="91">
      <c r="A91" s="12" t="inlineStr">
        <is>
          <t>TVS Motor Company Ltd.</t>
        </is>
      </c>
      <c r="B91" s="30" t="inlineStr">
        <is>
          <t>INE494B01023</t>
        </is>
      </c>
      <c r="C91" s="30" t="inlineStr">
        <is>
          <t>Automobiles</t>
        </is>
      </c>
      <c r="D91" s="13" t="n">
        <v>699</v>
      </c>
      <c r="E91" s="14" t="n">
        <v>11.12</v>
      </c>
      <c r="F91" s="15" t="n">
        <v>0.0004</v>
      </c>
      <c r="G91" s="15" t="n"/>
    </row>
    <row r="92">
      <c r="A92" s="12" t="inlineStr">
        <is>
          <t>Cummins India Ltd.</t>
        </is>
      </c>
      <c r="B92" s="30" t="inlineStr">
        <is>
          <t>INE298A01020</t>
        </is>
      </c>
      <c r="C92" s="30" t="inlineStr">
        <is>
          <t>Industrial Products</t>
        </is>
      </c>
      <c r="D92" s="13" t="n">
        <v>523</v>
      </c>
      <c r="E92" s="14" t="n">
        <v>8.77</v>
      </c>
      <c r="F92" s="15" t="n">
        <v>0.0003</v>
      </c>
      <c r="G92" s="15" t="n"/>
    </row>
    <row r="93">
      <c r="A93" s="16" t="inlineStr">
        <is>
          <t>Sub Total</t>
        </is>
      </c>
      <c r="B93" s="31" t="n"/>
      <c r="C93" s="31" t="n"/>
      <c r="D93" s="17" t="n"/>
      <c r="E93" s="37" t="n">
        <v>19295.95</v>
      </c>
      <c r="F93" s="38" t="n">
        <v>0.6605</v>
      </c>
      <c r="G93" s="20" t="n"/>
    </row>
    <row r="94">
      <c r="A94" s="12" t="n"/>
      <c r="B94" s="30" t="n"/>
      <c r="C94" s="30" t="n"/>
      <c r="D94" s="13" t="n"/>
      <c r="E94" s="14" t="n"/>
      <c r="F94" s="15" t="n"/>
      <c r="G94" s="15" t="n"/>
    </row>
    <row r="95">
      <c r="A95" s="16" t="inlineStr">
        <is>
          <t>(b) Unlisted</t>
        </is>
      </c>
      <c r="B95" s="30" t="n"/>
      <c r="C95" s="30" t="n"/>
      <c r="D95" s="13" t="n"/>
      <c r="E95" s="14" t="n"/>
      <c r="F95" s="15" t="n"/>
      <c r="G95" s="15" t="n"/>
    </row>
    <row r="96">
      <c r="A96" s="12" t="inlineStr">
        <is>
          <t>Blue Jet Healthcare Ltd.</t>
        </is>
      </c>
      <c r="B96" s="30" t="inlineStr">
        <is>
          <t>INE0KBH01020</t>
        </is>
      </c>
      <c r="C96" s="30" t="inlineStr">
        <is>
          <t>Pharmaceuticals &amp; Biotechnology</t>
        </is>
      </c>
      <c r="D96" s="13" t="n">
        <v>29088</v>
      </c>
      <c r="E96" s="14" t="n">
        <v>100.64</v>
      </c>
      <c r="F96" s="15" t="n">
        <v>0.0034</v>
      </c>
      <c r="G96" s="15" t="n"/>
    </row>
    <row r="97">
      <c r="A97" s="16" t="inlineStr">
        <is>
          <t>Sub Total</t>
        </is>
      </c>
      <c r="B97" s="31" t="n"/>
      <c r="C97" s="31" t="n"/>
      <c r="D97" s="17" t="n"/>
      <c r="E97" s="37" t="n">
        <v>100.64</v>
      </c>
      <c r="F97" s="38" t="n">
        <v>0.0034</v>
      </c>
      <c r="G97" s="20" t="n"/>
    </row>
    <row r="98">
      <c r="A98" s="21" t="inlineStr">
        <is>
          <t>TOTAL</t>
        </is>
      </c>
      <c r="B98" s="32" t="n"/>
      <c r="C98" s="32" t="n"/>
      <c r="D98" s="22" t="n"/>
      <c r="E98" s="27" t="n">
        <v>19295.95</v>
      </c>
      <c r="F98" s="28" t="n">
        <v>0.6605</v>
      </c>
      <c r="G98" s="20" t="n"/>
    </row>
    <row r="99">
      <c r="A99" s="12" t="n"/>
      <c r="B99" s="30" t="n"/>
      <c r="C99" s="30" t="n"/>
      <c r="D99" s="13" t="n"/>
      <c r="E99" s="14" t="n"/>
      <c r="F99" s="15" t="n"/>
      <c r="G99" s="15" t="n"/>
    </row>
    <row r="100">
      <c r="A100" s="16" t="inlineStr">
        <is>
          <t>Derivatives</t>
        </is>
      </c>
      <c r="B100" s="30" t="n"/>
      <c r="C100" s="30" t="n"/>
      <c r="D100" s="13" t="n"/>
      <c r="E100" s="14" t="n"/>
      <c r="F100" s="15" t="n"/>
      <c r="G100" s="15" t="n"/>
    </row>
    <row r="101">
      <c r="A101" s="16" t="inlineStr">
        <is>
          <t>(a) Index/Stock Future</t>
        </is>
      </c>
      <c r="B101" s="30" t="n"/>
      <c r="C101" s="30" t="n"/>
      <c r="D101" s="13" t="n"/>
      <c r="E101" s="14" t="n"/>
      <c r="F101" s="15" t="n"/>
      <c r="G101" s="15" t="n"/>
    </row>
    <row r="102">
      <c r="A102" s="12" t="inlineStr">
        <is>
          <t>TVS Motor Company Ltd.30/11/2023</t>
        </is>
      </c>
      <c r="B102" s="30" t="n"/>
      <c r="C102" s="30" t="inlineStr">
        <is>
          <t>Automobiles</t>
        </is>
      </c>
      <c r="D102" s="13" t="n">
        <v>4200</v>
      </c>
      <c r="E102" s="14" t="n">
        <v>66.68000000000001</v>
      </c>
      <c r="F102" s="15" t="n">
        <v>0.002282</v>
      </c>
      <c r="G102" s="15" t="n"/>
    </row>
    <row r="103">
      <c r="A103" s="12" t="inlineStr">
        <is>
          <t>Multi Commodity Exchange Of India Ltd.30/11/2023</t>
        </is>
      </c>
      <c r="B103" s="30" t="n"/>
      <c r="C103" s="30" t="inlineStr">
        <is>
          <t>Capital Markets</t>
        </is>
      </c>
      <c r="D103" s="13" t="n">
        <v>2400</v>
      </c>
      <c r="E103" s="14" t="n">
        <v>56.14</v>
      </c>
      <c r="F103" s="15" t="n">
        <v>0.001921</v>
      </c>
      <c r="G103" s="15" t="n"/>
    </row>
    <row r="104">
      <c r="A104" s="12" t="inlineStr">
        <is>
          <t>Cummins India Ltd.30/11/2023</t>
        </is>
      </c>
      <c r="B104" s="30" t="n"/>
      <c r="C104" s="30" t="inlineStr">
        <is>
          <t>Industrial Products</t>
        </is>
      </c>
      <c r="D104" s="13" t="n">
        <v>3000</v>
      </c>
      <c r="E104" s="14" t="n">
        <v>50.36</v>
      </c>
      <c r="F104" s="15" t="n">
        <v>0.001723</v>
      </c>
      <c r="G104" s="15" t="n"/>
    </row>
    <row r="105">
      <c r="A105" s="12" t="inlineStr">
        <is>
          <t>Coforge Ltd.30/11/2023</t>
        </is>
      </c>
      <c r="B105" s="30" t="n"/>
      <c r="C105" s="30" t="inlineStr">
        <is>
          <t>IT - Software</t>
        </is>
      </c>
      <c r="D105" s="41" t="n">
        <v>-600</v>
      </c>
      <c r="E105" s="23" t="n">
        <v>-29.98</v>
      </c>
      <c r="F105" s="24" t="n">
        <v>-0.001026</v>
      </c>
      <c r="G105" s="15" t="n"/>
    </row>
    <row r="106">
      <c r="A106" s="12" t="inlineStr">
        <is>
          <t>L&amp;T Technology Services Ltd.30/11/2023</t>
        </is>
      </c>
      <c r="B106" s="30" t="n"/>
      <c r="C106" s="30" t="inlineStr">
        <is>
          <t>IT - Services</t>
        </is>
      </c>
      <c r="D106" s="41" t="n">
        <v>-800</v>
      </c>
      <c r="E106" s="23" t="n">
        <v>-33.69</v>
      </c>
      <c r="F106" s="24" t="n">
        <v>-0.001153</v>
      </c>
      <c r="G106" s="15" t="n"/>
    </row>
    <row r="107">
      <c r="A107" s="12" t="inlineStr">
        <is>
          <t>Shriram Finance Ltd.30/11/2023</t>
        </is>
      </c>
      <c r="B107" s="30" t="n"/>
      <c r="C107" s="30" t="inlineStr">
        <is>
          <t>Finance</t>
        </is>
      </c>
      <c r="D107" s="41" t="n">
        <v>-1800</v>
      </c>
      <c r="E107" s="23" t="n">
        <v>-33.7</v>
      </c>
      <c r="F107" s="24" t="n">
        <v>-0.001153</v>
      </c>
      <c r="G107" s="15" t="n"/>
    </row>
    <row r="108">
      <c r="A108" s="12" t="inlineStr">
        <is>
          <t>Biocon Ltd.30/11/2023</t>
        </is>
      </c>
      <c r="B108" s="30" t="n"/>
      <c r="C108" s="30" t="inlineStr">
        <is>
          <t>Pharmaceuticals &amp; Biotechnology</t>
        </is>
      </c>
      <c r="D108" s="41" t="n">
        <v>-17500</v>
      </c>
      <c r="E108" s="23" t="n">
        <v>-38.68</v>
      </c>
      <c r="F108" s="24" t="n">
        <v>-0.001323</v>
      </c>
      <c r="G108" s="15" t="n"/>
    </row>
    <row r="109">
      <c r="A109" s="12" t="inlineStr">
        <is>
          <t>Maruti Suzuki India Ltd.30/11/2023</t>
        </is>
      </c>
      <c r="B109" s="30" t="n"/>
      <c r="C109" s="30" t="inlineStr">
        <is>
          <t>Automobiles</t>
        </is>
      </c>
      <c r="D109" s="41" t="n">
        <v>-400</v>
      </c>
      <c r="E109" s="23" t="n">
        <v>-41.76</v>
      </c>
      <c r="F109" s="24" t="n">
        <v>-0.001429</v>
      </c>
      <c r="G109" s="15" t="n"/>
    </row>
    <row r="110">
      <c r="A110" s="12" t="inlineStr">
        <is>
          <t>Dr. Lal Path Labs Ltd.30/11/2023</t>
        </is>
      </c>
      <c r="B110" s="30" t="n"/>
      <c r="C110" s="30" t="inlineStr">
        <is>
          <t>Healthcare Services</t>
        </is>
      </c>
      <c r="D110" s="41" t="n">
        <v>-1800</v>
      </c>
      <c r="E110" s="23" t="n">
        <v>-43.58</v>
      </c>
      <c r="F110" s="24" t="n">
        <v>-0.001492</v>
      </c>
      <c r="G110" s="15" t="n"/>
    </row>
    <row r="111">
      <c r="A111" s="12" t="inlineStr">
        <is>
          <t>NMDC Ltd.30/11/2023</t>
        </is>
      </c>
      <c r="B111" s="30" t="n"/>
      <c r="C111" s="30" t="inlineStr">
        <is>
          <t>Minerals &amp; Mining</t>
        </is>
      </c>
      <c r="D111" s="41" t="n">
        <v>-31500</v>
      </c>
      <c r="E111" s="23" t="n">
        <v>-48.86</v>
      </c>
      <c r="F111" s="24" t="n">
        <v>-0.001672</v>
      </c>
      <c r="G111" s="15" t="n"/>
    </row>
    <row r="112">
      <c r="A112" s="12" t="inlineStr">
        <is>
          <t>Hindalco Industries Ltd.30/11/2023</t>
        </is>
      </c>
      <c r="B112" s="30" t="n"/>
      <c r="C112" s="30" t="inlineStr">
        <is>
          <t>Non - Ferrous Metals</t>
        </is>
      </c>
      <c r="D112" s="41" t="n">
        <v>-14000</v>
      </c>
      <c r="E112" s="23" t="n">
        <v>-64.73999999999999</v>
      </c>
      <c r="F112" s="24" t="n">
        <v>-0.002216</v>
      </c>
      <c r="G112" s="15" t="n"/>
    </row>
    <row r="113">
      <c r="A113" s="12" t="inlineStr">
        <is>
          <t>Lupin Ltd.30/11/2023</t>
        </is>
      </c>
      <c r="B113" s="30" t="n"/>
      <c r="C113" s="30" t="inlineStr">
        <is>
          <t>Pharmaceuticals &amp; Biotechnology</t>
        </is>
      </c>
      <c r="D113" s="41" t="n">
        <v>-5950</v>
      </c>
      <c r="E113" s="23" t="n">
        <v>-67.52</v>
      </c>
      <c r="F113" s="24" t="n">
        <v>-0.002311</v>
      </c>
      <c r="G113" s="15" t="n"/>
    </row>
    <row r="114">
      <c r="A114" s="12" t="inlineStr">
        <is>
          <t>Coromandel International Ltd.30/11/2023</t>
        </is>
      </c>
      <c r="B114" s="30" t="n"/>
      <c r="C114" s="30" t="inlineStr">
        <is>
          <t>Fertilizers &amp; Agrochemicals</t>
        </is>
      </c>
      <c r="D114" s="41" t="n">
        <v>-7000</v>
      </c>
      <c r="E114" s="23" t="n">
        <v>-72.83</v>
      </c>
      <c r="F114" s="24" t="n">
        <v>-0.002493</v>
      </c>
      <c r="G114" s="15" t="n"/>
    </row>
    <row r="115">
      <c r="A115" s="12" t="inlineStr">
        <is>
          <t>United Spirits Ltd.30/11/2023</t>
        </is>
      </c>
      <c r="B115" s="30" t="n"/>
      <c r="C115" s="30" t="inlineStr">
        <is>
          <t>Beverages</t>
        </is>
      </c>
      <c r="D115" s="41" t="n">
        <v>-7700</v>
      </c>
      <c r="E115" s="23" t="n">
        <v>-79.59999999999999</v>
      </c>
      <c r="F115" s="24" t="n">
        <v>-0.002725</v>
      </c>
      <c r="G115" s="15" t="n"/>
    </row>
    <row r="116">
      <c r="A116" s="12" t="inlineStr">
        <is>
          <t>REC Ltd.30/11/2023</t>
        </is>
      </c>
      <c r="B116" s="30" t="n"/>
      <c r="C116" s="30" t="inlineStr">
        <is>
          <t>Finance</t>
        </is>
      </c>
      <c r="D116" s="41" t="n">
        <v>-34000</v>
      </c>
      <c r="E116" s="23" t="n">
        <v>-97.55</v>
      </c>
      <c r="F116" s="24" t="n">
        <v>-0.003339</v>
      </c>
      <c r="G116" s="15" t="n"/>
    </row>
    <row r="117">
      <c r="A117" s="12" t="inlineStr">
        <is>
          <t>L&amp;T Finance Holdings Ltd.30/11/2023</t>
        </is>
      </c>
      <c r="B117" s="30" t="n"/>
      <c r="C117" s="30" t="inlineStr">
        <is>
          <t>Finance</t>
        </is>
      </c>
      <c r="D117" s="41" t="n">
        <v>-80316</v>
      </c>
      <c r="E117" s="23" t="n">
        <v>-107.14</v>
      </c>
      <c r="F117" s="24" t="n">
        <v>-0.003667</v>
      </c>
      <c r="G117" s="15" t="n"/>
    </row>
    <row r="118">
      <c r="A118" s="12" t="inlineStr">
        <is>
          <t>Dr. Reddy's Laboratories Ltd.30/11/2023</t>
        </is>
      </c>
      <c r="B118" s="30" t="n"/>
      <c r="C118" s="30" t="inlineStr">
        <is>
          <t>Pharmaceuticals &amp; Biotechnology</t>
        </is>
      </c>
      <c r="D118" s="41" t="n">
        <v>-2125</v>
      </c>
      <c r="E118" s="23" t="n">
        <v>-114.82</v>
      </c>
      <c r="F118" s="24" t="n">
        <v>-0.00393</v>
      </c>
      <c r="G118" s="15" t="n"/>
    </row>
    <row r="119">
      <c r="A119" s="12" t="inlineStr">
        <is>
          <t>Glenmark Pharmaceuticals Ltd.30/11/2023</t>
        </is>
      </c>
      <c r="B119" s="30" t="n"/>
      <c r="C119" s="30" t="inlineStr">
        <is>
          <t>Pharmaceuticals &amp; Biotechnology</t>
        </is>
      </c>
      <c r="D119" s="41" t="n">
        <v>-17400</v>
      </c>
      <c r="E119" s="23" t="n">
        <v>-130.98</v>
      </c>
      <c r="F119" s="24" t="n">
        <v>-0.004483</v>
      </c>
      <c r="G119" s="15" t="n"/>
    </row>
    <row r="120">
      <c r="A120" s="12" t="inlineStr">
        <is>
          <t>Axis Bank Ltd.30/11/2023</t>
        </is>
      </c>
      <c r="B120" s="30" t="n"/>
      <c r="C120" s="30" t="inlineStr">
        <is>
          <t>Banks</t>
        </is>
      </c>
      <c r="D120" s="41" t="n">
        <v>-14375</v>
      </c>
      <c r="E120" s="23" t="n">
        <v>-141.62</v>
      </c>
      <c r="F120" s="24" t="n">
        <v>-0.004848</v>
      </c>
      <c r="G120" s="15" t="n"/>
    </row>
    <row r="121">
      <c r="A121" s="12" t="inlineStr">
        <is>
          <t>Bajaj Finance Ltd.30/11/2023</t>
        </is>
      </c>
      <c r="B121" s="30" t="n"/>
      <c r="C121" s="30" t="inlineStr">
        <is>
          <t>Finance</t>
        </is>
      </c>
      <c r="D121" s="41" t="n">
        <v>-2250</v>
      </c>
      <c r="E121" s="23" t="n">
        <v>-169.13</v>
      </c>
      <c r="F121" s="24" t="n">
        <v>-0.005789</v>
      </c>
      <c r="G121" s="15" t="n"/>
    </row>
    <row r="122">
      <c r="A122" s="12" t="inlineStr">
        <is>
          <t>Vedanta Ltd.30/11/2023</t>
        </is>
      </c>
      <c r="B122" s="30" t="n"/>
      <c r="C122" s="30" t="inlineStr">
        <is>
          <t>Diversified Metals</t>
        </is>
      </c>
      <c r="D122" s="41" t="n">
        <v>-84000</v>
      </c>
      <c r="E122" s="23" t="n">
        <v>-183.16</v>
      </c>
      <c r="F122" s="24" t="n">
        <v>-0.00627</v>
      </c>
      <c r="G122" s="15" t="n"/>
    </row>
    <row r="123">
      <c r="A123" s="12" t="inlineStr">
        <is>
          <t>Tata Motors Ltd.30/11/2023</t>
        </is>
      </c>
      <c r="B123" s="30" t="n"/>
      <c r="C123" s="30" t="inlineStr">
        <is>
          <t>Automobiles</t>
        </is>
      </c>
      <c r="D123" s="41" t="n">
        <v>-35625</v>
      </c>
      <c r="E123" s="23" t="n">
        <v>-225.4</v>
      </c>
      <c r="F123" s="24" t="n">
        <v>-0.007716</v>
      </c>
      <c r="G123" s="15" t="n"/>
    </row>
    <row r="124">
      <c r="A124" s="12" t="inlineStr">
        <is>
          <t>Infosys Ltd.30/11/2023</t>
        </is>
      </c>
      <c r="B124" s="30" t="n"/>
      <c r="C124" s="30" t="inlineStr">
        <is>
          <t>IT - Software</t>
        </is>
      </c>
      <c r="D124" s="41" t="n">
        <v>-16800</v>
      </c>
      <c r="E124" s="23" t="n">
        <v>-230.86</v>
      </c>
      <c r="F124" s="24" t="n">
        <v>-0.007903</v>
      </c>
      <c r="G124" s="15" t="n"/>
    </row>
    <row r="125">
      <c r="A125" s="12" t="inlineStr">
        <is>
          <t>Adani Enterprises Ltd.30/11/2023</t>
        </is>
      </c>
      <c r="B125" s="30" t="n"/>
      <c r="C125" s="30" t="inlineStr">
        <is>
          <t>Metals &amp; Minerals Trading</t>
        </is>
      </c>
      <c r="D125" s="41" t="n">
        <v>-10500</v>
      </c>
      <c r="E125" s="23" t="n">
        <v>-242.26</v>
      </c>
      <c r="F125" s="24" t="n">
        <v>-0.008293</v>
      </c>
      <c r="G125" s="15" t="n"/>
    </row>
    <row r="126">
      <c r="A126" s="12" t="inlineStr">
        <is>
          <t>The Indian Hotels Company Ltd.30/11/2023</t>
        </is>
      </c>
      <c r="B126" s="30" t="n"/>
      <c r="C126" s="30" t="inlineStr">
        <is>
          <t>Leisure Services</t>
        </is>
      </c>
      <c r="D126" s="41" t="n">
        <v>-74000</v>
      </c>
      <c r="E126" s="23" t="n">
        <v>-285.01</v>
      </c>
      <c r="F126" s="24" t="n">
        <v>-0.009756000000000001</v>
      </c>
      <c r="G126" s="15" t="n"/>
    </row>
    <row r="127">
      <c r="A127" s="12" t="inlineStr">
        <is>
          <t>IndusInd Bank Ltd.30/11/2023</t>
        </is>
      </c>
      <c r="B127" s="30" t="n"/>
      <c r="C127" s="30" t="inlineStr">
        <is>
          <t>Banks</t>
        </is>
      </c>
      <c r="D127" s="41" t="n">
        <v>-20500</v>
      </c>
      <c r="E127" s="23" t="n">
        <v>-296.52</v>
      </c>
      <c r="F127" s="24" t="n">
        <v>-0.01015</v>
      </c>
      <c r="G127" s="15" t="n"/>
    </row>
    <row r="128">
      <c r="A128" s="12" t="inlineStr">
        <is>
          <t>Sun Pharmaceutical Industries Ltd.30/11/2023</t>
        </is>
      </c>
      <c r="B128" s="30" t="n"/>
      <c r="C128" s="30" t="inlineStr">
        <is>
          <t>Pharmaceuticals &amp; Biotechnology</t>
        </is>
      </c>
      <c r="D128" s="41" t="n">
        <v>-27300</v>
      </c>
      <c r="E128" s="23" t="n">
        <v>-298.09</v>
      </c>
      <c r="F128" s="24" t="n">
        <v>-0.010204</v>
      </c>
      <c r="G128" s="15" t="n"/>
    </row>
    <row r="129">
      <c r="A129" s="12" t="inlineStr">
        <is>
          <t>Punjab National Bank30/11/2023</t>
        </is>
      </c>
      <c r="B129" s="30" t="n"/>
      <c r="C129" s="30" t="inlineStr">
        <is>
          <t>Banks</t>
        </is>
      </c>
      <c r="D129" s="41" t="n">
        <v>-416000</v>
      </c>
      <c r="E129" s="23" t="n">
        <v>-305.14</v>
      </c>
      <c r="F129" s="24" t="n">
        <v>-0.010445</v>
      </c>
      <c r="G129" s="15" t="n"/>
    </row>
    <row r="130">
      <c r="A130" s="12" t="inlineStr">
        <is>
          <t>Reliance Industries Ltd.30/11/2023</t>
        </is>
      </c>
      <c r="B130" s="30" t="n"/>
      <c r="C130" s="30" t="inlineStr">
        <is>
          <t>Petroleum Products</t>
        </is>
      </c>
      <c r="D130" s="41" t="n">
        <v>-16500</v>
      </c>
      <c r="E130" s="23" t="n">
        <v>-379.93</v>
      </c>
      <c r="F130" s="24" t="n">
        <v>-0.013006</v>
      </c>
      <c r="G130" s="15" t="n"/>
    </row>
    <row r="131">
      <c r="A131" s="12" t="inlineStr">
        <is>
          <t>Larsen &amp; Toubro Ltd.30/11/2023</t>
        </is>
      </c>
      <c r="B131" s="30" t="n"/>
      <c r="C131" s="30" t="inlineStr">
        <is>
          <t>Construction</t>
        </is>
      </c>
      <c r="D131" s="41" t="n">
        <v>-14400</v>
      </c>
      <c r="E131" s="23" t="n">
        <v>-423.98</v>
      </c>
      <c r="F131" s="24" t="n">
        <v>-0.014514</v>
      </c>
      <c r="G131" s="15" t="n"/>
    </row>
    <row r="132">
      <c r="A132" s="12" t="inlineStr">
        <is>
          <t>ACC Ltd.30/11/2023</t>
        </is>
      </c>
      <c r="B132" s="30" t="n"/>
      <c r="C132" s="30" t="inlineStr">
        <is>
          <t>Cement &amp; Cement Products</t>
        </is>
      </c>
      <c r="D132" s="41" t="n">
        <v>-24600</v>
      </c>
      <c r="E132" s="23" t="n">
        <v>-466.6</v>
      </c>
      <c r="F132" s="24" t="n">
        <v>-0.015973</v>
      </c>
      <c r="G132" s="15" t="n"/>
    </row>
    <row r="133">
      <c r="A133" s="12" t="inlineStr">
        <is>
          <t>Bharti Airtel Ltd.30/11/2023</t>
        </is>
      </c>
      <c r="B133" s="30" t="n"/>
      <c r="C133" s="30" t="inlineStr">
        <is>
          <t>Telecom - Services</t>
        </is>
      </c>
      <c r="D133" s="41" t="n">
        <v>-54150</v>
      </c>
      <c r="E133" s="23" t="n">
        <v>-498.18</v>
      </c>
      <c r="F133" s="24" t="n">
        <v>-0.017054</v>
      </c>
      <c r="G133" s="15" t="n"/>
    </row>
    <row r="134">
      <c r="A134" s="12" t="inlineStr">
        <is>
          <t>HDFC Bank Ltd.30/11/2023</t>
        </is>
      </c>
      <c r="B134" s="30" t="n"/>
      <c r="C134" s="30" t="inlineStr">
        <is>
          <t>Banks</t>
        </is>
      </c>
      <c r="D134" s="41" t="n">
        <v>-36300</v>
      </c>
      <c r="E134" s="23" t="n">
        <v>-538.9299999999999</v>
      </c>
      <c r="F134" s="24" t="n">
        <v>-0.018449</v>
      </c>
      <c r="G134" s="15" t="n"/>
    </row>
    <row r="135">
      <c r="A135" s="12" t="inlineStr">
        <is>
          <t>Manappuram Finance Ltd.30/11/2023</t>
        </is>
      </c>
      <c r="B135" s="30" t="n"/>
      <c r="C135" s="30" t="inlineStr">
        <is>
          <t>Finance</t>
        </is>
      </c>
      <c r="D135" s="41" t="n">
        <v>-438000</v>
      </c>
      <c r="E135" s="23" t="n">
        <v>-601.8099999999999</v>
      </c>
      <c r="F135" s="24" t="n">
        <v>-0.020602</v>
      </c>
      <c r="G135" s="15" t="n"/>
    </row>
    <row r="136">
      <c r="A136" s="12" t="inlineStr">
        <is>
          <t>The Federal Bank Ltd.30/11/2023</t>
        </is>
      </c>
      <c r="B136" s="30" t="n"/>
      <c r="C136" s="30" t="inlineStr">
        <is>
          <t>Banks</t>
        </is>
      </c>
      <c r="D136" s="41" t="n">
        <v>-530000</v>
      </c>
      <c r="E136" s="23" t="n">
        <v>-747.83</v>
      </c>
      <c r="F136" s="24" t="n">
        <v>-0.0256</v>
      </c>
      <c r="G136" s="15" t="n"/>
    </row>
    <row r="137">
      <c r="A137" s="12" t="inlineStr">
        <is>
          <t>ICICI Bank Ltd.30/11/2023</t>
        </is>
      </c>
      <c r="B137" s="30" t="n"/>
      <c r="C137" s="30" t="inlineStr">
        <is>
          <t>Banks</t>
        </is>
      </c>
      <c r="D137" s="41" t="n">
        <v>-125300</v>
      </c>
      <c r="E137" s="23" t="n">
        <v>-1154.45</v>
      </c>
      <c r="F137" s="24" t="n">
        <v>-0.03952</v>
      </c>
      <c r="G137" s="15" t="n"/>
    </row>
    <row r="138">
      <c r="A138" s="12" t="inlineStr">
        <is>
          <t>Kotak Mahindra Bank Ltd.30/11/2023</t>
        </is>
      </c>
      <c r="B138" s="30" t="n"/>
      <c r="C138" s="30" t="inlineStr">
        <is>
          <t>Banks</t>
        </is>
      </c>
      <c r="D138" s="41" t="n">
        <v>-68000</v>
      </c>
      <c r="E138" s="23" t="n">
        <v>-1186.97</v>
      </c>
      <c r="F138" s="24" t="n">
        <v>-0.040634</v>
      </c>
      <c r="G138" s="15" t="n"/>
    </row>
    <row r="139">
      <c r="A139" s="12" t="inlineStr">
        <is>
          <t>Adani Ports &amp; Special Economic Zone Ltd.30/11/2023</t>
        </is>
      </c>
      <c r="B139" s="30" t="n"/>
      <c r="C139" s="30" t="inlineStr">
        <is>
          <t>Transport Infrastructure</t>
        </is>
      </c>
      <c r="D139" s="41" t="n">
        <v>-160000</v>
      </c>
      <c r="E139" s="23" t="n">
        <v>-1263.92</v>
      </c>
      <c r="F139" s="24" t="n">
        <v>-0.043268</v>
      </c>
      <c r="G139" s="15" t="n"/>
    </row>
    <row r="140">
      <c r="A140" s="12" t="inlineStr">
        <is>
          <t>Ambuja Cements Ltd.30/11/2023</t>
        </is>
      </c>
      <c r="B140" s="30" t="n"/>
      <c r="C140" s="30" t="inlineStr">
        <is>
          <t>Cement &amp; Cement Products</t>
        </is>
      </c>
      <c r="D140" s="41" t="n">
        <v>-311400</v>
      </c>
      <c r="E140" s="23" t="n">
        <v>-1329.21</v>
      </c>
      <c r="F140" s="24" t="n">
        <v>-0.045503</v>
      </c>
      <c r="G140" s="15" t="n"/>
    </row>
    <row r="141">
      <c r="A141" s="16" t="inlineStr">
        <is>
          <t>Sub Total</t>
        </is>
      </c>
      <c r="B141" s="31" t="n"/>
      <c r="C141" s="31" t="n"/>
      <c r="D141" s="17" t="n"/>
      <c r="E141" s="42" t="n">
        <v>-11801.25</v>
      </c>
      <c r="F141" s="43" t="n">
        <v>-0.403983</v>
      </c>
      <c r="G141" s="20" t="n"/>
    </row>
    <row r="142">
      <c r="A142" s="12" t="n"/>
      <c r="B142" s="30" t="n"/>
      <c r="C142" s="30" t="n"/>
      <c r="D142" s="13" t="n"/>
      <c r="E142" s="14" t="n"/>
      <c r="F142" s="15" t="n"/>
      <c r="G142" s="15" t="n"/>
    </row>
    <row r="143">
      <c r="A143" s="12" t="n"/>
      <c r="B143" s="30" t="n"/>
      <c r="C143" s="30" t="n"/>
      <c r="D143" s="13" t="n"/>
      <c r="E143" s="14" t="n"/>
      <c r="F143" s="15" t="n"/>
      <c r="G143" s="15" t="n"/>
    </row>
    <row r="144">
      <c r="A144" s="12" t="n"/>
      <c r="B144" s="30" t="n"/>
      <c r="C144" s="30" t="n"/>
      <c r="D144" s="13" t="n"/>
      <c r="E144" s="14" t="n"/>
      <c r="F144" s="15" t="n"/>
      <c r="G144" s="15" t="n"/>
    </row>
    <row r="145">
      <c r="A145" s="21" t="inlineStr">
        <is>
          <t>TOTAL</t>
        </is>
      </c>
      <c r="B145" s="32" t="n"/>
      <c r="C145" s="32" t="n"/>
      <c r="D145" s="22" t="n"/>
      <c r="E145" s="44" t="n">
        <v>-11801.25</v>
      </c>
      <c r="F145" s="45" t="n">
        <v>-0.403983</v>
      </c>
      <c r="G145" s="20" t="n"/>
    </row>
    <row r="146">
      <c r="A146" s="12" t="n"/>
      <c r="B146" s="30" t="n"/>
      <c r="C146" s="30" t="n"/>
      <c r="D146" s="13" t="n"/>
      <c r="E146" s="14" t="n"/>
      <c r="F146" s="15" t="n"/>
      <c r="G146" s="15" t="n"/>
    </row>
    <row r="147">
      <c r="A147" s="16" t="inlineStr">
        <is>
          <t>Debt Instruments</t>
        </is>
      </c>
      <c r="B147" s="30" t="n"/>
      <c r="C147" s="30" t="n"/>
      <c r="D147" s="13" t="n"/>
      <c r="E147" s="14" t="n"/>
      <c r="F147" s="15" t="n"/>
      <c r="G147" s="15" t="n"/>
    </row>
    <row r="148">
      <c r="A148" s="16" t="inlineStr">
        <is>
          <t>(a)Listed / Awaiting listing on stock Exchanges</t>
        </is>
      </c>
      <c r="B148" s="30" t="n"/>
      <c r="C148" s="30" t="n"/>
      <c r="D148" s="13" t="n"/>
      <c r="E148" s="14" t="n"/>
      <c r="F148" s="15" t="n"/>
      <c r="G148" s="15" t="n"/>
    </row>
    <row r="149">
      <c r="A149" s="12" t="inlineStr">
        <is>
          <t>7.34% NHB LTD NCD RED 07-08-2025**</t>
        </is>
      </c>
      <c r="B149" s="30" t="inlineStr">
        <is>
          <t>INE557F08FN7</t>
        </is>
      </c>
      <c r="C149" s="30" t="inlineStr">
        <is>
          <t>CRISIL AAA</t>
        </is>
      </c>
      <c r="D149" s="13" t="n">
        <v>500000</v>
      </c>
      <c r="E149" s="14" t="n">
        <v>496.85</v>
      </c>
      <c r="F149" s="15" t="n">
        <v>0.017</v>
      </c>
      <c r="G149" s="15" t="n">
        <v>0.07715</v>
      </c>
    </row>
    <row r="150">
      <c r="A150" s="16" t="inlineStr">
        <is>
          <t>Sub Total</t>
        </is>
      </c>
      <c r="B150" s="31" t="n"/>
      <c r="C150" s="31" t="n"/>
      <c r="D150" s="17" t="n"/>
      <c r="E150" s="37" t="n">
        <v>496.85</v>
      </c>
      <c r="F150" s="38" t="n">
        <v>0.017</v>
      </c>
      <c r="G150" s="20" t="n"/>
    </row>
    <row r="151">
      <c r="A151" s="12" t="n"/>
      <c r="B151" s="30" t="n"/>
      <c r="C151" s="30" t="n"/>
      <c r="D151" s="13" t="n"/>
      <c r="E151" s="14" t="n"/>
      <c r="F151" s="15" t="n"/>
      <c r="G151" s="15" t="n"/>
    </row>
    <row r="152">
      <c r="A152" s="16" t="inlineStr">
        <is>
          <t>Government Securities</t>
        </is>
      </c>
      <c r="B152" s="30" t="n"/>
      <c r="C152" s="30" t="n"/>
      <c r="D152" s="13" t="n"/>
      <c r="E152" s="14" t="n"/>
      <c r="F152" s="15" t="n"/>
      <c r="G152" s="15" t="n"/>
    </row>
    <row r="153">
      <c r="A153" s="12" t="inlineStr">
        <is>
          <t>5.63% GOVT OF INDIA RED 12-04-2026</t>
        </is>
      </c>
      <c r="B153" s="30" t="inlineStr">
        <is>
          <t>IN0020210012</t>
        </is>
      </c>
      <c r="C153" s="30" t="inlineStr">
        <is>
          <t>SOVEREIGN</t>
        </is>
      </c>
      <c r="D153" s="13" t="n">
        <v>5150000</v>
      </c>
      <c r="E153" s="14" t="n">
        <v>4956.36</v>
      </c>
      <c r="F153" s="15" t="n">
        <v>0.1697</v>
      </c>
      <c r="G153" s="15" t="n">
        <v>0.074686762241</v>
      </c>
    </row>
    <row r="154">
      <c r="A154" s="16" t="inlineStr">
        <is>
          <t>Sub Total</t>
        </is>
      </c>
      <c r="B154" s="31" t="n"/>
      <c r="C154" s="31" t="n"/>
      <c r="D154" s="17" t="n"/>
      <c r="E154" s="37" t="n">
        <v>4956.36</v>
      </c>
      <c r="F154" s="38" t="n">
        <v>0.1697</v>
      </c>
      <c r="G154" s="20" t="n"/>
    </row>
    <row r="155">
      <c r="A155" s="12" t="n"/>
      <c r="B155" s="30" t="n"/>
      <c r="C155" s="30" t="n"/>
      <c r="D155" s="13" t="n"/>
      <c r="E155" s="14" t="n"/>
      <c r="F155" s="15" t="n"/>
      <c r="G155" s="15" t="n"/>
    </row>
    <row r="156">
      <c r="A156" s="16" t="inlineStr">
        <is>
          <t>(b)Privately Placed/Unlisted</t>
        </is>
      </c>
      <c r="B156" s="30" t="n"/>
      <c r="C156" s="30" t="n"/>
      <c r="D156" s="13" t="n"/>
      <c r="E156" s="14" t="n"/>
      <c r="F156" s="15" t="n"/>
      <c r="G156" s="15" t="n"/>
    </row>
    <row r="157">
      <c r="A157" s="16" t="inlineStr">
        <is>
          <t>Sub Total</t>
        </is>
      </c>
      <c r="B157" s="30" t="n"/>
      <c r="C157" s="30" t="n"/>
      <c r="D157" s="13" t="n"/>
      <c r="E157" s="39" t="inlineStr">
        <is>
          <t>NIL</t>
        </is>
      </c>
      <c r="F157" s="40" t="inlineStr">
        <is>
          <t>NIL</t>
        </is>
      </c>
      <c r="G157" s="15" t="n"/>
    </row>
    <row r="158">
      <c r="A158" s="12" t="n"/>
      <c r="B158" s="30" t="n"/>
      <c r="C158" s="30" t="n"/>
      <c r="D158" s="13" t="n"/>
      <c r="E158" s="14" t="n"/>
      <c r="F158" s="15" t="n"/>
      <c r="G158" s="15" t="n"/>
    </row>
    <row r="159">
      <c r="A159" s="16" t="inlineStr">
        <is>
          <t>(c)Securitised Debt Instruments</t>
        </is>
      </c>
      <c r="B159" s="30" t="n"/>
      <c r="C159" s="30" t="n"/>
      <c r="D159" s="13" t="n"/>
      <c r="E159" s="14" t="n"/>
      <c r="F159" s="15" t="n"/>
      <c r="G159" s="15" t="n"/>
    </row>
    <row r="160">
      <c r="A160" s="16" t="inlineStr">
        <is>
          <t>Sub Total</t>
        </is>
      </c>
      <c r="B160" s="30" t="n"/>
      <c r="C160" s="30" t="n"/>
      <c r="D160" s="13" t="n"/>
      <c r="E160" s="39" t="inlineStr">
        <is>
          <t>NIL</t>
        </is>
      </c>
      <c r="F160" s="40" t="inlineStr">
        <is>
          <t>NIL</t>
        </is>
      </c>
      <c r="G160" s="15" t="n"/>
    </row>
    <row r="161">
      <c r="A161" s="12" t="n"/>
      <c r="B161" s="30" t="n"/>
      <c r="C161" s="30" t="n"/>
      <c r="D161" s="13" t="n"/>
      <c r="E161" s="14" t="n"/>
      <c r="F161" s="15" t="n"/>
      <c r="G161" s="15" t="n"/>
    </row>
    <row r="162">
      <c r="A162" s="21" t="inlineStr">
        <is>
          <t>TOTAL</t>
        </is>
      </c>
      <c r="B162" s="32" t="n"/>
      <c r="C162" s="32" t="n"/>
      <c r="D162" s="22" t="n"/>
      <c r="E162" s="18" t="n">
        <v>5453.21</v>
      </c>
      <c r="F162" s="19" t="n">
        <v>0.1867</v>
      </c>
      <c r="G162" s="20" t="n"/>
    </row>
    <row r="163">
      <c r="A163" s="12" t="n"/>
      <c r="B163" s="30" t="n"/>
      <c r="C163" s="30" t="n"/>
      <c r="D163" s="13" t="n"/>
      <c r="E163" s="14" t="n"/>
      <c r="F163" s="15" t="n"/>
      <c r="G163" s="15" t="n"/>
    </row>
    <row r="164">
      <c r="A164" s="12" t="n"/>
      <c r="B164" s="30" t="n"/>
      <c r="C164" s="30" t="n"/>
      <c r="D164" s="13" t="n"/>
      <c r="E164" s="14" t="n"/>
      <c r="F164" s="15" t="n"/>
      <c r="G164" s="15" t="n"/>
    </row>
    <row r="165">
      <c r="A165" s="16" t="inlineStr">
        <is>
          <t>Investment in Mutual fund</t>
        </is>
      </c>
      <c r="B165" s="30" t="n"/>
      <c r="C165" s="30" t="n"/>
      <c r="D165" s="13" t="n"/>
      <c r="E165" s="14" t="n"/>
      <c r="F165" s="15" t="n"/>
      <c r="G165" s="15" t="n"/>
    </row>
    <row r="166">
      <c r="A166" s="12" t="inlineStr">
        <is>
          <t>EDELWEISS LIQUID FUND - DIRECT PL -GR</t>
        </is>
      </c>
      <c r="B166" s="30" t="inlineStr">
        <is>
          <t>INF754K01GM4</t>
        </is>
      </c>
      <c r="C166" s="30" t="n"/>
      <c r="D166" s="13" t="n">
        <v>47098.75</v>
      </c>
      <c r="E166" s="14" t="n">
        <v>1424.27</v>
      </c>
      <c r="F166" s="15" t="n">
        <v>0.0488</v>
      </c>
      <c r="G166" s="15" t="n"/>
    </row>
    <row r="167">
      <c r="A167" s="12" t="n"/>
      <c r="B167" s="30" t="n"/>
      <c r="C167" s="30" t="n"/>
      <c r="D167" s="13" t="n"/>
      <c r="E167" s="14" t="n"/>
      <c r="F167" s="15" t="n"/>
      <c r="G167" s="15" t="n"/>
    </row>
    <row r="168">
      <c r="A168" s="21" t="inlineStr">
        <is>
          <t>TOTAL</t>
        </is>
      </c>
      <c r="B168" s="32" t="n"/>
      <c r="C168" s="32" t="n"/>
      <c r="D168" s="22" t="n"/>
      <c r="E168" s="18" t="n">
        <v>1424.27</v>
      </c>
      <c r="F168" s="19" t="n">
        <v>0.0488</v>
      </c>
      <c r="G168" s="20" t="n"/>
    </row>
    <row r="169">
      <c r="A169" s="12" t="n"/>
      <c r="B169" s="30" t="n"/>
      <c r="C169" s="30" t="n"/>
      <c r="D169" s="13" t="n"/>
      <c r="E169" s="14" t="n"/>
      <c r="F169" s="15" t="n"/>
      <c r="G169" s="15" t="n"/>
    </row>
    <row r="170">
      <c r="A170" s="16" t="inlineStr">
        <is>
          <t>TREPS / Reverse Repo</t>
        </is>
      </c>
      <c r="B170" s="30" t="n"/>
      <c r="C170" s="30" t="n"/>
      <c r="D170" s="13" t="n"/>
      <c r="E170" s="14" t="n"/>
      <c r="F170" s="15" t="n"/>
      <c r="G170" s="15" t="n"/>
    </row>
    <row r="171">
      <c r="A171" s="12" t="inlineStr">
        <is>
          <t>Clearing Corporation of India Ltd.</t>
        </is>
      </c>
      <c r="B171" s="30" t="n"/>
      <c r="C171" s="30" t="n"/>
      <c r="D171" s="13" t="n"/>
      <c r="E171" s="14" t="n">
        <v>2934.46</v>
      </c>
      <c r="F171" s="15" t="n">
        <v>0.1005</v>
      </c>
      <c r="G171" s="15" t="n">
        <v>0.067576</v>
      </c>
    </row>
    <row r="172">
      <c r="A172" s="16" t="inlineStr">
        <is>
          <t>Sub Total</t>
        </is>
      </c>
      <c r="B172" s="31" t="n"/>
      <c r="C172" s="31" t="n"/>
      <c r="D172" s="17" t="n"/>
      <c r="E172" s="37" t="n">
        <v>2934.46</v>
      </c>
      <c r="F172" s="38" t="n">
        <v>0.1005</v>
      </c>
      <c r="G172" s="20" t="n"/>
    </row>
    <row r="173">
      <c r="A173" s="12" t="n"/>
      <c r="B173" s="30" t="n"/>
      <c r="C173" s="30" t="n"/>
      <c r="D173" s="13" t="n"/>
      <c r="E173" s="14" t="n"/>
      <c r="F173" s="15" t="n"/>
      <c r="G173" s="15" t="n"/>
    </row>
    <row r="174">
      <c r="A174" s="21" t="inlineStr">
        <is>
          <t>TOTAL</t>
        </is>
      </c>
      <c r="B174" s="32" t="n"/>
      <c r="C174" s="32" t="n"/>
      <c r="D174" s="22" t="n"/>
      <c r="E174" s="18" t="n">
        <v>2934.46</v>
      </c>
      <c r="F174" s="19" t="n">
        <v>0.1005</v>
      </c>
      <c r="G174" s="20" t="n"/>
    </row>
    <row r="175">
      <c r="A175" s="12" t="inlineStr">
        <is>
          <t>Accrued Interest</t>
        </is>
      </c>
      <c r="B175" s="30" t="n"/>
      <c r="C175" s="30" t="n"/>
      <c r="D175" s="13" t="n"/>
      <c r="E175" s="14" t="n">
        <v>30.5861012</v>
      </c>
      <c r="F175" s="15" t="n">
        <v>0.001047</v>
      </c>
      <c r="G175" s="15" t="n"/>
    </row>
    <row r="176">
      <c r="A176" s="12" t="inlineStr">
        <is>
          <t>Net Receivables/(Payables)</t>
        </is>
      </c>
      <c r="B176" s="30" t="n"/>
      <c r="C176" s="30" t="n"/>
      <c r="D176" s="13" t="n"/>
      <c r="E176" s="14" t="n">
        <v>72.6938988</v>
      </c>
      <c r="F176" s="15" t="n">
        <v>0.002453</v>
      </c>
      <c r="G176" s="15" t="n">
        <v>0.067576</v>
      </c>
    </row>
    <row r="177">
      <c r="A177" s="25" t="inlineStr">
        <is>
          <t>GRAND TOTAL</t>
        </is>
      </c>
      <c r="B177" s="33" t="n"/>
      <c r="C177" s="33" t="n"/>
      <c r="D177" s="26" t="n"/>
      <c r="E177" s="27" t="n">
        <v>29211.17</v>
      </c>
      <c r="F177" s="28" t="n">
        <v>1</v>
      </c>
      <c r="G177" s="28" t="n"/>
    </row>
    <row r="179">
      <c r="A179" s="67" t="inlineStr">
        <is>
          <t>Net Receivables/(Payables) include Net Current Assets as well as the Mark to Market on derivative trades.</t>
        </is>
      </c>
    </row>
    <row r="180">
      <c r="A180" s="67" t="inlineStr">
        <is>
          <t>**Non Traded Security</t>
        </is>
      </c>
    </row>
    <row r="182">
      <c r="A182" s="67" t="inlineStr">
        <is>
          <t>Notes:</t>
        </is>
      </c>
    </row>
    <row r="183">
      <c r="A183" s="47" t="inlineStr">
        <is>
          <t>1. Security in default beyond its maturiy date</t>
        </is>
      </c>
      <c r="B183" s="34" t="inlineStr">
        <is>
          <t>NIL</t>
        </is>
      </c>
    </row>
    <row r="184">
      <c r="A184" t="inlineStr">
        <is>
          <t>2. NAV at the beginning of the period (Rs. per unit)</t>
        </is>
      </c>
    </row>
    <row r="185">
      <c r="A185" t="inlineStr">
        <is>
          <t>Plan /option (Face Value 10)</t>
        </is>
      </c>
      <c r="B185" t="inlineStr">
        <is>
          <t>As on</t>
        </is>
      </c>
      <c r="C185" t="inlineStr">
        <is>
          <t>As on</t>
        </is>
      </c>
    </row>
    <row r="186">
      <c r="B186" s="48" t="n">
        <v>45198</v>
      </c>
      <c r="C186" s="48" t="n">
        <v>45230</v>
      </c>
    </row>
    <row r="187">
      <c r="A187" t="inlineStr">
        <is>
          <t>Direct Plan Bonus Option</t>
        </is>
      </c>
      <c r="B187" t="n">
        <v>22.1944</v>
      </c>
      <c r="C187" t="n">
        <v>22.1611</v>
      </c>
      <c r="E187" s="2" t="n"/>
    </row>
    <row r="188">
      <c r="A188" t="inlineStr">
        <is>
          <t>Direct Plan Growth Option</t>
        </is>
      </c>
      <c r="B188" t="n">
        <v>22.1856</v>
      </c>
      <c r="C188" t="n">
        <v>22.1525</v>
      </c>
      <c r="E188" s="2" t="n"/>
    </row>
    <row r="189">
      <c r="A189" t="inlineStr">
        <is>
          <t>Direct Plan IDCW Option</t>
        </is>
      </c>
      <c r="B189" t="n">
        <v>16.127</v>
      </c>
      <c r="C189" t="n">
        <v>16.1029</v>
      </c>
      <c r="E189" s="2" t="n"/>
    </row>
    <row r="190">
      <c r="A190" t="inlineStr">
        <is>
          <t>Direct Plan Monthly IDCW Option</t>
        </is>
      </c>
      <c r="B190" t="n">
        <v>14.5305</v>
      </c>
      <c r="C190" t="n">
        <v>14.4285</v>
      </c>
      <c r="E190" s="2" t="n"/>
    </row>
    <row r="191">
      <c r="A191" t="inlineStr">
        <is>
          <t>Regular Plan Bonus Option</t>
        </is>
      </c>
      <c r="B191" t="n">
        <v>20.4723</v>
      </c>
      <c r="C191" t="n">
        <v>20.423</v>
      </c>
      <c r="E191" s="2" t="n"/>
    </row>
    <row r="192">
      <c r="A192" t="inlineStr">
        <is>
          <t>Regular Plan Growth Option</t>
        </is>
      </c>
      <c r="B192" t="n">
        <v>20.4598</v>
      </c>
      <c r="C192" t="n">
        <v>20.4108</v>
      </c>
      <c r="E192" s="2" t="n"/>
    </row>
    <row r="193">
      <c r="A193" t="inlineStr">
        <is>
          <t>Regular Plan IDCW Option</t>
        </is>
      </c>
      <c r="B193" t="n">
        <v>14.1404</v>
      </c>
      <c r="C193" t="n">
        <v>14.1065</v>
      </c>
      <c r="E193" s="2" t="n"/>
    </row>
    <row r="194">
      <c r="A194" t="inlineStr">
        <is>
          <t>Regular Plan Monthly IDCW Option</t>
        </is>
      </c>
      <c r="B194" t="n">
        <v>13.227</v>
      </c>
      <c r="C194" t="n">
        <v>13.115</v>
      </c>
      <c r="E194" s="2" t="n"/>
    </row>
    <row r="195">
      <c r="E195" s="2" t="n"/>
    </row>
    <row r="196">
      <c r="A196" t="inlineStr">
        <is>
          <t>3. Total Dividend (Net) declared during the month</t>
        </is>
      </c>
    </row>
    <row r="198">
      <c r="A198" s="50" t="inlineStr">
        <is>
          <t>Plan/Option Name</t>
        </is>
      </c>
      <c r="B198" s="50" t="inlineStr">
        <is>
          <t xml:space="preserve"> </t>
        </is>
      </c>
      <c r="C198" s="50" t="inlineStr">
        <is>
          <t>individual &amp; HUF</t>
        </is>
      </c>
      <c r="D198" s="50" t="inlineStr">
        <is>
          <t>others</t>
        </is>
      </c>
    </row>
    <row r="199">
      <c r="A199" s="50" t="inlineStr">
        <is>
          <t>Direct Plan Monthly IDCW</t>
        </is>
      </c>
      <c r="B199" s="50" t="n"/>
      <c r="C199" s="50" t="n">
        <v>0.08</v>
      </c>
      <c r="D199" s="50" t="n">
        <v>0.08</v>
      </c>
    </row>
    <row r="200">
      <c r="A200" s="50" t="inlineStr">
        <is>
          <t>Regular Plan Monthly IDCW</t>
        </is>
      </c>
      <c r="B200" s="50" t="n"/>
      <c r="C200" s="50" t="n">
        <v>0.08</v>
      </c>
      <c r="D200" s="50" t="n">
        <v>0.08</v>
      </c>
    </row>
    <row r="202">
      <c r="A202" t="inlineStr">
        <is>
          <t>4. Bonus was declared during the month</t>
        </is>
      </c>
      <c r="B202" s="34" t="inlineStr">
        <is>
          <t>NIL</t>
        </is>
      </c>
    </row>
    <row r="203" ht="30" customHeight="1">
      <c r="A203" s="47" t="inlineStr">
        <is>
          <t>5. Investment in Repo of Corporate Debt Securities during the month ended October 31, 2023</t>
        </is>
      </c>
      <c r="B203" s="34" t="inlineStr">
        <is>
          <t>NIL</t>
        </is>
      </c>
    </row>
    <row r="204" ht="30" customHeight="1">
      <c r="A204" s="47" t="inlineStr">
        <is>
          <t>6. Investment in foreign securities/ADRs/GDRs at the end of the month</t>
        </is>
      </c>
      <c r="B204" s="34" t="inlineStr">
        <is>
          <t>NIL</t>
        </is>
      </c>
    </row>
    <row r="205">
      <c r="A205" t="inlineStr">
        <is>
          <t>7. Portfolio Turnover Ratio</t>
        </is>
      </c>
      <c r="B205" s="49" t="n">
        <v>5.369273</v>
      </c>
    </row>
    <row r="206" ht="45" customHeight="1">
      <c r="A206" s="47" t="inlineStr">
        <is>
          <t>8. Total gross exposure to derivative instruments (excluding reversed positions) at the end of the month (Rs. in Lakhs)</t>
        </is>
      </c>
      <c r="B206" s="34" t="n">
        <v>173.1756</v>
      </c>
    </row>
    <row r="207" ht="30" customHeight="1">
      <c r="A207" s="47" t="inlineStr">
        <is>
          <t>9. Margin Deposits includes Margin money placed on derivatives other than margin money placed with bank</t>
        </is>
      </c>
      <c r="B207" s="34" t="inlineStr">
        <is>
          <t>NIL</t>
        </is>
      </c>
    </row>
    <row r="208" ht="30" customHeight="1">
      <c r="A208" s="47" t="inlineStr">
        <is>
          <t>10. Value of investment made by other schemes under same management (Rs. In Lakhs)</t>
        </is>
      </c>
      <c r="B208" s="34" t="inlineStr">
        <is>
          <t>NIL</t>
        </is>
      </c>
    </row>
    <row r="209">
      <c r="A209" t="inlineStr">
        <is>
          <t>11. Number of instance of deviation In valuation of securities</t>
        </is>
      </c>
      <c r="B209" s="34" t="inlineStr">
        <is>
          <t>NIL</t>
        </is>
      </c>
    </row>
    <row r="210">
      <c r="A210" t="inlineStr">
        <is>
          <t>12. Total value and percentage of illiquid equity shares / securities</t>
        </is>
      </c>
      <c r="B210" s="34" t="inlineStr">
        <is>
          <t>NIL</t>
        </is>
      </c>
    </row>
    <row r="212" ht="70" customHeight="1">
      <c r="A212" s="69" t="inlineStr">
        <is>
          <t>Scheme Name</t>
        </is>
      </c>
      <c r="B212" s="69" t="inlineStr">
        <is>
          <t>Risk- O - Meter</t>
        </is>
      </c>
      <c r="C212" s="69" t="inlineStr">
        <is>
          <t>Benchmark of the Scheme</t>
        </is>
      </c>
      <c r="D212" s="69" t="inlineStr">
        <is>
          <t>Benchmark Risk-o-meter</t>
        </is>
      </c>
    </row>
    <row r="213" ht="70" customHeight="1">
      <c r="A213" s="69" t="inlineStr">
        <is>
          <t>Edelweiss Equity Savings Fund</t>
        </is>
      </c>
      <c r="B213" s="69" t="n"/>
      <c r="C213" s="69" t="inlineStr">
        <is>
          <t>NIFTY 50 Equity Savings Index</t>
        </is>
      </c>
      <c r="D213" s="69" t="n"/>
      <c r="E213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78"/>
  <sheetViews>
    <sheetView showGridLines="0" workbookViewId="0">
      <pane ySplit="4" topLeftCell="A54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FOCUSED EQUITY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open-ended equity scheme investing in maximum 30 stocks across market capitalisation)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6" t="inlineStr">
        <is>
          <t>Equity &amp; Equity related</t>
        </is>
      </c>
      <c r="B6" s="30" t="n"/>
      <c r="C6" s="30" t="n"/>
      <c r="D6" s="13" t="n"/>
      <c r="E6" s="14" t="n"/>
      <c r="F6" s="15" t="n"/>
      <c r="G6" s="15" t="n"/>
    </row>
    <row r="7">
      <c r="A7" s="16" t="inlineStr">
        <is>
          <t>(a)Listed / Awaiting listing on Stock Exchanges</t>
        </is>
      </c>
      <c r="B7" s="30" t="n"/>
      <c r="C7" s="30" t="n"/>
      <c r="D7" s="13" t="n"/>
      <c r="E7" s="14" t="n"/>
      <c r="F7" s="15" t="n"/>
      <c r="G7" s="15" t="n"/>
    </row>
    <row r="8">
      <c r="A8" s="12" t="inlineStr">
        <is>
          <t>HDFC Bank Ltd.</t>
        </is>
      </c>
      <c r="B8" s="30" t="inlineStr">
        <is>
          <t>INE040A01034</t>
        </is>
      </c>
      <c r="C8" s="30" t="inlineStr">
        <is>
          <t>Banks</t>
        </is>
      </c>
      <c r="D8" s="13" t="n">
        <v>342582</v>
      </c>
      <c r="E8" s="14" t="n">
        <v>5058.22</v>
      </c>
      <c r="F8" s="15" t="n">
        <v>0.08699999999999999</v>
      </c>
      <c r="G8" s="15" t="n"/>
    </row>
    <row r="9">
      <c r="A9" s="12" t="inlineStr">
        <is>
          <t>ICICI Bank Ltd.</t>
        </is>
      </c>
      <c r="B9" s="30" t="inlineStr">
        <is>
          <t>INE090A01021</t>
        </is>
      </c>
      <c r="C9" s="30" t="inlineStr">
        <is>
          <t>Banks</t>
        </is>
      </c>
      <c r="D9" s="13" t="n">
        <v>495462</v>
      </c>
      <c r="E9" s="14" t="n">
        <v>4535.21</v>
      </c>
      <c r="F9" s="15" t="n">
        <v>0.078</v>
      </c>
      <c r="G9" s="15" t="n"/>
    </row>
    <row r="10">
      <c r="A10" s="12" t="inlineStr">
        <is>
          <t>Tata Consultancy Services Ltd.</t>
        </is>
      </c>
      <c r="B10" s="30" t="inlineStr">
        <is>
          <t>INE467B01029</t>
        </is>
      </c>
      <c r="C10" s="30" t="inlineStr">
        <is>
          <t>IT - Software</t>
        </is>
      </c>
      <c r="D10" s="13" t="n">
        <v>118414</v>
      </c>
      <c r="E10" s="14" t="n">
        <v>3989.07</v>
      </c>
      <c r="F10" s="15" t="n">
        <v>0.06859999999999999</v>
      </c>
      <c r="G10" s="15" t="n"/>
    </row>
    <row r="11">
      <c r="A11" s="12" t="inlineStr">
        <is>
          <t>Larsen &amp; Toubro Ltd.</t>
        </is>
      </c>
      <c r="B11" s="30" t="inlineStr">
        <is>
          <t>INE018A01030</t>
        </is>
      </c>
      <c r="C11" s="30" t="inlineStr">
        <is>
          <t>Construction</t>
        </is>
      </c>
      <c r="D11" s="13" t="n">
        <v>117071</v>
      </c>
      <c r="E11" s="14" t="n">
        <v>3429.07</v>
      </c>
      <c r="F11" s="15" t="n">
        <v>0.059</v>
      </c>
      <c r="G11" s="15" t="n"/>
    </row>
    <row r="12">
      <c r="A12" s="12" t="inlineStr">
        <is>
          <t>Reliance Industries Ltd.</t>
        </is>
      </c>
      <c r="B12" s="30" t="inlineStr">
        <is>
          <t>INE002A01018</t>
        </is>
      </c>
      <c r="C12" s="30" t="inlineStr">
        <is>
          <t>Petroleum Products</t>
        </is>
      </c>
      <c r="D12" s="13" t="n">
        <v>138295</v>
      </c>
      <c r="E12" s="14" t="n">
        <v>3164.05</v>
      </c>
      <c r="F12" s="15" t="n">
        <v>0.0544</v>
      </c>
      <c r="G12" s="15" t="n"/>
    </row>
    <row r="13">
      <c r="A13" s="12" t="inlineStr">
        <is>
          <t>State Bank of India</t>
        </is>
      </c>
      <c r="B13" s="30" t="inlineStr">
        <is>
          <t>INE062A01020</t>
        </is>
      </c>
      <c r="C13" s="30" t="inlineStr">
        <is>
          <t>Banks</t>
        </is>
      </c>
      <c r="D13" s="13" t="n">
        <v>445789</v>
      </c>
      <c r="E13" s="14" t="n">
        <v>2521.16</v>
      </c>
      <c r="F13" s="15" t="n">
        <v>0.0434</v>
      </c>
      <c r="G13" s="15" t="n"/>
    </row>
    <row r="14">
      <c r="A14" s="12" t="inlineStr">
        <is>
          <t>Persistent Systems Ltd.</t>
        </is>
      </c>
      <c r="B14" s="30" t="inlineStr">
        <is>
          <t>INE262H01013</t>
        </is>
      </c>
      <c r="C14" s="30" t="inlineStr">
        <is>
          <t>IT - Software</t>
        </is>
      </c>
      <c r="D14" s="13" t="n">
        <v>35663</v>
      </c>
      <c r="E14" s="14" t="n">
        <v>2196.91</v>
      </c>
      <c r="F14" s="15" t="n">
        <v>0.0378</v>
      </c>
      <c r="G14" s="15" t="n"/>
    </row>
    <row r="15">
      <c r="A15" s="12" t="inlineStr">
        <is>
          <t>ITC Ltd.</t>
        </is>
      </c>
      <c r="B15" s="30" t="inlineStr">
        <is>
          <t>INE154A01025</t>
        </is>
      </c>
      <c r="C15" s="30" t="inlineStr">
        <is>
          <t>Diversified FMCG</t>
        </is>
      </c>
      <c r="D15" s="13" t="n">
        <v>493797</v>
      </c>
      <c r="E15" s="14" t="n">
        <v>2115.43</v>
      </c>
      <c r="F15" s="15" t="n">
        <v>0.0364</v>
      </c>
      <c r="G15" s="15" t="n"/>
    </row>
    <row r="16">
      <c r="A16" s="12" t="inlineStr">
        <is>
          <t>Trent Ltd.</t>
        </is>
      </c>
      <c r="B16" s="30" t="inlineStr">
        <is>
          <t>INE849A01020</t>
        </is>
      </c>
      <c r="C16" s="30" t="inlineStr">
        <is>
          <t>Retailing</t>
        </is>
      </c>
      <c r="D16" s="13" t="n">
        <v>98098</v>
      </c>
      <c r="E16" s="14" t="n">
        <v>2113.72</v>
      </c>
      <c r="F16" s="15" t="n">
        <v>0.0364</v>
      </c>
      <c r="G16" s="15" t="n"/>
    </row>
    <row r="17">
      <c r="A17" s="12" t="inlineStr">
        <is>
          <t>Hindustan Unilever Ltd.</t>
        </is>
      </c>
      <c r="B17" s="30" t="inlineStr">
        <is>
          <t>INE030A01027</t>
        </is>
      </c>
      <c r="C17" s="30" t="inlineStr">
        <is>
          <t>Diversified FMCG</t>
        </is>
      </c>
      <c r="D17" s="13" t="n">
        <v>82557</v>
      </c>
      <c r="E17" s="14" t="n">
        <v>2050.72</v>
      </c>
      <c r="F17" s="15" t="n">
        <v>0.0353</v>
      </c>
      <c r="G17" s="15" t="n"/>
    </row>
    <row r="18">
      <c r="A18" s="12" t="inlineStr">
        <is>
          <t>Bharat Electronics Ltd.</t>
        </is>
      </c>
      <c r="B18" s="30" t="inlineStr">
        <is>
          <t>INE263A01024</t>
        </is>
      </c>
      <c r="C18" s="30" t="inlineStr">
        <is>
          <t>Aerospace &amp; Defense</t>
        </is>
      </c>
      <c r="D18" s="13" t="n">
        <v>1534754</v>
      </c>
      <c r="E18" s="14" t="n">
        <v>2045.06</v>
      </c>
      <c r="F18" s="15" t="n">
        <v>0.0352</v>
      </c>
      <c r="G18" s="15" t="n"/>
    </row>
    <row r="19">
      <c r="A19" s="12" t="inlineStr">
        <is>
          <t>Axis Bank Ltd.</t>
        </is>
      </c>
      <c r="B19" s="30" t="inlineStr">
        <is>
          <t>INE238A01034</t>
        </is>
      </c>
      <c r="C19" s="30" t="inlineStr">
        <is>
          <t>Banks</t>
        </is>
      </c>
      <c r="D19" s="13" t="n">
        <v>188278</v>
      </c>
      <c r="E19" s="14" t="n">
        <v>1848.61</v>
      </c>
      <c r="F19" s="15" t="n">
        <v>0.0318</v>
      </c>
      <c r="G19" s="15" t="n"/>
    </row>
    <row r="20">
      <c r="A20" s="12" t="inlineStr">
        <is>
          <t>Ultratech Cement Ltd.</t>
        </is>
      </c>
      <c r="B20" s="30" t="inlineStr">
        <is>
          <t>INE481G01011</t>
        </is>
      </c>
      <c r="C20" s="30" t="inlineStr">
        <is>
          <t>Cement &amp; Cement Products</t>
        </is>
      </c>
      <c r="D20" s="13" t="n">
        <v>21558</v>
      </c>
      <c r="E20" s="14" t="n">
        <v>1815.67</v>
      </c>
      <c r="F20" s="15" t="n">
        <v>0.0312</v>
      </c>
      <c r="G20" s="15" t="n"/>
    </row>
    <row r="21">
      <c r="A21" s="12" t="inlineStr">
        <is>
          <t>KEI Industries Ltd.</t>
        </is>
      </c>
      <c r="B21" s="30" t="inlineStr">
        <is>
          <t>INE878B01027</t>
        </is>
      </c>
      <c r="C21" s="30" t="inlineStr">
        <is>
          <t>Industrial Products</t>
        </is>
      </c>
      <c r="D21" s="13" t="n">
        <v>75565</v>
      </c>
      <c r="E21" s="14" t="n">
        <v>1815.37</v>
      </c>
      <c r="F21" s="15" t="n">
        <v>0.0312</v>
      </c>
      <c r="G21" s="15" t="n"/>
    </row>
    <row r="22">
      <c r="A22" s="12" t="inlineStr">
        <is>
          <t>Sun Pharmaceutical Industries Ltd.</t>
        </is>
      </c>
      <c r="B22" s="30" t="inlineStr">
        <is>
          <t>INE044A01036</t>
        </is>
      </c>
      <c r="C22" s="30" t="inlineStr">
        <is>
          <t>Pharmaceuticals &amp; Biotechnology</t>
        </is>
      </c>
      <c r="D22" s="13" t="n">
        <v>148034</v>
      </c>
      <c r="E22" s="14" t="n">
        <v>1611.5</v>
      </c>
      <c r="F22" s="15" t="n">
        <v>0.0277</v>
      </c>
      <c r="G22" s="15" t="n"/>
    </row>
    <row r="23">
      <c r="A23" s="12" t="inlineStr">
        <is>
          <t>Coforge Ltd.</t>
        </is>
      </c>
      <c r="B23" s="30" t="inlineStr">
        <is>
          <t>INE591G01017</t>
        </is>
      </c>
      <c r="C23" s="30" t="inlineStr">
        <is>
          <t>IT - Software</t>
        </is>
      </c>
      <c r="D23" s="13" t="n">
        <v>30751</v>
      </c>
      <c r="E23" s="14" t="n">
        <v>1532.71</v>
      </c>
      <c r="F23" s="15" t="n">
        <v>0.0264</v>
      </c>
      <c r="G23" s="15" t="n"/>
    </row>
    <row r="24">
      <c r="A24" s="12" t="inlineStr">
        <is>
          <t>Cholamandalam Investment &amp; Finance Company Ltd.</t>
        </is>
      </c>
      <c r="B24" s="30" t="inlineStr">
        <is>
          <t>INE121A01024</t>
        </is>
      </c>
      <c r="C24" s="30" t="inlineStr">
        <is>
          <t>Finance</t>
        </is>
      </c>
      <c r="D24" s="13" t="n">
        <v>134117</v>
      </c>
      <c r="E24" s="14" t="n">
        <v>1525.31</v>
      </c>
      <c r="F24" s="15" t="n">
        <v>0.0262</v>
      </c>
      <c r="G24" s="15" t="n"/>
    </row>
    <row r="25">
      <c r="A25" s="12" t="inlineStr">
        <is>
          <t>Bajaj Finance Ltd.</t>
        </is>
      </c>
      <c r="B25" s="30" t="inlineStr">
        <is>
          <t>INE296A01024</t>
        </is>
      </c>
      <c r="C25" s="30" t="inlineStr">
        <is>
          <t>Finance</t>
        </is>
      </c>
      <c r="D25" s="13" t="n">
        <v>19034</v>
      </c>
      <c r="E25" s="14" t="n">
        <v>1426.15</v>
      </c>
      <c r="F25" s="15" t="n">
        <v>0.0245</v>
      </c>
      <c r="G25" s="15" t="n"/>
    </row>
    <row r="26">
      <c r="A26" s="12" t="inlineStr">
        <is>
          <t>Samvardhana Motherson International Ltd.</t>
        </is>
      </c>
      <c r="B26" s="30" t="inlineStr">
        <is>
          <t>INE775A01035</t>
        </is>
      </c>
      <c r="C26" s="30" t="inlineStr">
        <is>
          <t>Auto Components</t>
        </is>
      </c>
      <c r="D26" s="13" t="n">
        <v>1399049</v>
      </c>
      <c r="E26" s="14" t="n">
        <v>1286.43</v>
      </c>
      <c r="F26" s="15" t="n">
        <v>0.0221</v>
      </c>
      <c r="G26" s="15" t="n"/>
    </row>
    <row r="27">
      <c r="A27" s="12" t="inlineStr">
        <is>
          <t>NTPC Ltd.</t>
        </is>
      </c>
      <c r="B27" s="30" t="inlineStr">
        <is>
          <t>INE733E01010</t>
        </is>
      </c>
      <c r="C27" s="30" t="inlineStr">
        <is>
          <t>Power</t>
        </is>
      </c>
      <c r="D27" s="13" t="n">
        <v>516611</v>
      </c>
      <c r="E27" s="14" t="n">
        <v>1218.17</v>
      </c>
      <c r="F27" s="15" t="n">
        <v>0.021</v>
      </c>
      <c r="G27" s="15" t="n"/>
    </row>
    <row r="28">
      <c r="A28" s="12" t="inlineStr">
        <is>
          <t>Tata Motors Ltd.</t>
        </is>
      </c>
      <c r="B28" s="30" t="inlineStr">
        <is>
          <t>INE155A01022</t>
        </is>
      </c>
      <c r="C28" s="30" t="inlineStr">
        <is>
          <t>Automobiles</t>
        </is>
      </c>
      <c r="D28" s="13" t="n">
        <v>190986</v>
      </c>
      <c r="E28" s="14" t="n">
        <v>1200.63</v>
      </c>
      <c r="F28" s="15" t="n">
        <v>0.0206</v>
      </c>
      <c r="G28" s="15" t="n"/>
    </row>
    <row r="29">
      <c r="A29" s="12" t="inlineStr">
        <is>
          <t>Syngene International Ltd.</t>
        </is>
      </c>
      <c r="B29" s="30" t="inlineStr">
        <is>
          <t>INE398R01022</t>
        </is>
      </c>
      <c r="C29" s="30" t="inlineStr">
        <is>
          <t>Healthcare Services</t>
        </is>
      </c>
      <c r="D29" s="13" t="n">
        <v>168776</v>
      </c>
      <c r="E29" s="14" t="n">
        <v>1148.18</v>
      </c>
      <c r="F29" s="15" t="n">
        <v>0.0197</v>
      </c>
      <c r="G29" s="15" t="n"/>
    </row>
    <row r="30">
      <c r="A30" s="12" t="inlineStr">
        <is>
          <t>Kajaria Ceramics Ltd.</t>
        </is>
      </c>
      <c r="B30" s="30" t="inlineStr">
        <is>
          <t>INE217B01036</t>
        </is>
      </c>
      <c r="C30" s="30" t="inlineStr">
        <is>
          <t>Consumer Durables</t>
        </is>
      </c>
      <c r="D30" s="13" t="n">
        <v>90098</v>
      </c>
      <c r="E30" s="14" t="n">
        <v>1136.45</v>
      </c>
      <c r="F30" s="15" t="n">
        <v>0.0195</v>
      </c>
      <c r="G30" s="15" t="n"/>
    </row>
    <row r="31">
      <c r="A31" s="12" t="inlineStr">
        <is>
          <t>Dixon Technologies (India) Ltd.</t>
        </is>
      </c>
      <c r="B31" s="30" t="inlineStr">
        <is>
          <t>INE935N01020</t>
        </is>
      </c>
      <c r="C31" s="30" t="inlineStr">
        <is>
          <t>Consumer Durables</t>
        </is>
      </c>
      <c r="D31" s="13" t="n">
        <v>21659</v>
      </c>
      <c r="E31" s="14" t="n">
        <v>1104.96</v>
      </c>
      <c r="F31" s="15" t="n">
        <v>0.019</v>
      </c>
      <c r="G31" s="15" t="n"/>
    </row>
    <row r="32">
      <c r="A32" s="12" t="inlineStr">
        <is>
          <t>ABB India Ltd.</t>
        </is>
      </c>
      <c r="B32" s="30" t="inlineStr">
        <is>
          <t>INE117A01022</t>
        </is>
      </c>
      <c r="C32" s="30" t="inlineStr">
        <is>
          <t>Electrical Equipment</t>
        </is>
      </c>
      <c r="D32" s="13" t="n">
        <v>26061</v>
      </c>
      <c r="E32" s="14" t="n">
        <v>1070.92</v>
      </c>
      <c r="F32" s="15" t="n">
        <v>0.0184</v>
      </c>
      <c r="G32" s="15" t="n"/>
    </row>
    <row r="33">
      <c r="A33" s="12" t="inlineStr">
        <is>
          <t>Titan Company Ltd.</t>
        </is>
      </c>
      <c r="B33" s="30" t="inlineStr">
        <is>
          <t>INE280A01028</t>
        </is>
      </c>
      <c r="C33" s="30" t="inlineStr">
        <is>
          <t>Consumer Durables</t>
        </is>
      </c>
      <c r="D33" s="13" t="n">
        <v>30940</v>
      </c>
      <c r="E33" s="14" t="n">
        <v>986.88</v>
      </c>
      <c r="F33" s="15" t="n">
        <v>0.017</v>
      </c>
      <c r="G33" s="15" t="n"/>
    </row>
    <row r="34">
      <c r="A34" s="12" t="inlineStr">
        <is>
          <t>Godrej Properties Ltd.</t>
        </is>
      </c>
      <c r="B34" s="30" t="inlineStr">
        <is>
          <t>INE484J01027</t>
        </is>
      </c>
      <c r="C34" s="30" t="inlineStr">
        <is>
          <t>Realty</t>
        </is>
      </c>
      <c r="D34" s="13" t="n">
        <v>58670</v>
      </c>
      <c r="E34" s="14" t="n">
        <v>973.72</v>
      </c>
      <c r="F34" s="15" t="n">
        <v>0.0167</v>
      </c>
      <c r="G34" s="15" t="n"/>
    </row>
    <row r="35">
      <c r="A35" s="12" t="inlineStr">
        <is>
          <t>Astral Ltd.</t>
        </is>
      </c>
      <c r="B35" s="30" t="inlineStr">
        <is>
          <t>INE006I01046</t>
        </is>
      </c>
      <c r="C35" s="30" t="inlineStr">
        <is>
          <t>Industrial Products</t>
        </is>
      </c>
      <c r="D35" s="13" t="n">
        <v>43713</v>
      </c>
      <c r="E35" s="14" t="n">
        <v>809.02</v>
      </c>
      <c r="F35" s="15" t="n">
        <v>0.0139</v>
      </c>
      <c r="G35" s="15" t="n"/>
    </row>
    <row r="36">
      <c r="A36" s="12" t="inlineStr">
        <is>
          <t>Mahindra &amp; Mahindra Ltd.</t>
        </is>
      </c>
      <c r="B36" s="30" t="inlineStr">
        <is>
          <t>INE101A01026</t>
        </is>
      </c>
      <c r="C36" s="30" t="inlineStr">
        <is>
          <t>Automobiles</t>
        </is>
      </c>
      <c r="D36" s="13" t="n">
        <v>46880</v>
      </c>
      <c r="E36" s="14" t="n">
        <v>683.79</v>
      </c>
      <c r="F36" s="15" t="n">
        <v>0.0118</v>
      </c>
      <c r="G36" s="15" t="n"/>
    </row>
    <row r="37">
      <c r="A37" s="12" t="inlineStr">
        <is>
          <t>Concord Biotech Ltd.</t>
        </is>
      </c>
      <c r="B37" s="30" t="inlineStr">
        <is>
          <t>INE338H01029</t>
        </is>
      </c>
      <c r="C37" s="30" t="inlineStr">
        <is>
          <t>Pharmaceuticals &amp; Biotechnology</t>
        </is>
      </c>
      <c r="D37" s="13" t="n">
        <v>36360</v>
      </c>
      <c r="E37" s="14" t="n">
        <v>417.65</v>
      </c>
      <c r="F37" s="15" t="n">
        <v>0.0072</v>
      </c>
      <c r="G37" s="15" t="n"/>
    </row>
    <row r="38">
      <c r="A38" s="16" t="inlineStr">
        <is>
          <t>Sub Total</t>
        </is>
      </c>
      <c r="B38" s="31" t="n"/>
      <c r="C38" s="31" t="n"/>
      <c r="D38" s="17" t="n"/>
      <c r="E38" s="37" t="n">
        <v>56830.74</v>
      </c>
      <c r="F38" s="38" t="n">
        <v>0.9774</v>
      </c>
      <c r="G38" s="20" t="n"/>
    </row>
    <row r="39">
      <c r="A39" s="16" t="inlineStr">
        <is>
          <t>(b) Unlisted</t>
        </is>
      </c>
      <c r="B39" s="30" t="n"/>
      <c r="C39" s="30" t="n"/>
      <c r="D39" s="13" t="n"/>
      <c r="E39" s="14" t="n"/>
      <c r="F39" s="15" t="n"/>
      <c r="G39" s="15" t="n"/>
    </row>
    <row r="40">
      <c r="A40" s="16" t="inlineStr">
        <is>
          <t>Sub Total</t>
        </is>
      </c>
      <c r="B40" s="30" t="n"/>
      <c r="C40" s="30" t="n"/>
      <c r="D40" s="13" t="n"/>
      <c r="E40" s="39" t="inlineStr">
        <is>
          <t>NIL</t>
        </is>
      </c>
      <c r="F40" s="40" t="inlineStr">
        <is>
          <t>NIL</t>
        </is>
      </c>
      <c r="G40" s="15" t="n"/>
    </row>
    <row r="41">
      <c r="A41" s="21" t="inlineStr">
        <is>
          <t>TOTAL</t>
        </is>
      </c>
      <c r="B41" s="32" t="n"/>
      <c r="C41" s="32" t="n"/>
      <c r="D41" s="22" t="n"/>
      <c r="E41" s="27" t="n">
        <v>56830.74</v>
      </c>
      <c r="F41" s="28" t="n">
        <v>0.9774</v>
      </c>
      <c r="G41" s="20" t="n"/>
    </row>
    <row r="42">
      <c r="A42" s="12" t="n"/>
      <c r="B42" s="30" t="n"/>
      <c r="C42" s="30" t="n"/>
      <c r="D42" s="13" t="n"/>
      <c r="E42" s="14" t="n"/>
      <c r="F42" s="15" t="n"/>
      <c r="G42" s="15" t="n"/>
    </row>
    <row r="43">
      <c r="A43" s="12" t="n"/>
      <c r="B43" s="30" t="n"/>
      <c r="C43" s="30" t="n"/>
      <c r="D43" s="13" t="n"/>
      <c r="E43" s="14" t="n"/>
      <c r="F43" s="15" t="n"/>
      <c r="G43" s="15" t="n"/>
    </row>
    <row r="44">
      <c r="A44" s="16" t="inlineStr">
        <is>
          <t>TREPS / Reverse Repo</t>
        </is>
      </c>
      <c r="B44" s="30" t="n"/>
      <c r="C44" s="30" t="n"/>
      <c r="D44" s="13" t="n"/>
      <c r="E44" s="14" t="n"/>
      <c r="F44" s="15" t="n"/>
      <c r="G44" s="15" t="n"/>
    </row>
    <row r="45">
      <c r="A45" s="12" t="inlineStr">
        <is>
          <t>Clearing Corporation of India Ltd.</t>
        </is>
      </c>
      <c r="B45" s="30" t="n"/>
      <c r="C45" s="30" t="n"/>
      <c r="D45" s="13" t="n"/>
      <c r="E45" s="14" t="n">
        <v>1485.72</v>
      </c>
      <c r="F45" s="15" t="n">
        <v>0.0256</v>
      </c>
      <c r="G45" s="15" t="n">
        <v>0.067576</v>
      </c>
    </row>
    <row r="46">
      <c r="A46" s="16" t="inlineStr">
        <is>
          <t>Sub Total</t>
        </is>
      </c>
      <c r="B46" s="31" t="n"/>
      <c r="C46" s="31" t="n"/>
      <c r="D46" s="17" t="n"/>
      <c r="E46" s="37" t="n">
        <v>1485.72</v>
      </c>
      <c r="F46" s="38" t="n">
        <v>0.0256</v>
      </c>
      <c r="G46" s="20" t="n"/>
    </row>
    <row r="47">
      <c r="A47" s="12" t="n"/>
      <c r="B47" s="30" t="n"/>
      <c r="C47" s="30" t="n"/>
      <c r="D47" s="13" t="n"/>
      <c r="E47" s="14" t="n"/>
      <c r="F47" s="15" t="n"/>
      <c r="G47" s="15" t="n"/>
    </row>
    <row r="48">
      <c r="A48" s="21" t="inlineStr">
        <is>
          <t>TOTAL</t>
        </is>
      </c>
      <c r="B48" s="32" t="n"/>
      <c r="C48" s="32" t="n"/>
      <c r="D48" s="22" t="n"/>
      <c r="E48" s="18" t="n">
        <v>1485.72</v>
      </c>
      <c r="F48" s="19" t="n">
        <v>0.0256</v>
      </c>
      <c r="G48" s="20" t="n"/>
    </row>
    <row r="49">
      <c r="A49" s="12" t="inlineStr">
        <is>
          <t>Accrued Interest</t>
        </is>
      </c>
      <c r="B49" s="30" t="n"/>
      <c r="C49" s="30" t="n"/>
      <c r="D49" s="13" t="n"/>
      <c r="E49" s="14" t="n">
        <v>0.2750667</v>
      </c>
      <c r="F49" s="15" t="n">
        <v>4e-06</v>
      </c>
      <c r="G49" s="15" t="n"/>
    </row>
    <row r="50">
      <c r="A50" s="12" t="inlineStr">
        <is>
          <t>Net Receivables/(Payables)</t>
        </is>
      </c>
      <c r="B50" s="30" t="n"/>
      <c r="C50" s="30" t="n"/>
      <c r="D50" s="13" t="n"/>
      <c r="E50" s="23" t="n">
        <v>-174.4550667</v>
      </c>
      <c r="F50" s="24" t="n">
        <v>-0.003004</v>
      </c>
      <c r="G50" s="15" t="n">
        <v>0.067576</v>
      </c>
    </row>
    <row r="51">
      <c r="A51" s="25" t="inlineStr">
        <is>
          <t>GRAND TOTAL</t>
        </is>
      </c>
      <c r="B51" s="33" t="n"/>
      <c r="C51" s="33" t="n"/>
      <c r="D51" s="26" t="n"/>
      <c r="E51" s="27" t="n">
        <v>58142.28</v>
      </c>
      <c r="F51" s="28" t="n">
        <v>1</v>
      </c>
      <c r="G51" s="28" t="n"/>
    </row>
    <row r="56">
      <c r="A56" s="67" t="inlineStr">
        <is>
          <t>Notes:</t>
        </is>
      </c>
    </row>
    <row r="57">
      <c r="A57" s="47" t="inlineStr">
        <is>
          <t>1. Security in default beyond its maturiy date</t>
        </is>
      </c>
      <c r="B57" s="34" t="inlineStr">
        <is>
          <t>NIL</t>
        </is>
      </c>
    </row>
    <row r="58">
      <c r="A58" t="inlineStr">
        <is>
          <t>2. NAV at the beginning of the period (Rs. per unit)</t>
        </is>
      </c>
    </row>
    <row r="59">
      <c r="A59" t="inlineStr">
        <is>
          <t>Plan /option (Face Value 10)</t>
        </is>
      </c>
      <c r="B59" t="inlineStr">
        <is>
          <t>As on</t>
        </is>
      </c>
      <c r="C59" t="inlineStr">
        <is>
          <t>As on</t>
        </is>
      </c>
    </row>
    <row r="60">
      <c r="B60" s="48" t="n">
        <v>45198</v>
      </c>
      <c r="C60" s="48" t="n">
        <v>45230</v>
      </c>
    </row>
    <row r="61">
      <c r="A61" t="inlineStr">
        <is>
          <t>Direct Plan  Growth Option</t>
        </is>
      </c>
      <c r="B61" t="n">
        <v>12.115</v>
      </c>
      <c r="C61" t="n">
        <v>11.75</v>
      </c>
      <c r="E61" s="2" t="n"/>
    </row>
    <row r="62">
      <c r="A62" t="inlineStr">
        <is>
          <t>Direct Plan IDCW Option</t>
        </is>
      </c>
      <c r="B62" t="n">
        <v>12.115</v>
      </c>
      <c r="C62" t="n">
        <v>11.75</v>
      </c>
      <c r="E62" s="2" t="n"/>
    </row>
    <row r="63">
      <c r="A63" t="inlineStr">
        <is>
          <t>Regular Plan  Growth Option</t>
        </is>
      </c>
      <c r="B63" t="n">
        <v>11.873</v>
      </c>
      <c r="C63" t="n">
        <v>11.499</v>
      </c>
      <c r="E63" s="2" t="n"/>
    </row>
    <row r="64">
      <c r="A64" t="inlineStr">
        <is>
          <t>Regular Plan IDCW Option</t>
        </is>
      </c>
      <c r="B64" t="n">
        <v>11.873</v>
      </c>
      <c r="C64" t="n">
        <v>11.499</v>
      </c>
      <c r="E64" s="2" t="n"/>
    </row>
    <row r="65">
      <c r="E65" s="2" t="n"/>
    </row>
    <row r="66">
      <c r="A66" t="inlineStr">
        <is>
          <t xml:space="preserve">3. Total Dividend (Net) declared during the month </t>
        </is>
      </c>
      <c r="B66" s="34" t="inlineStr">
        <is>
          <t>NIL</t>
        </is>
      </c>
    </row>
    <row r="67">
      <c r="A67" t="inlineStr">
        <is>
          <t>4. Bonus was declared during the month</t>
        </is>
      </c>
      <c r="B67" s="34" t="inlineStr">
        <is>
          <t>NIL</t>
        </is>
      </c>
    </row>
    <row r="68" ht="30" customHeight="1">
      <c r="A68" s="47" t="inlineStr">
        <is>
          <t>5. Investment in Repo of Corporate Debt Securities during the month ended October 31, 2023</t>
        </is>
      </c>
      <c r="B68" s="34" t="inlineStr">
        <is>
          <t>NIL</t>
        </is>
      </c>
    </row>
    <row r="69" ht="30" customHeight="1">
      <c r="A69" s="47" t="inlineStr">
        <is>
          <t>6. Investment in foreign securities/ADRs/GDRs at the end of the month</t>
        </is>
      </c>
      <c r="B69" s="34" t="inlineStr">
        <is>
          <t>NIL</t>
        </is>
      </c>
    </row>
    <row r="70">
      <c r="A70" t="inlineStr">
        <is>
          <t>7. Portfolio Turnover Ratio</t>
        </is>
      </c>
      <c r="B70" s="49" t="n">
        <v>0.506588</v>
      </c>
    </row>
    <row r="71" ht="45" customHeight="1">
      <c r="A71" s="47" t="inlineStr">
        <is>
          <t>8. Total gross exposure to derivative instruments (excluding reversed positions) at the end of the month (Rs. in Lakhs)</t>
        </is>
      </c>
      <c r="B71" s="34" t="inlineStr">
        <is>
          <t>NIL</t>
        </is>
      </c>
    </row>
    <row r="72" ht="30" customHeight="1">
      <c r="A72" s="47" t="inlineStr">
        <is>
          <t>9. Margin Deposits includes Margin money placed on derivatives other than margin money placed with bank</t>
        </is>
      </c>
      <c r="B72" s="34" t="inlineStr">
        <is>
          <t>NIL</t>
        </is>
      </c>
    </row>
    <row r="73" ht="30" customHeight="1">
      <c r="A73" s="47" t="inlineStr">
        <is>
          <t>10. Value of investment made by other schemes under same management (Rs. In Lakhs)</t>
        </is>
      </c>
      <c r="B73" s="34" t="inlineStr">
        <is>
          <t>NIL</t>
        </is>
      </c>
    </row>
    <row r="74">
      <c r="A74" t="inlineStr">
        <is>
          <t>11. Number of instance of deviation In valuation of securities</t>
        </is>
      </c>
      <c r="B74" s="34" t="inlineStr">
        <is>
          <t>NIL</t>
        </is>
      </c>
    </row>
    <row r="75">
      <c r="A75" t="inlineStr">
        <is>
          <t>12. Total value and percentage of illiquid equity shares / securities</t>
        </is>
      </c>
      <c r="B75" s="34" t="inlineStr">
        <is>
          <t>NIL</t>
        </is>
      </c>
    </row>
    <row r="77" ht="70" customHeight="1">
      <c r="A77" s="69" t="inlineStr">
        <is>
          <t>Scheme Name</t>
        </is>
      </c>
      <c r="B77" s="69" t="inlineStr">
        <is>
          <t>Risk- O - Meter</t>
        </is>
      </c>
      <c r="C77" s="69" t="inlineStr">
        <is>
          <t>Benchmark of the Scheme</t>
        </is>
      </c>
      <c r="D77" s="69" t="inlineStr">
        <is>
          <t>Benchmark Risk-o-meter</t>
        </is>
      </c>
    </row>
    <row r="78" ht="70" customHeight="1">
      <c r="A78" s="69" t="inlineStr">
        <is>
          <t>Edelweiss Focused Equity Fund</t>
        </is>
      </c>
      <c r="B78" s="69" t="n"/>
      <c r="C78" s="69" t="inlineStr">
        <is>
          <t>NIFTY 500 - TRI</t>
        </is>
      </c>
      <c r="D78" s="69" t="n"/>
      <c r="E78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78"/>
  <sheetViews>
    <sheetView showGridLines="0" workbookViewId="0">
      <pane ySplit="4" topLeftCell="A55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NIFTY 100 QUALITY 30 INDEX FND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 ended scheme replicating Nifty 100 Quality 30 Index)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6" t="inlineStr">
        <is>
          <t>Equity &amp; Equity related</t>
        </is>
      </c>
      <c r="B6" s="30" t="n"/>
      <c r="C6" s="30" t="n"/>
      <c r="D6" s="13" t="n"/>
      <c r="E6" s="14" t="n"/>
      <c r="F6" s="15" t="n"/>
      <c r="G6" s="15" t="n"/>
    </row>
    <row r="7">
      <c r="A7" s="16" t="inlineStr">
        <is>
          <t>(a)Listed / Awaiting listing on Stock Exchanges</t>
        </is>
      </c>
      <c r="B7" s="30" t="n"/>
      <c r="C7" s="30" t="n"/>
      <c r="D7" s="13" t="n"/>
      <c r="E7" s="14" t="n"/>
      <c r="F7" s="15" t="n"/>
      <c r="G7" s="15" t="n"/>
    </row>
    <row r="8">
      <c r="A8" s="12" t="inlineStr">
        <is>
          <t>Coal India Ltd.</t>
        </is>
      </c>
      <c r="B8" s="30" t="inlineStr">
        <is>
          <t>INE522F01014</t>
        </is>
      </c>
      <c r="C8" s="30" t="inlineStr">
        <is>
          <t>Consumable Fuels</t>
        </is>
      </c>
      <c r="D8" s="13" t="n">
        <v>25749</v>
      </c>
      <c r="E8" s="14" t="n">
        <v>80.92</v>
      </c>
      <c r="F8" s="15" t="n">
        <v>0.0531</v>
      </c>
      <c r="G8" s="15" t="n"/>
    </row>
    <row r="9">
      <c r="A9" s="12" t="inlineStr">
        <is>
          <t>Infosys Ltd.</t>
        </is>
      </c>
      <c r="B9" s="30" t="inlineStr">
        <is>
          <t>INE009A01021</t>
        </is>
      </c>
      <c r="C9" s="30" t="inlineStr">
        <is>
          <t>IT - Software</t>
        </is>
      </c>
      <c r="D9" s="13" t="n">
        <v>5802</v>
      </c>
      <c r="E9" s="14" t="n">
        <v>79.39</v>
      </c>
      <c r="F9" s="15" t="n">
        <v>0.0521</v>
      </c>
      <c r="G9" s="15" t="n"/>
    </row>
    <row r="10">
      <c r="A10" s="12" t="inlineStr">
        <is>
          <t>Nestle India Ltd.</t>
        </is>
      </c>
      <c r="B10" s="30" t="inlineStr">
        <is>
          <t>INE239A01016</t>
        </is>
      </c>
      <c r="C10" s="30" t="inlineStr">
        <is>
          <t>Food Products</t>
        </is>
      </c>
      <c r="D10" s="13" t="n">
        <v>326</v>
      </c>
      <c r="E10" s="14" t="n">
        <v>79.01000000000001</v>
      </c>
      <c r="F10" s="15" t="n">
        <v>0.0518</v>
      </c>
      <c r="G10" s="15" t="n"/>
    </row>
    <row r="11">
      <c r="A11" s="12" t="inlineStr">
        <is>
          <t>HCL Technologies Ltd.</t>
        </is>
      </c>
      <c r="B11" s="30" t="inlineStr">
        <is>
          <t>INE860A01027</t>
        </is>
      </c>
      <c r="C11" s="30" t="inlineStr">
        <is>
          <t>IT - Software</t>
        </is>
      </c>
      <c r="D11" s="13" t="n">
        <v>6147</v>
      </c>
      <c r="E11" s="14" t="n">
        <v>78.44</v>
      </c>
      <c r="F11" s="15" t="n">
        <v>0.0514</v>
      </c>
      <c r="G11" s="15" t="n"/>
    </row>
    <row r="12">
      <c r="A12" s="12" t="inlineStr">
        <is>
          <t>Tata Consultancy Services Ltd.</t>
        </is>
      </c>
      <c r="B12" s="30" t="inlineStr">
        <is>
          <t>INE467B01029</t>
        </is>
      </c>
      <c r="C12" s="30" t="inlineStr">
        <is>
          <t>IT - Software</t>
        </is>
      </c>
      <c r="D12" s="13" t="n">
        <v>2311</v>
      </c>
      <c r="E12" s="14" t="n">
        <v>77.84999999999999</v>
      </c>
      <c r="F12" s="15" t="n">
        <v>0.0511</v>
      </c>
      <c r="G12" s="15" t="n"/>
    </row>
    <row r="13">
      <c r="A13" s="12" t="inlineStr">
        <is>
          <t>ITC Ltd.</t>
        </is>
      </c>
      <c r="B13" s="30" t="inlineStr">
        <is>
          <t>INE154A01025</t>
        </is>
      </c>
      <c r="C13" s="30" t="inlineStr">
        <is>
          <t>Diversified FMCG</t>
        </is>
      </c>
      <c r="D13" s="13" t="n">
        <v>16537</v>
      </c>
      <c r="E13" s="14" t="n">
        <v>70.84</v>
      </c>
      <c r="F13" s="15" t="n">
        <v>0.0465</v>
      </c>
      <c r="G13" s="15" t="n"/>
    </row>
    <row r="14">
      <c r="A14" s="12" t="inlineStr">
        <is>
          <t>Hindustan Unilever Ltd.</t>
        </is>
      </c>
      <c r="B14" s="30" t="inlineStr">
        <is>
          <t>INE030A01027</t>
        </is>
      </c>
      <c r="C14" s="30" t="inlineStr">
        <is>
          <t>Diversified FMCG</t>
        </is>
      </c>
      <c r="D14" s="13" t="n">
        <v>2779</v>
      </c>
      <c r="E14" s="14" t="n">
        <v>69.03</v>
      </c>
      <c r="F14" s="15" t="n">
        <v>0.0453</v>
      </c>
      <c r="G14" s="15" t="n"/>
    </row>
    <row r="15">
      <c r="A15" s="12" t="inlineStr">
        <is>
          <t>Asian Paints Ltd.</t>
        </is>
      </c>
      <c r="B15" s="30" t="inlineStr">
        <is>
          <t>INE021A01026</t>
        </is>
      </c>
      <c r="C15" s="30" t="inlineStr">
        <is>
          <t>Consumer Durables</t>
        </is>
      </c>
      <c r="D15" s="13" t="n">
        <v>2228</v>
      </c>
      <c r="E15" s="14" t="n">
        <v>66.73999999999999</v>
      </c>
      <c r="F15" s="15" t="n">
        <v>0.0438</v>
      </c>
      <c r="G15" s="15" t="n"/>
    </row>
    <row r="16">
      <c r="A16" s="12" t="inlineStr">
        <is>
          <t>HDFC Bank Ltd.</t>
        </is>
      </c>
      <c r="B16" s="30" t="inlineStr">
        <is>
          <t>INE040A01034</t>
        </is>
      </c>
      <c r="C16" s="30" t="inlineStr">
        <is>
          <t>Banks</t>
        </is>
      </c>
      <c r="D16" s="13" t="n">
        <v>4506</v>
      </c>
      <c r="E16" s="14" t="n">
        <v>66.53</v>
      </c>
      <c r="F16" s="15" t="n">
        <v>0.0436</v>
      </c>
      <c r="G16" s="15" t="n"/>
    </row>
    <row r="17">
      <c r="A17" s="12" t="inlineStr">
        <is>
          <t>Maruti Suzuki India Ltd.</t>
        </is>
      </c>
      <c r="B17" s="30" t="inlineStr">
        <is>
          <t>INE585B01010</t>
        </is>
      </c>
      <c r="C17" s="30" t="inlineStr">
        <is>
          <t>Automobiles</t>
        </is>
      </c>
      <c r="D17" s="13" t="n">
        <v>627</v>
      </c>
      <c r="E17" s="14" t="n">
        <v>65.16</v>
      </c>
      <c r="F17" s="15" t="n">
        <v>0.0427</v>
      </c>
      <c r="G17" s="15" t="n"/>
    </row>
    <row r="18">
      <c r="A18" s="12" t="inlineStr">
        <is>
          <t>Colgate Palmolive (India) Ltd.</t>
        </is>
      </c>
      <c r="B18" s="30" t="inlineStr">
        <is>
          <t>INE259A01022</t>
        </is>
      </c>
      <c r="C18" s="30" t="inlineStr">
        <is>
          <t>Personal Products</t>
        </is>
      </c>
      <c r="D18" s="13" t="n">
        <v>2899</v>
      </c>
      <c r="E18" s="14" t="n">
        <v>61.28</v>
      </c>
      <c r="F18" s="15" t="n">
        <v>0.0402</v>
      </c>
      <c r="G18" s="15" t="n"/>
    </row>
    <row r="19">
      <c r="A19" s="12" t="inlineStr">
        <is>
          <t>Bajaj Auto Ltd.</t>
        </is>
      </c>
      <c r="B19" s="30" t="inlineStr">
        <is>
          <t>INE917I01010</t>
        </is>
      </c>
      <c r="C19" s="30" t="inlineStr">
        <is>
          <t>Automobiles</t>
        </is>
      </c>
      <c r="D19" s="13" t="n">
        <v>1034</v>
      </c>
      <c r="E19" s="14" t="n">
        <v>54.95</v>
      </c>
      <c r="F19" s="15" t="n">
        <v>0.036</v>
      </c>
      <c r="G19" s="15" t="n"/>
    </row>
    <row r="20">
      <c r="A20" s="12" t="inlineStr">
        <is>
          <t>Tech Mahindra Ltd.</t>
        </is>
      </c>
      <c r="B20" s="30" t="inlineStr">
        <is>
          <t>INE669C01036</t>
        </is>
      </c>
      <c r="C20" s="30" t="inlineStr">
        <is>
          <t>IT - Software</t>
        </is>
      </c>
      <c r="D20" s="13" t="n">
        <v>4685</v>
      </c>
      <c r="E20" s="14" t="n">
        <v>53.09</v>
      </c>
      <c r="F20" s="15" t="n">
        <v>0.0348</v>
      </c>
      <c r="G20" s="15" t="n"/>
    </row>
    <row r="21">
      <c r="A21" s="12" t="inlineStr">
        <is>
          <t>LTIMindtree Ltd.</t>
        </is>
      </c>
      <c r="B21" s="30" t="inlineStr">
        <is>
          <t>INE214T01019</t>
        </is>
      </c>
      <c r="C21" s="30" t="inlineStr">
        <is>
          <t>IT - Software</t>
        </is>
      </c>
      <c r="D21" s="13" t="n">
        <v>953</v>
      </c>
      <c r="E21" s="14" t="n">
        <v>48.23</v>
      </c>
      <c r="F21" s="15" t="n">
        <v>0.0316</v>
      </c>
      <c r="G21" s="15" t="n"/>
    </row>
    <row r="22">
      <c r="A22" s="12" t="inlineStr">
        <is>
          <t>Divi's Laboratories Ltd.</t>
        </is>
      </c>
      <c r="B22" s="30" t="inlineStr">
        <is>
          <t>INE361B01024</t>
        </is>
      </c>
      <c r="C22" s="30" t="inlineStr">
        <is>
          <t>Pharmaceuticals &amp; Biotechnology</t>
        </is>
      </c>
      <c r="D22" s="13" t="n">
        <v>1341</v>
      </c>
      <c r="E22" s="14" t="n">
        <v>45.44</v>
      </c>
      <c r="F22" s="15" t="n">
        <v>0.0298</v>
      </c>
      <c r="G22" s="15" t="n"/>
    </row>
    <row r="23">
      <c r="A23" s="12" t="inlineStr">
        <is>
          <t>Page Industries Ltd.</t>
        </is>
      </c>
      <c r="B23" s="30" t="inlineStr">
        <is>
          <t>INE761H01022</t>
        </is>
      </c>
      <c r="C23" s="30" t="inlineStr">
        <is>
          <t>Textiles &amp; Apparels</t>
        </is>
      </c>
      <c r="D23" s="13" t="n">
        <v>116</v>
      </c>
      <c r="E23" s="14" t="n">
        <v>43.87</v>
      </c>
      <c r="F23" s="15" t="n">
        <v>0.0288</v>
      </c>
      <c r="G23" s="15" t="n"/>
    </row>
    <row r="24">
      <c r="A24" s="12" t="inlineStr">
        <is>
          <t>Wipro Ltd.</t>
        </is>
      </c>
      <c r="B24" s="30" t="inlineStr">
        <is>
          <t>INE075A01022</t>
        </is>
      </c>
      <c r="C24" s="30" t="inlineStr">
        <is>
          <t>IT - Software</t>
        </is>
      </c>
      <c r="D24" s="13" t="n">
        <v>11320</v>
      </c>
      <c r="E24" s="14" t="n">
        <v>43.22</v>
      </c>
      <c r="F24" s="15" t="n">
        <v>0.0283</v>
      </c>
      <c r="G24" s="15" t="n"/>
    </row>
    <row r="25">
      <c r="A25" s="12" t="inlineStr">
        <is>
          <t>Britannia Industries Ltd.</t>
        </is>
      </c>
      <c r="B25" s="30" t="inlineStr">
        <is>
          <t>INE216A01030</t>
        </is>
      </c>
      <c r="C25" s="30" t="inlineStr">
        <is>
          <t>Food Products</t>
        </is>
      </c>
      <c r="D25" s="13" t="n">
        <v>947</v>
      </c>
      <c r="E25" s="14" t="n">
        <v>41.92</v>
      </c>
      <c r="F25" s="15" t="n">
        <v>0.0275</v>
      </c>
      <c r="G25" s="15" t="n"/>
    </row>
    <row r="26">
      <c r="A26" s="12" t="inlineStr">
        <is>
          <t>Marico Ltd.</t>
        </is>
      </c>
      <c r="B26" s="30" t="inlineStr">
        <is>
          <t>INE196A01026</t>
        </is>
      </c>
      <c r="C26" s="30" t="inlineStr">
        <is>
          <t>Agricultural Food &amp; other Products</t>
        </is>
      </c>
      <c r="D26" s="13" t="n">
        <v>7570</v>
      </c>
      <c r="E26" s="14" t="n">
        <v>40.62</v>
      </c>
      <c r="F26" s="15" t="n">
        <v>0.0266</v>
      </c>
      <c r="G26" s="15" t="n"/>
    </row>
    <row r="27">
      <c r="A27" s="12" t="inlineStr">
        <is>
          <t>Hero MotoCorp Ltd.</t>
        </is>
      </c>
      <c r="B27" s="30" t="inlineStr">
        <is>
          <t>INE158A01026</t>
        </is>
      </c>
      <c r="C27" s="30" t="inlineStr">
        <is>
          <t>Automobiles</t>
        </is>
      </c>
      <c r="D27" s="13" t="n">
        <v>1287</v>
      </c>
      <c r="E27" s="14" t="n">
        <v>39.75</v>
      </c>
      <c r="F27" s="15" t="n">
        <v>0.0261</v>
      </c>
      <c r="G27" s="15" t="n"/>
    </row>
    <row r="28">
      <c r="A28" s="12" t="inlineStr">
        <is>
          <t>Hindustan Aeronautics Ltd.</t>
        </is>
      </c>
      <c r="B28" s="30" t="inlineStr">
        <is>
          <t>INE066F01020</t>
        </is>
      </c>
      <c r="C28" s="30" t="inlineStr">
        <is>
          <t>Aerospace &amp; Defense</t>
        </is>
      </c>
      <c r="D28" s="13" t="n">
        <v>2076</v>
      </c>
      <c r="E28" s="14" t="n">
        <v>37.85</v>
      </c>
      <c r="F28" s="15" t="n">
        <v>0.0248</v>
      </c>
      <c r="G28" s="15" t="n"/>
    </row>
    <row r="29">
      <c r="A29" s="12" t="inlineStr">
        <is>
          <t>Eicher Motors Ltd.</t>
        </is>
      </c>
      <c r="B29" s="30" t="inlineStr">
        <is>
          <t>INE066A01021</t>
        </is>
      </c>
      <c r="C29" s="30" t="inlineStr">
        <is>
          <t>Automobiles</t>
        </is>
      </c>
      <c r="D29" s="13" t="n">
        <v>1127</v>
      </c>
      <c r="E29" s="14" t="n">
        <v>37.14</v>
      </c>
      <c r="F29" s="15" t="n">
        <v>0.0244</v>
      </c>
      <c r="G29" s="15" t="n"/>
    </row>
    <row r="30">
      <c r="A30" s="12" t="inlineStr">
        <is>
          <t>Pidilite Industries Ltd.</t>
        </is>
      </c>
      <c r="B30" s="30" t="inlineStr">
        <is>
          <t>INE318A01026</t>
        </is>
      </c>
      <c r="C30" s="30" t="inlineStr">
        <is>
          <t>Chemicals &amp; Petrochemicals</t>
        </is>
      </c>
      <c r="D30" s="13" t="n">
        <v>1493</v>
      </c>
      <c r="E30" s="14" t="n">
        <v>36.7</v>
      </c>
      <c r="F30" s="15" t="n">
        <v>0.0241</v>
      </c>
      <c r="G30" s="15" t="n"/>
    </row>
    <row r="31">
      <c r="A31" s="12" t="inlineStr">
        <is>
          <t>Havells India Ltd.</t>
        </is>
      </c>
      <c r="B31" s="30" t="inlineStr">
        <is>
          <t>INE176B01034</t>
        </is>
      </c>
      <c r="C31" s="30" t="inlineStr">
        <is>
          <t>Consumer Durables</t>
        </is>
      </c>
      <c r="D31" s="13" t="n">
        <v>2769</v>
      </c>
      <c r="E31" s="14" t="n">
        <v>34.51</v>
      </c>
      <c r="F31" s="15" t="n">
        <v>0.0226</v>
      </c>
      <c r="G31" s="15" t="n"/>
    </row>
    <row r="32">
      <c r="A32" s="12" t="inlineStr">
        <is>
          <t>Dabur India Ltd.</t>
        </is>
      </c>
      <c r="B32" s="30" t="inlineStr">
        <is>
          <t>INE016A01026</t>
        </is>
      </c>
      <c r="C32" s="30" t="inlineStr">
        <is>
          <t>Personal Products</t>
        </is>
      </c>
      <c r="D32" s="13" t="n">
        <v>6486</v>
      </c>
      <c r="E32" s="14" t="n">
        <v>34.3</v>
      </c>
      <c r="F32" s="15" t="n">
        <v>0.0225</v>
      </c>
      <c r="G32" s="15" t="n"/>
    </row>
    <row r="33">
      <c r="A33" s="12" t="inlineStr">
        <is>
          <t>HDFC Asset Management Company Ltd.</t>
        </is>
      </c>
      <c r="B33" s="30" t="inlineStr">
        <is>
          <t>INE127D01025</t>
        </is>
      </c>
      <c r="C33" s="30" t="inlineStr">
        <is>
          <t>Capital Markets</t>
        </is>
      </c>
      <c r="D33" s="13" t="n">
        <v>1252</v>
      </c>
      <c r="E33" s="14" t="n">
        <v>34.23</v>
      </c>
      <c r="F33" s="15" t="n">
        <v>0.0224</v>
      </c>
      <c r="G33" s="15" t="n"/>
    </row>
    <row r="34">
      <c r="A34" s="12" t="inlineStr">
        <is>
          <t>Godrej Consumer Products Ltd.</t>
        </is>
      </c>
      <c r="B34" s="30" t="inlineStr">
        <is>
          <t>INE102D01028</t>
        </is>
      </c>
      <c r="C34" s="30" t="inlineStr">
        <is>
          <t>Personal Products</t>
        </is>
      </c>
      <c r="D34" s="13" t="n">
        <v>3315</v>
      </c>
      <c r="E34" s="14" t="n">
        <v>32.88</v>
      </c>
      <c r="F34" s="15" t="n">
        <v>0.0216</v>
      </c>
      <c r="G34" s="15" t="n"/>
    </row>
    <row r="35">
      <c r="A35" s="12" t="inlineStr">
        <is>
          <t>Bosch Ltd.</t>
        </is>
      </c>
      <c r="B35" s="30" t="inlineStr">
        <is>
          <t>INE323A01026</t>
        </is>
      </c>
      <c r="C35" s="30" t="inlineStr">
        <is>
          <t>Auto Components</t>
        </is>
      </c>
      <c r="D35" s="13" t="n">
        <v>123</v>
      </c>
      <c r="E35" s="14" t="n">
        <v>23.92</v>
      </c>
      <c r="F35" s="15" t="n">
        <v>0.0157</v>
      </c>
      <c r="G35" s="15" t="n"/>
    </row>
    <row r="36">
      <c r="A36" s="12" t="inlineStr">
        <is>
          <t>Berger Paints (I) Ltd.</t>
        </is>
      </c>
      <c r="B36" s="30" t="inlineStr">
        <is>
          <t>INE463A01038</t>
        </is>
      </c>
      <c r="C36" s="30" t="inlineStr">
        <is>
          <t>Consumer Durables</t>
        </is>
      </c>
      <c r="D36" s="13" t="n">
        <v>4098</v>
      </c>
      <c r="E36" s="14" t="n">
        <v>22.89</v>
      </c>
      <c r="F36" s="15" t="n">
        <v>0.015</v>
      </c>
      <c r="G36" s="15" t="n"/>
    </row>
    <row r="37">
      <c r="A37" s="12" t="inlineStr">
        <is>
          <t>Muthoot Finance Ltd.</t>
        </is>
      </c>
      <c r="B37" s="30" t="inlineStr">
        <is>
          <t>INE414G01012</t>
        </is>
      </c>
      <c r="C37" s="30" t="inlineStr">
        <is>
          <t>Finance</t>
        </is>
      </c>
      <c r="D37" s="13" t="n">
        <v>1682</v>
      </c>
      <c r="E37" s="14" t="n">
        <v>21.84</v>
      </c>
      <c r="F37" s="15" t="n">
        <v>0.0143</v>
      </c>
      <c r="G37" s="15" t="n"/>
    </row>
    <row r="38">
      <c r="A38" s="16" t="inlineStr">
        <is>
          <t>Sub Total</t>
        </is>
      </c>
      <c r="B38" s="31" t="n"/>
      <c r="C38" s="31" t="n"/>
      <c r="D38" s="17" t="n"/>
      <c r="E38" s="37" t="n">
        <v>1522.54</v>
      </c>
      <c r="F38" s="38" t="n">
        <v>0.9985000000000001</v>
      </c>
      <c r="G38" s="20" t="n"/>
    </row>
    <row r="39">
      <c r="A39" s="16" t="inlineStr">
        <is>
          <t>(b) Unlisted</t>
        </is>
      </c>
      <c r="B39" s="30" t="n"/>
      <c r="C39" s="30" t="n"/>
      <c r="D39" s="13" t="n"/>
      <c r="E39" s="14" t="n"/>
      <c r="F39" s="15" t="n"/>
      <c r="G39" s="15" t="n"/>
    </row>
    <row r="40">
      <c r="A40" s="16" t="inlineStr">
        <is>
          <t>Sub Total</t>
        </is>
      </c>
      <c r="B40" s="30" t="n"/>
      <c r="C40" s="30" t="n"/>
      <c r="D40" s="13" t="n"/>
      <c r="E40" s="39" t="inlineStr">
        <is>
          <t>NIL</t>
        </is>
      </c>
      <c r="F40" s="40" t="inlineStr">
        <is>
          <t>NIL</t>
        </is>
      </c>
      <c r="G40" s="15" t="n"/>
    </row>
    <row r="41">
      <c r="A41" s="21" t="inlineStr">
        <is>
          <t>TOTAL</t>
        </is>
      </c>
      <c r="B41" s="32" t="n"/>
      <c r="C41" s="32" t="n"/>
      <c r="D41" s="22" t="n"/>
      <c r="E41" s="27" t="n">
        <v>1522.54</v>
      </c>
      <c r="F41" s="28" t="n">
        <v>0.9985000000000001</v>
      </c>
      <c r="G41" s="20" t="n"/>
    </row>
    <row r="42">
      <c r="A42" s="12" t="n"/>
      <c r="B42" s="30" t="n"/>
      <c r="C42" s="30" t="n"/>
      <c r="D42" s="13" t="n"/>
      <c r="E42" s="14" t="n"/>
      <c r="F42" s="15" t="n"/>
      <c r="G42" s="15" t="n"/>
    </row>
    <row r="43">
      <c r="A43" s="12" t="n"/>
      <c r="B43" s="30" t="n"/>
      <c r="C43" s="30" t="n"/>
      <c r="D43" s="13" t="n"/>
      <c r="E43" s="14" t="n"/>
      <c r="F43" s="15" t="n"/>
      <c r="G43" s="15" t="n"/>
    </row>
    <row r="44">
      <c r="A44" s="16" t="inlineStr">
        <is>
          <t>TREPS / Reverse Repo</t>
        </is>
      </c>
      <c r="B44" s="30" t="n"/>
      <c r="C44" s="30" t="n"/>
      <c r="D44" s="13" t="n"/>
      <c r="E44" s="14" t="n"/>
      <c r="F44" s="15" t="n"/>
      <c r="G44" s="15" t="n"/>
    </row>
    <row r="45">
      <c r="A45" s="12" t="inlineStr">
        <is>
          <t>Clearing Corporation of India Ltd.</t>
        </is>
      </c>
      <c r="B45" s="30" t="n"/>
      <c r="C45" s="30" t="n"/>
      <c r="D45" s="13" t="n"/>
      <c r="E45" s="14" t="n">
        <v>9</v>
      </c>
      <c r="F45" s="15" t="n">
        <v>0.0059</v>
      </c>
      <c r="G45" s="15" t="n">
        <v>0.067576</v>
      </c>
    </row>
    <row r="46">
      <c r="A46" s="16" t="inlineStr">
        <is>
          <t>Sub Total</t>
        </is>
      </c>
      <c r="B46" s="31" t="n"/>
      <c r="C46" s="31" t="n"/>
      <c r="D46" s="17" t="n"/>
      <c r="E46" s="37" t="n">
        <v>9</v>
      </c>
      <c r="F46" s="38" t="n">
        <v>0.0059</v>
      </c>
      <c r="G46" s="20" t="n"/>
    </row>
    <row r="47">
      <c r="A47" s="12" t="n"/>
      <c r="B47" s="30" t="n"/>
      <c r="C47" s="30" t="n"/>
      <c r="D47" s="13" t="n"/>
      <c r="E47" s="14" t="n"/>
      <c r="F47" s="15" t="n"/>
      <c r="G47" s="15" t="n"/>
    </row>
    <row r="48">
      <c r="A48" s="21" t="inlineStr">
        <is>
          <t>TOTAL</t>
        </is>
      </c>
      <c r="B48" s="32" t="n"/>
      <c r="C48" s="32" t="n"/>
      <c r="D48" s="22" t="n"/>
      <c r="E48" s="18" t="n">
        <v>9</v>
      </c>
      <c r="F48" s="19" t="n">
        <v>0.0059</v>
      </c>
      <c r="G48" s="20" t="n"/>
    </row>
    <row r="49">
      <c r="A49" s="12" t="inlineStr">
        <is>
          <t>Accrued Interest</t>
        </is>
      </c>
      <c r="B49" s="30" t="n"/>
      <c r="C49" s="30" t="n"/>
      <c r="D49" s="13" t="n"/>
      <c r="E49" s="14" t="n">
        <v>0.0016659</v>
      </c>
      <c r="F49" s="15" t="n">
        <v>1e-06</v>
      </c>
      <c r="G49" s="15" t="n"/>
    </row>
    <row r="50">
      <c r="A50" s="12" t="inlineStr">
        <is>
          <t>Net Receivables/(Payables)</t>
        </is>
      </c>
      <c r="B50" s="30" t="n"/>
      <c r="C50" s="30" t="n"/>
      <c r="D50" s="13" t="n"/>
      <c r="E50" s="23" t="n">
        <v>-6.6716659</v>
      </c>
      <c r="F50" s="24" t="n">
        <v>-0.004401</v>
      </c>
      <c r="G50" s="15" t="n">
        <v>0.067576</v>
      </c>
    </row>
    <row r="51">
      <c r="A51" s="25" t="inlineStr">
        <is>
          <t>GRAND TOTAL</t>
        </is>
      </c>
      <c r="B51" s="33" t="n"/>
      <c r="C51" s="33" t="n"/>
      <c r="D51" s="26" t="n"/>
      <c r="E51" s="27" t="n">
        <v>1524.87</v>
      </c>
      <c r="F51" s="28" t="n">
        <v>1</v>
      </c>
      <c r="G51" s="28" t="n"/>
    </row>
    <row r="56">
      <c r="A56" s="67" t="inlineStr">
        <is>
          <t>Notes:</t>
        </is>
      </c>
    </row>
    <row r="57">
      <c r="A57" s="47" t="inlineStr">
        <is>
          <t>1. Security in default beyond its maturiy date</t>
        </is>
      </c>
      <c r="B57" s="34" t="inlineStr">
        <is>
          <t>NIL</t>
        </is>
      </c>
    </row>
    <row r="58">
      <c r="A58" t="inlineStr">
        <is>
          <t>2. NAV at the beginning of the period (Rs. per unit)</t>
        </is>
      </c>
    </row>
    <row r="59">
      <c r="A59" t="inlineStr">
        <is>
          <t>Plan /option (Face Value 10)</t>
        </is>
      </c>
      <c r="B59" t="inlineStr">
        <is>
          <t>As on</t>
        </is>
      </c>
      <c r="C59" t="inlineStr">
        <is>
          <t>As on</t>
        </is>
      </c>
    </row>
    <row r="60">
      <c r="B60" s="48" t="n">
        <v>45198</v>
      </c>
      <c r="C60" s="48" t="n">
        <v>45230</v>
      </c>
    </row>
    <row r="61">
      <c r="A61" t="inlineStr">
        <is>
          <t>Direct Plan Growth Option</t>
        </is>
      </c>
      <c r="B61" t="n">
        <v>11.2652</v>
      </c>
      <c r="C61" t="n">
        <v>11.1141</v>
      </c>
      <c r="E61" s="2" t="n"/>
    </row>
    <row r="62">
      <c r="A62" t="inlineStr">
        <is>
          <t>Direct Plan IDCW Option</t>
        </is>
      </c>
      <c r="B62" t="n">
        <v>11.1075</v>
      </c>
      <c r="C62" t="n">
        <v>10.9586</v>
      </c>
      <c r="E62" s="2" t="n"/>
    </row>
    <row r="63">
      <c r="A63" t="inlineStr">
        <is>
          <t>Regular Plan Growth Option</t>
        </is>
      </c>
      <c r="B63" t="n">
        <v>11.1235</v>
      </c>
      <c r="C63" t="n">
        <v>10.9678</v>
      </c>
      <c r="E63" s="2" t="n"/>
    </row>
    <row r="64">
      <c r="A64" t="inlineStr">
        <is>
          <t>Regular Plan IDCW Option</t>
        </is>
      </c>
      <c r="B64" t="n">
        <v>11.1231</v>
      </c>
      <c r="C64" t="n">
        <v>10.9674</v>
      </c>
      <c r="E64" s="2" t="n"/>
    </row>
    <row r="65">
      <c r="E65" s="2" t="n"/>
    </row>
    <row r="66">
      <c r="A66" t="inlineStr">
        <is>
          <t xml:space="preserve">3. Total Dividend (Net) declared during the month </t>
        </is>
      </c>
      <c r="B66" s="34" t="inlineStr">
        <is>
          <t>NIL</t>
        </is>
      </c>
    </row>
    <row r="67">
      <c r="A67" t="inlineStr">
        <is>
          <t>4. Bonus was declared during the month</t>
        </is>
      </c>
      <c r="B67" s="34" t="inlineStr">
        <is>
          <t>NIL</t>
        </is>
      </c>
    </row>
    <row r="68" ht="30" customHeight="1">
      <c r="A68" s="47" t="inlineStr">
        <is>
          <t>5. Investment in Repo of Corporate Debt Securities during the month ended October 31, 2023</t>
        </is>
      </c>
      <c r="B68" s="34" t="inlineStr">
        <is>
          <t>NIL</t>
        </is>
      </c>
    </row>
    <row r="69" ht="30" customHeight="1">
      <c r="A69" s="47" t="inlineStr">
        <is>
          <t>6. Investment in foreign securities/ADRs/GDRs at the end of the month</t>
        </is>
      </c>
      <c r="B69" s="34" t="inlineStr">
        <is>
          <t>NIL</t>
        </is>
      </c>
    </row>
    <row r="70">
      <c r="A70" t="inlineStr">
        <is>
          <t>7. Portfolio Turnover Ratio</t>
        </is>
      </c>
      <c r="B70" s="49" t="n">
        <v>0.440046</v>
      </c>
    </row>
    <row r="71" ht="45" customHeight="1">
      <c r="A71" s="47" t="inlineStr">
        <is>
          <t>8. Total gross exposure to derivative instruments (excluding reversed positions) at the end of the month (Rs. in Lakhs)</t>
        </is>
      </c>
      <c r="B71" s="34" t="inlineStr">
        <is>
          <t>NIL</t>
        </is>
      </c>
    </row>
    <row r="72" ht="30" customHeight="1">
      <c r="A72" s="47" t="inlineStr">
        <is>
          <t>9. Margin Deposits includes Margin money placed on derivatives other than margin money placed with bank</t>
        </is>
      </c>
      <c r="B72" s="34" t="inlineStr">
        <is>
          <t>NIL</t>
        </is>
      </c>
    </row>
    <row r="73" ht="30" customHeight="1">
      <c r="A73" s="47" t="inlineStr">
        <is>
          <t>10. Value of investment made by other schemes under same management (Rs. In Lakhs)</t>
        </is>
      </c>
      <c r="B73" s="34" t="inlineStr">
        <is>
          <t>NIL</t>
        </is>
      </c>
    </row>
    <row r="74">
      <c r="A74" t="inlineStr">
        <is>
          <t>11. Number of instance of deviation In valuation of securities</t>
        </is>
      </c>
      <c r="B74" s="34" t="inlineStr">
        <is>
          <t>NIL</t>
        </is>
      </c>
    </row>
    <row r="75">
      <c r="A75" t="inlineStr">
        <is>
          <t>12. Total value and percentage of illiquid equity shares / securities</t>
        </is>
      </c>
      <c r="B75" s="34" t="inlineStr">
        <is>
          <t>NIL</t>
        </is>
      </c>
    </row>
    <row r="77" ht="70" customHeight="1">
      <c r="A77" s="69" t="inlineStr">
        <is>
          <t>Scheme Name</t>
        </is>
      </c>
      <c r="B77" s="69" t="inlineStr">
        <is>
          <t>Risk- O - Meter</t>
        </is>
      </c>
      <c r="C77" s="69" t="inlineStr">
        <is>
          <t>Benchmark of the Scheme</t>
        </is>
      </c>
      <c r="D77" s="69" t="inlineStr">
        <is>
          <t>Benchmark Risk-o-meter</t>
        </is>
      </c>
    </row>
    <row r="78" ht="70" customHeight="1">
      <c r="A78" s="69" t="inlineStr">
        <is>
          <t>Edelweiss Nifty 100 Quality 30 Index Fund</t>
        </is>
      </c>
      <c r="B78" s="69" t="n"/>
      <c r="C78" s="69" t="inlineStr">
        <is>
          <t>Nifty 100 Quality 30 Index - TRI</t>
        </is>
      </c>
      <c r="D78" s="69" t="n"/>
      <c r="E78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98"/>
  <sheetViews>
    <sheetView showGridLines="0" workbookViewId="0">
      <pane ySplit="4" topLeftCell="A76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NIFTY 50 INDEX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 ended scheme replicating Nifty 50 Index)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6" t="inlineStr">
        <is>
          <t>Equity &amp; Equity related</t>
        </is>
      </c>
      <c r="B6" s="30" t="n"/>
      <c r="C6" s="30" t="n"/>
      <c r="D6" s="13" t="n"/>
      <c r="E6" s="14" t="n"/>
      <c r="F6" s="15" t="n"/>
      <c r="G6" s="15" t="n"/>
    </row>
    <row r="7">
      <c r="A7" s="16" t="inlineStr">
        <is>
          <t>(a)Listed / Awaiting listing on Stock Exchanges</t>
        </is>
      </c>
      <c r="B7" s="30" t="n"/>
      <c r="C7" s="30" t="n"/>
      <c r="D7" s="13" t="n"/>
      <c r="E7" s="14" t="n"/>
      <c r="F7" s="15" t="n"/>
      <c r="G7" s="15" t="n"/>
    </row>
    <row r="8">
      <c r="A8" s="12" t="inlineStr">
        <is>
          <t>HDFC Bank Ltd.</t>
        </is>
      </c>
      <c r="B8" s="30" t="inlineStr">
        <is>
          <t>INE040A01034</t>
        </is>
      </c>
      <c r="C8" s="30" t="inlineStr">
        <is>
          <t>Banks</t>
        </is>
      </c>
      <c r="D8" s="13" t="n">
        <v>19464</v>
      </c>
      <c r="E8" s="14" t="n">
        <v>287.39</v>
      </c>
      <c r="F8" s="15" t="n">
        <v>0.1325</v>
      </c>
      <c r="G8" s="15" t="n"/>
    </row>
    <row r="9">
      <c r="A9" s="12" t="inlineStr">
        <is>
          <t>Reliance Industries Ltd.</t>
        </is>
      </c>
      <c r="B9" s="30" t="inlineStr">
        <is>
          <t>INE002A01018</t>
        </is>
      </c>
      <c r="C9" s="30" t="inlineStr">
        <is>
          <t>Petroleum Products</t>
        </is>
      </c>
      <c r="D9" s="13" t="n">
        <v>8774</v>
      </c>
      <c r="E9" s="14" t="n">
        <v>200.74</v>
      </c>
      <c r="F9" s="15" t="n">
        <v>0.0926</v>
      </c>
      <c r="G9" s="15" t="n"/>
    </row>
    <row r="10">
      <c r="A10" s="12" t="inlineStr">
        <is>
          <t>ICICI Bank Ltd.</t>
        </is>
      </c>
      <c r="B10" s="30" t="inlineStr">
        <is>
          <t>INE090A01021</t>
        </is>
      </c>
      <c r="C10" s="30" t="inlineStr">
        <is>
          <t>Banks</t>
        </is>
      </c>
      <c r="D10" s="13" t="n">
        <v>18163</v>
      </c>
      <c r="E10" s="14" t="n">
        <v>166.26</v>
      </c>
      <c r="F10" s="15" t="n">
        <v>0.0767</v>
      </c>
      <c r="G10" s="15" t="n"/>
    </row>
    <row r="11">
      <c r="A11" s="12" t="inlineStr">
        <is>
          <t>Infosys Ltd.</t>
        </is>
      </c>
      <c r="B11" s="30" t="inlineStr">
        <is>
          <t>INE009A01021</t>
        </is>
      </c>
      <c r="C11" s="30" t="inlineStr">
        <is>
          <t>IT - Software</t>
        </is>
      </c>
      <c r="D11" s="13" t="n">
        <v>9258</v>
      </c>
      <c r="E11" s="14" t="n">
        <v>126.69</v>
      </c>
      <c r="F11" s="15" t="n">
        <v>0.0584</v>
      </c>
      <c r="G11" s="15" t="n"/>
    </row>
    <row r="12">
      <c r="A12" s="12" t="inlineStr">
        <is>
          <t>ITC Ltd.</t>
        </is>
      </c>
      <c r="B12" s="30" t="inlineStr">
        <is>
          <t>INE154A01025</t>
        </is>
      </c>
      <c r="C12" s="30" t="inlineStr">
        <is>
          <t>Diversified FMCG</t>
        </is>
      </c>
      <c r="D12" s="13" t="n">
        <v>22965</v>
      </c>
      <c r="E12" s="14" t="n">
        <v>98.38</v>
      </c>
      <c r="F12" s="15" t="n">
        <v>0.0454</v>
      </c>
      <c r="G12" s="15" t="n"/>
    </row>
    <row r="13">
      <c r="A13" s="12" t="inlineStr">
        <is>
          <t>Larsen &amp; Toubro Ltd.</t>
        </is>
      </c>
      <c r="B13" s="30" t="inlineStr">
        <is>
          <t>INE018A01030</t>
        </is>
      </c>
      <c r="C13" s="30" t="inlineStr">
        <is>
          <t>Construction</t>
        </is>
      </c>
      <c r="D13" s="13" t="n">
        <v>3135</v>
      </c>
      <c r="E13" s="14" t="n">
        <v>91.83</v>
      </c>
      <c r="F13" s="15" t="n">
        <v>0.0423</v>
      </c>
      <c r="G13" s="15" t="n"/>
    </row>
    <row r="14">
      <c r="A14" s="12" t="inlineStr">
        <is>
          <t>Tata Consultancy Services Ltd.</t>
        </is>
      </c>
      <c r="B14" s="30" t="inlineStr">
        <is>
          <t>INE467B01029</t>
        </is>
      </c>
      <c r="C14" s="30" t="inlineStr">
        <is>
          <t>IT - Software</t>
        </is>
      </c>
      <c r="D14" s="13" t="n">
        <v>2657</v>
      </c>
      <c r="E14" s="14" t="n">
        <v>89.51000000000001</v>
      </c>
      <c r="F14" s="15" t="n">
        <v>0.0413</v>
      </c>
      <c r="G14" s="15" t="n"/>
    </row>
    <row r="15">
      <c r="A15" s="12" t="inlineStr">
        <is>
          <t>Axis Bank Ltd.</t>
        </is>
      </c>
      <c r="B15" s="30" t="inlineStr">
        <is>
          <t>INE238A01034</t>
        </is>
      </c>
      <c r="C15" s="30" t="inlineStr">
        <is>
          <t>Banks</t>
        </is>
      </c>
      <c r="D15" s="13" t="n">
        <v>7193</v>
      </c>
      <c r="E15" s="14" t="n">
        <v>70.62</v>
      </c>
      <c r="F15" s="15" t="n">
        <v>0.0326</v>
      </c>
      <c r="G15" s="15" t="n"/>
    </row>
    <row r="16">
      <c r="A16" s="12" t="inlineStr">
        <is>
          <t>Kotak Mahindra Bank Ltd.</t>
        </is>
      </c>
      <c r="B16" s="30" t="inlineStr">
        <is>
          <t>INE237A01028</t>
        </is>
      </c>
      <c r="C16" s="30" t="inlineStr">
        <is>
          <t>Banks</t>
        </is>
      </c>
      <c r="D16" s="13" t="n">
        <v>3815</v>
      </c>
      <c r="E16" s="14" t="n">
        <v>66.36</v>
      </c>
      <c r="F16" s="15" t="n">
        <v>0.0306</v>
      </c>
      <c r="G16" s="15" t="n"/>
    </row>
    <row r="17">
      <c r="A17" s="12" t="inlineStr">
        <is>
          <t>Bharti Airtel Ltd.</t>
        </is>
      </c>
      <c r="B17" s="30" t="inlineStr">
        <is>
          <t>INE397D01024</t>
        </is>
      </c>
      <c r="C17" s="30" t="inlineStr">
        <is>
          <t>Telecom - Services</t>
        </is>
      </c>
      <c r="D17" s="13" t="n">
        <v>6542</v>
      </c>
      <c r="E17" s="14" t="n">
        <v>59.82</v>
      </c>
      <c r="F17" s="15" t="n">
        <v>0.0276</v>
      </c>
      <c r="G17" s="15" t="n"/>
    </row>
    <row r="18">
      <c r="A18" s="12" t="inlineStr">
        <is>
          <t>Hindustan Unilever Ltd.</t>
        </is>
      </c>
      <c r="B18" s="30" t="inlineStr">
        <is>
          <t>INE030A01027</t>
        </is>
      </c>
      <c r="C18" s="30" t="inlineStr">
        <is>
          <t>Diversified FMCG</t>
        </is>
      </c>
      <c r="D18" s="13" t="n">
        <v>2316</v>
      </c>
      <c r="E18" s="14" t="n">
        <v>57.53</v>
      </c>
      <c r="F18" s="15" t="n">
        <v>0.0265</v>
      </c>
      <c r="G18" s="15" t="n"/>
    </row>
    <row r="19">
      <c r="A19" s="12" t="inlineStr">
        <is>
          <t>State Bank of India</t>
        </is>
      </c>
      <c r="B19" s="30" t="inlineStr">
        <is>
          <t>INE062A01020</t>
        </is>
      </c>
      <c r="C19" s="30" t="inlineStr">
        <is>
          <t>Banks</t>
        </is>
      </c>
      <c r="D19" s="13" t="n">
        <v>9953</v>
      </c>
      <c r="E19" s="14" t="n">
        <v>56.29</v>
      </c>
      <c r="F19" s="15" t="n">
        <v>0.026</v>
      </c>
      <c r="G19" s="15" t="n"/>
    </row>
    <row r="20">
      <c r="A20" s="12" t="inlineStr">
        <is>
          <t>Bajaj Finance Ltd.</t>
        </is>
      </c>
      <c r="B20" s="30" t="inlineStr">
        <is>
          <t>INE296A01024</t>
        </is>
      </c>
      <c r="C20" s="30" t="inlineStr">
        <is>
          <t>Finance</t>
        </is>
      </c>
      <c r="D20" s="13" t="n">
        <v>691</v>
      </c>
      <c r="E20" s="14" t="n">
        <v>51.77</v>
      </c>
      <c r="F20" s="15" t="n">
        <v>0.0239</v>
      </c>
      <c r="G20" s="15" t="n"/>
    </row>
    <row r="21">
      <c r="A21" s="12" t="inlineStr">
        <is>
          <t>Maruti Suzuki India Ltd.</t>
        </is>
      </c>
      <c r="B21" s="30" t="inlineStr">
        <is>
          <t>INE585B01010</t>
        </is>
      </c>
      <c r="C21" s="30" t="inlineStr">
        <is>
          <t>Automobiles</t>
        </is>
      </c>
      <c r="D21" s="13" t="n">
        <v>345</v>
      </c>
      <c r="E21" s="14" t="n">
        <v>35.85</v>
      </c>
      <c r="F21" s="15" t="n">
        <v>0.0165</v>
      </c>
      <c r="G21" s="15" t="n"/>
    </row>
    <row r="22">
      <c r="A22" s="12" t="inlineStr">
        <is>
          <t>HCL Technologies Ltd.</t>
        </is>
      </c>
      <c r="B22" s="30" t="inlineStr">
        <is>
          <t>INE860A01027</t>
        </is>
      </c>
      <c r="C22" s="30" t="inlineStr">
        <is>
          <t>IT - Software</t>
        </is>
      </c>
      <c r="D22" s="13" t="n">
        <v>2745</v>
      </c>
      <c r="E22" s="14" t="n">
        <v>35.03</v>
      </c>
      <c r="F22" s="15" t="n">
        <v>0.0161</v>
      </c>
      <c r="G22" s="15" t="n"/>
    </row>
    <row r="23">
      <c r="A23" s="12" t="inlineStr">
        <is>
          <t>Asian Paints Ltd.</t>
        </is>
      </c>
      <c r="B23" s="30" t="inlineStr">
        <is>
          <t>INE021A01026</t>
        </is>
      </c>
      <c r="C23" s="30" t="inlineStr">
        <is>
          <t>Consumer Durables</t>
        </is>
      </c>
      <c r="D23" s="13" t="n">
        <v>1169</v>
      </c>
      <c r="E23" s="14" t="n">
        <v>35.02</v>
      </c>
      <c r="F23" s="15" t="n">
        <v>0.0161</v>
      </c>
      <c r="G23" s="15" t="n"/>
    </row>
    <row r="24">
      <c r="A24" s="12" t="inlineStr">
        <is>
          <t>Titan Company Ltd.</t>
        </is>
      </c>
      <c r="B24" s="30" t="inlineStr">
        <is>
          <t>INE280A01028</t>
        </is>
      </c>
      <c r="C24" s="30" t="inlineStr">
        <is>
          <t>Consumer Durables</t>
        </is>
      </c>
      <c r="D24" s="13" t="n">
        <v>1082</v>
      </c>
      <c r="E24" s="14" t="n">
        <v>34.51</v>
      </c>
      <c r="F24" s="15" t="n">
        <v>0.0159</v>
      </c>
      <c r="G24" s="15" t="n"/>
    </row>
    <row r="25">
      <c r="A25" s="12" t="inlineStr">
        <is>
          <t>Mahindra &amp; Mahindra Ltd.</t>
        </is>
      </c>
      <c r="B25" s="30" t="inlineStr">
        <is>
          <t>INE101A01026</t>
        </is>
      </c>
      <c r="C25" s="30" t="inlineStr">
        <is>
          <t>Automobiles</t>
        </is>
      </c>
      <c r="D25" s="13" t="n">
        <v>2322</v>
      </c>
      <c r="E25" s="14" t="n">
        <v>33.87</v>
      </c>
      <c r="F25" s="15" t="n">
        <v>0.0156</v>
      </c>
      <c r="G25" s="15" t="n"/>
    </row>
    <row r="26">
      <c r="A26" s="12" t="inlineStr">
        <is>
          <t>Sun Pharmaceutical Industries Ltd.</t>
        </is>
      </c>
      <c r="B26" s="30" t="inlineStr">
        <is>
          <t>INE044A01036</t>
        </is>
      </c>
      <c r="C26" s="30" t="inlineStr">
        <is>
          <t>Pharmaceuticals &amp; Biotechnology</t>
        </is>
      </c>
      <c r="D26" s="13" t="n">
        <v>2800</v>
      </c>
      <c r="E26" s="14" t="n">
        <v>30.48</v>
      </c>
      <c r="F26" s="15" t="n">
        <v>0.0141</v>
      </c>
      <c r="G26" s="15" t="n"/>
    </row>
    <row r="27">
      <c r="A27" s="12" t="inlineStr">
        <is>
          <t>NTPC Ltd.</t>
        </is>
      </c>
      <c r="B27" s="30" t="inlineStr">
        <is>
          <t>INE733E01010</t>
        </is>
      </c>
      <c r="C27" s="30" t="inlineStr">
        <is>
          <t>Power</t>
        </is>
      </c>
      <c r="D27" s="13" t="n">
        <v>12323</v>
      </c>
      <c r="E27" s="14" t="n">
        <v>29.06</v>
      </c>
      <c r="F27" s="15" t="n">
        <v>0.0134</v>
      </c>
      <c r="G27" s="15" t="n"/>
    </row>
    <row r="28">
      <c r="A28" s="12" t="inlineStr">
        <is>
          <t>Tata Motors Ltd.</t>
        </is>
      </c>
      <c r="B28" s="30" t="inlineStr">
        <is>
          <t>INE155A01022</t>
        </is>
      </c>
      <c r="C28" s="30" t="inlineStr">
        <is>
          <t>Automobiles</t>
        </is>
      </c>
      <c r="D28" s="13" t="n">
        <v>4567</v>
      </c>
      <c r="E28" s="14" t="n">
        <v>28.71</v>
      </c>
      <c r="F28" s="15" t="n">
        <v>0.0132</v>
      </c>
      <c r="G28" s="15" t="n"/>
    </row>
    <row r="29">
      <c r="A29" s="12" t="inlineStr">
        <is>
          <t>Ultratech Cement Ltd.</t>
        </is>
      </c>
      <c r="B29" s="30" t="inlineStr">
        <is>
          <t>INE481G01011</t>
        </is>
      </c>
      <c r="C29" s="30" t="inlineStr">
        <is>
          <t>Cement &amp; Cement Products</t>
        </is>
      </c>
      <c r="D29" s="13" t="n">
        <v>300</v>
      </c>
      <c r="E29" s="14" t="n">
        <v>25.27</v>
      </c>
      <c r="F29" s="15" t="n">
        <v>0.0116</v>
      </c>
      <c r="G29" s="15" t="n"/>
    </row>
    <row r="30">
      <c r="A30" s="12" t="inlineStr">
        <is>
          <t>Tata Steel Ltd.</t>
        </is>
      </c>
      <c r="B30" s="30" t="inlineStr">
        <is>
          <t>INE081A01020</t>
        </is>
      </c>
      <c r="C30" s="30" t="inlineStr">
        <is>
          <t>Ferrous Metals</t>
        </is>
      </c>
      <c r="D30" s="13" t="n">
        <v>20921</v>
      </c>
      <c r="E30" s="14" t="n">
        <v>24.84</v>
      </c>
      <c r="F30" s="15" t="n">
        <v>0.0115</v>
      </c>
      <c r="G30" s="15" t="n"/>
    </row>
    <row r="31">
      <c r="A31" s="12" t="inlineStr">
        <is>
          <t>IndusInd Bank Ltd.</t>
        </is>
      </c>
      <c r="B31" s="30" t="inlineStr">
        <is>
          <t>INE095A01012</t>
        </is>
      </c>
      <c r="C31" s="30" t="inlineStr">
        <is>
          <t>Banks</t>
        </is>
      </c>
      <c r="D31" s="13" t="n">
        <v>1693</v>
      </c>
      <c r="E31" s="14" t="n">
        <v>24.4</v>
      </c>
      <c r="F31" s="15" t="n">
        <v>0.0113</v>
      </c>
      <c r="G31" s="15" t="n"/>
    </row>
    <row r="32">
      <c r="A32" s="12" t="inlineStr">
        <is>
          <t>Power Grid Corporation of India Ltd.</t>
        </is>
      </c>
      <c r="B32" s="30" t="inlineStr">
        <is>
          <t>INE752E01010</t>
        </is>
      </c>
      <c r="C32" s="30" t="inlineStr">
        <is>
          <t>Power</t>
        </is>
      </c>
      <c r="D32" s="13" t="n">
        <v>11820</v>
      </c>
      <c r="E32" s="14" t="n">
        <v>23.89</v>
      </c>
      <c r="F32" s="15" t="n">
        <v>0.011</v>
      </c>
      <c r="G32" s="15" t="n"/>
    </row>
    <row r="33">
      <c r="A33" s="12" t="inlineStr">
        <is>
          <t>Nestle India Ltd.</t>
        </is>
      </c>
      <c r="B33" s="30" t="inlineStr">
        <is>
          <t>INE239A01016</t>
        </is>
      </c>
      <c r="C33" s="30" t="inlineStr">
        <is>
          <t>Food Products</t>
        </is>
      </c>
      <c r="D33" s="13" t="n">
        <v>93</v>
      </c>
      <c r="E33" s="14" t="n">
        <v>22.54</v>
      </c>
      <c r="F33" s="15" t="n">
        <v>0.0104</v>
      </c>
      <c r="G33" s="15" t="n"/>
    </row>
    <row r="34">
      <c r="A34" s="12" t="inlineStr">
        <is>
          <t>Bajaj Finserv Ltd.</t>
        </is>
      </c>
      <c r="B34" s="30" t="inlineStr">
        <is>
          <t>INE918I01026</t>
        </is>
      </c>
      <c r="C34" s="30" t="inlineStr">
        <is>
          <t>Finance</t>
        </is>
      </c>
      <c r="D34" s="13" t="n">
        <v>1407</v>
      </c>
      <c r="E34" s="14" t="n">
        <v>22.08</v>
      </c>
      <c r="F34" s="15" t="n">
        <v>0.0102</v>
      </c>
      <c r="G34" s="15" t="n"/>
    </row>
    <row r="35">
      <c r="A35" s="12" t="inlineStr">
        <is>
          <t>Adani Enterprises Ltd.</t>
        </is>
      </c>
      <c r="B35" s="30" t="inlineStr">
        <is>
          <t>INE423A01024</t>
        </is>
      </c>
      <c r="C35" s="30" t="inlineStr">
        <is>
          <t>Metals &amp; Minerals Trading</t>
        </is>
      </c>
      <c r="D35" s="13" t="n">
        <v>857</v>
      </c>
      <c r="E35" s="14" t="n">
        <v>19.67</v>
      </c>
      <c r="F35" s="15" t="n">
        <v>0.0091</v>
      </c>
      <c r="G35" s="15" t="n"/>
    </row>
    <row r="36">
      <c r="A36" s="12" t="inlineStr">
        <is>
          <t>Oil &amp; Natural Gas Corporation Ltd.</t>
        </is>
      </c>
      <c r="B36" s="30" t="inlineStr">
        <is>
          <t>INE213A01029</t>
        </is>
      </c>
      <c r="C36" s="30" t="inlineStr">
        <is>
          <t>Oil</t>
        </is>
      </c>
      <c r="D36" s="13" t="n">
        <v>10115</v>
      </c>
      <c r="E36" s="14" t="n">
        <v>18.83</v>
      </c>
      <c r="F36" s="15" t="n">
        <v>0.008699999999999999</v>
      </c>
      <c r="G36" s="15" t="n"/>
    </row>
    <row r="37">
      <c r="A37" s="12" t="inlineStr">
        <is>
          <t>Coal India Ltd.</t>
        </is>
      </c>
      <c r="B37" s="30" t="inlineStr">
        <is>
          <t>INE522F01014</t>
        </is>
      </c>
      <c r="C37" s="30" t="inlineStr">
        <is>
          <t>Consumable Fuels</t>
        </is>
      </c>
      <c r="D37" s="13" t="n">
        <v>5914</v>
      </c>
      <c r="E37" s="14" t="n">
        <v>18.58</v>
      </c>
      <c r="F37" s="15" t="n">
        <v>0.0086</v>
      </c>
      <c r="G37" s="15" t="n"/>
    </row>
    <row r="38">
      <c r="A38" s="12" t="inlineStr">
        <is>
          <t>Tech Mahindra Ltd.</t>
        </is>
      </c>
      <c r="B38" s="30" t="inlineStr">
        <is>
          <t>INE669C01036</t>
        </is>
      </c>
      <c r="C38" s="30" t="inlineStr">
        <is>
          <t>IT - Software</t>
        </is>
      </c>
      <c r="D38" s="13" t="n">
        <v>1619</v>
      </c>
      <c r="E38" s="14" t="n">
        <v>18.35</v>
      </c>
      <c r="F38" s="15" t="n">
        <v>0.008500000000000001</v>
      </c>
      <c r="G38" s="15" t="n"/>
    </row>
    <row r="39">
      <c r="A39" s="12" t="inlineStr">
        <is>
          <t>Grasim Industries Ltd.</t>
        </is>
      </c>
      <c r="B39" s="30" t="inlineStr">
        <is>
          <t>INE047A01021</t>
        </is>
      </c>
      <c r="C39" s="30" t="inlineStr">
        <is>
          <t>Cement &amp; Cement Products</t>
        </is>
      </c>
      <c r="D39" s="13" t="n">
        <v>956</v>
      </c>
      <c r="E39" s="14" t="n">
        <v>18.04</v>
      </c>
      <c r="F39" s="15" t="n">
        <v>0.0083</v>
      </c>
      <c r="G39" s="15" t="n"/>
    </row>
    <row r="40">
      <c r="A40" s="12" t="inlineStr">
        <is>
          <t>JSW Steel Ltd.</t>
        </is>
      </c>
      <c r="B40" s="30" t="inlineStr">
        <is>
          <t>INE019A01038</t>
        </is>
      </c>
      <c r="C40" s="30" t="inlineStr">
        <is>
          <t>Ferrous Metals</t>
        </is>
      </c>
      <c r="D40" s="13" t="n">
        <v>2410</v>
      </c>
      <c r="E40" s="14" t="n">
        <v>17.75</v>
      </c>
      <c r="F40" s="15" t="n">
        <v>0.008200000000000001</v>
      </c>
      <c r="G40" s="15" t="n"/>
    </row>
    <row r="41">
      <c r="A41" s="12" t="inlineStr">
        <is>
          <t>Hindalco Industries Ltd.</t>
        </is>
      </c>
      <c r="B41" s="30" t="inlineStr">
        <is>
          <t>INE038A01020</t>
        </is>
      </c>
      <c r="C41" s="30" t="inlineStr">
        <is>
          <t>Non - Ferrous Metals</t>
        </is>
      </c>
      <c r="D41" s="13" t="n">
        <v>3789</v>
      </c>
      <c r="E41" s="14" t="n">
        <v>17.41</v>
      </c>
      <c r="F41" s="15" t="n">
        <v>0.008</v>
      </c>
      <c r="G41" s="15" t="n"/>
    </row>
    <row r="42">
      <c r="A42" s="12" t="inlineStr">
        <is>
          <t>HDFC Life Insurance Company Ltd.</t>
        </is>
      </c>
      <c r="B42" s="30" t="inlineStr">
        <is>
          <t>INE795G01014</t>
        </is>
      </c>
      <c r="C42" s="30" t="inlineStr">
        <is>
          <t>Insurance</t>
        </is>
      </c>
      <c r="D42" s="13" t="n">
        <v>2788</v>
      </c>
      <c r="E42" s="14" t="n">
        <v>17.24</v>
      </c>
      <c r="F42" s="15" t="n">
        <v>0.007900000000000001</v>
      </c>
      <c r="G42" s="15" t="n"/>
    </row>
    <row r="43">
      <c r="A43" s="12" t="inlineStr">
        <is>
          <t>Dr. Reddy's Laboratories Ltd.</t>
        </is>
      </c>
      <c r="B43" s="30" t="inlineStr">
        <is>
          <t>INE089A01023</t>
        </is>
      </c>
      <c r="C43" s="30" t="inlineStr">
        <is>
          <t>Pharmaceuticals &amp; Biotechnology</t>
        </is>
      </c>
      <c r="D43" s="13" t="n">
        <v>316</v>
      </c>
      <c r="E43" s="14" t="n">
        <v>16.96</v>
      </c>
      <c r="F43" s="15" t="n">
        <v>0.0078</v>
      </c>
      <c r="G43" s="15" t="n"/>
    </row>
    <row r="44">
      <c r="A44" s="12" t="inlineStr">
        <is>
          <t>Cipla Ltd.</t>
        </is>
      </c>
      <c r="B44" s="30" t="inlineStr">
        <is>
          <t>INE059A01026</t>
        </is>
      </c>
      <c r="C44" s="30" t="inlineStr">
        <is>
          <t>Pharmaceuticals &amp; Biotechnology</t>
        </is>
      </c>
      <c r="D44" s="13" t="n">
        <v>1361</v>
      </c>
      <c r="E44" s="14" t="n">
        <v>16.33</v>
      </c>
      <c r="F44" s="15" t="n">
        <v>0.0075</v>
      </c>
      <c r="G44" s="15" t="n"/>
    </row>
    <row r="45">
      <c r="A45" s="12" t="inlineStr">
        <is>
          <t>Adani Ports &amp; Special Economic Zone Ltd.</t>
        </is>
      </c>
      <c r="B45" s="30" t="inlineStr">
        <is>
          <t>INE742F01042</t>
        </is>
      </c>
      <c r="C45" s="30" t="inlineStr">
        <is>
          <t>Transport Infrastructure</t>
        </is>
      </c>
      <c r="D45" s="13" t="n">
        <v>2073</v>
      </c>
      <c r="E45" s="14" t="n">
        <v>16.27</v>
      </c>
      <c r="F45" s="15" t="n">
        <v>0.0075</v>
      </c>
      <c r="G45" s="15" t="n"/>
    </row>
    <row r="46">
      <c r="A46" s="12" t="inlineStr">
        <is>
          <t>SBI Life Insurance Company Ltd.</t>
        </is>
      </c>
      <c r="B46" s="30" t="inlineStr">
        <is>
          <t>INE123W01016</t>
        </is>
      </c>
      <c r="C46" s="30" t="inlineStr">
        <is>
          <t>Insurance</t>
        </is>
      </c>
      <c r="D46" s="13" t="n">
        <v>1168</v>
      </c>
      <c r="E46" s="14" t="n">
        <v>15.98</v>
      </c>
      <c r="F46" s="15" t="n">
        <v>0.0074</v>
      </c>
      <c r="G46" s="15" t="n"/>
    </row>
    <row r="47">
      <c r="A47" s="12" t="inlineStr">
        <is>
          <t>Bajaj Auto Ltd.</t>
        </is>
      </c>
      <c r="B47" s="30" t="inlineStr">
        <is>
          <t>INE917I01010</t>
        </is>
      </c>
      <c r="C47" s="30" t="inlineStr">
        <is>
          <t>Automobiles</t>
        </is>
      </c>
      <c r="D47" s="13" t="n">
        <v>294</v>
      </c>
      <c r="E47" s="14" t="n">
        <v>15.62</v>
      </c>
      <c r="F47" s="15" t="n">
        <v>0.0072</v>
      </c>
      <c r="G47" s="15" t="n"/>
    </row>
    <row r="48">
      <c r="A48" s="12" t="inlineStr">
        <is>
          <t>Tata Consumer Products Ltd.</t>
        </is>
      </c>
      <c r="B48" s="30" t="inlineStr">
        <is>
          <t>INE192A01025</t>
        </is>
      </c>
      <c r="C48" s="30" t="inlineStr">
        <is>
          <t>Agricultural Food &amp; other Products</t>
        </is>
      </c>
      <c r="D48" s="13" t="n">
        <v>1566</v>
      </c>
      <c r="E48" s="14" t="n">
        <v>14.1</v>
      </c>
      <c r="F48" s="15" t="n">
        <v>0.0065</v>
      </c>
      <c r="G48" s="15" t="n"/>
    </row>
    <row r="49">
      <c r="A49" s="12" t="inlineStr">
        <is>
          <t>Wipro Ltd.</t>
        </is>
      </c>
      <c r="B49" s="30" t="inlineStr">
        <is>
          <t>INE075A01022</t>
        </is>
      </c>
      <c r="C49" s="30" t="inlineStr">
        <is>
          <t>IT - Software</t>
        </is>
      </c>
      <c r="D49" s="13" t="n">
        <v>3657</v>
      </c>
      <c r="E49" s="14" t="n">
        <v>13.96</v>
      </c>
      <c r="F49" s="15" t="n">
        <v>0.0064</v>
      </c>
      <c r="G49" s="15" t="n"/>
    </row>
    <row r="50">
      <c r="A50" s="12" t="inlineStr">
        <is>
          <t>Britannia Industries Ltd.</t>
        </is>
      </c>
      <c r="B50" s="30" t="inlineStr">
        <is>
          <t>INE216A01030</t>
        </is>
      </c>
      <c r="C50" s="30" t="inlineStr">
        <is>
          <t>Food Products</t>
        </is>
      </c>
      <c r="D50" s="13" t="n">
        <v>306</v>
      </c>
      <c r="E50" s="14" t="n">
        <v>13.55</v>
      </c>
      <c r="F50" s="15" t="n">
        <v>0.0062</v>
      </c>
      <c r="G50" s="15" t="n"/>
    </row>
    <row r="51">
      <c r="A51" s="12" t="inlineStr">
        <is>
          <t>Apollo Hospitals Enterprise Ltd.</t>
        </is>
      </c>
      <c r="B51" s="30" t="inlineStr">
        <is>
          <t>INE437A01024</t>
        </is>
      </c>
      <c r="C51" s="30" t="inlineStr">
        <is>
          <t>Healthcare Services</t>
        </is>
      </c>
      <c r="D51" s="13" t="n">
        <v>261</v>
      </c>
      <c r="E51" s="14" t="n">
        <v>12.58</v>
      </c>
      <c r="F51" s="15" t="n">
        <v>0.0058</v>
      </c>
      <c r="G51" s="15" t="n"/>
    </row>
    <row r="52">
      <c r="A52" s="12" t="inlineStr">
        <is>
          <t>LTIMindtree Ltd.</t>
        </is>
      </c>
      <c r="B52" s="30" t="inlineStr">
        <is>
          <t>INE214T01019</t>
        </is>
      </c>
      <c r="C52" s="30" t="inlineStr">
        <is>
          <t>IT - Software</t>
        </is>
      </c>
      <c r="D52" s="13" t="n">
        <v>238</v>
      </c>
      <c r="E52" s="14" t="n">
        <v>12.04</v>
      </c>
      <c r="F52" s="15" t="n">
        <v>0.0056</v>
      </c>
      <c r="G52" s="15" t="n"/>
    </row>
    <row r="53">
      <c r="A53" s="12" t="inlineStr">
        <is>
          <t>Eicher Motors Ltd.</t>
        </is>
      </c>
      <c r="B53" s="30" t="inlineStr">
        <is>
          <t>INE066A01021</t>
        </is>
      </c>
      <c r="C53" s="30" t="inlineStr">
        <is>
          <t>Automobiles</t>
        </is>
      </c>
      <c r="D53" s="13" t="n">
        <v>355</v>
      </c>
      <c r="E53" s="14" t="n">
        <v>11.7</v>
      </c>
      <c r="F53" s="15" t="n">
        <v>0.0054</v>
      </c>
      <c r="G53" s="15" t="n"/>
    </row>
    <row r="54">
      <c r="A54" s="12" t="inlineStr">
        <is>
          <t>Divi's Laboratories Ltd.</t>
        </is>
      </c>
      <c r="B54" s="30" t="inlineStr">
        <is>
          <t>INE361B01024</t>
        </is>
      </c>
      <c r="C54" s="30" t="inlineStr">
        <is>
          <t>Pharmaceuticals &amp; Biotechnology</t>
        </is>
      </c>
      <c r="D54" s="13" t="n">
        <v>330</v>
      </c>
      <c r="E54" s="14" t="n">
        <v>11.18</v>
      </c>
      <c r="F54" s="15" t="n">
        <v>0.0052</v>
      </c>
      <c r="G54" s="15" t="n"/>
    </row>
    <row r="55">
      <c r="A55" s="12" t="inlineStr">
        <is>
          <t>Hero MotoCorp Ltd.</t>
        </is>
      </c>
      <c r="B55" s="30" t="inlineStr">
        <is>
          <t>INE158A01026</t>
        </is>
      </c>
      <c r="C55" s="30" t="inlineStr">
        <is>
          <t>Automobiles</t>
        </is>
      </c>
      <c r="D55" s="13" t="n">
        <v>337</v>
      </c>
      <c r="E55" s="14" t="n">
        <v>10.41</v>
      </c>
      <c r="F55" s="15" t="n">
        <v>0.0048</v>
      </c>
      <c r="G55" s="15" t="n"/>
    </row>
    <row r="56">
      <c r="A56" s="12" t="inlineStr">
        <is>
          <t>Bharat Petroleum Corporation Ltd.</t>
        </is>
      </c>
      <c r="B56" s="30" t="inlineStr">
        <is>
          <t>INE029A01011</t>
        </is>
      </c>
      <c r="C56" s="30" t="inlineStr">
        <is>
          <t>Petroleum Products</t>
        </is>
      </c>
      <c r="D56" s="13" t="n">
        <v>2476</v>
      </c>
      <c r="E56" s="14" t="n">
        <v>8.65</v>
      </c>
      <c r="F56" s="15" t="n">
        <v>0.004</v>
      </c>
      <c r="G56" s="15" t="n"/>
    </row>
    <row r="57">
      <c r="A57" s="12" t="inlineStr">
        <is>
          <t>UPL Ltd.</t>
        </is>
      </c>
      <c r="B57" s="30" t="inlineStr">
        <is>
          <t>INE628A01036</t>
        </is>
      </c>
      <c r="C57" s="30" t="inlineStr">
        <is>
          <t>Fertilizers &amp; Agrochemicals</t>
        </is>
      </c>
      <c r="D57" s="13" t="n">
        <v>1304</v>
      </c>
      <c r="E57" s="14" t="n">
        <v>7.05</v>
      </c>
      <c r="F57" s="15" t="n">
        <v>0.0032</v>
      </c>
      <c r="G57" s="15" t="n"/>
    </row>
    <row r="58">
      <c r="A58" s="16" t="inlineStr">
        <is>
          <t>Sub Total</t>
        </is>
      </c>
      <c r="B58" s="31" t="n"/>
      <c r="C58" s="31" t="n"/>
      <c r="D58" s="17" t="n"/>
      <c r="E58" s="37" t="n">
        <v>2170.99</v>
      </c>
      <c r="F58" s="38" t="n">
        <v>1.0011</v>
      </c>
      <c r="G58" s="20" t="n"/>
    </row>
    <row r="59">
      <c r="A59" s="16" t="inlineStr">
        <is>
          <t>(b) Unlisted</t>
        </is>
      </c>
      <c r="B59" s="30" t="n"/>
      <c r="C59" s="30" t="n"/>
      <c r="D59" s="13" t="n"/>
      <c r="E59" s="14" t="n"/>
      <c r="F59" s="15" t="n"/>
      <c r="G59" s="15" t="n"/>
    </row>
    <row r="60">
      <c r="A60" s="16" t="inlineStr">
        <is>
          <t>Sub Total</t>
        </is>
      </c>
      <c r="B60" s="30" t="n"/>
      <c r="C60" s="30" t="n"/>
      <c r="D60" s="13" t="n"/>
      <c r="E60" s="39" t="inlineStr">
        <is>
          <t>NIL</t>
        </is>
      </c>
      <c r="F60" s="40" t="inlineStr">
        <is>
          <t>NIL</t>
        </is>
      </c>
      <c r="G60" s="15" t="n"/>
    </row>
    <row r="61">
      <c r="A61" s="21" t="inlineStr">
        <is>
          <t>TOTAL</t>
        </is>
      </c>
      <c r="B61" s="32" t="n"/>
      <c r="C61" s="32" t="n"/>
      <c r="D61" s="22" t="n"/>
      <c r="E61" s="27" t="n">
        <v>2170.99</v>
      </c>
      <c r="F61" s="28" t="n">
        <v>1.0011</v>
      </c>
      <c r="G61" s="20" t="n"/>
    </row>
    <row r="62">
      <c r="A62" s="12" t="n"/>
      <c r="B62" s="30" t="n"/>
      <c r="C62" s="30" t="n"/>
      <c r="D62" s="13" t="n"/>
      <c r="E62" s="14" t="n"/>
      <c r="F62" s="15" t="n"/>
      <c r="G62" s="15" t="n"/>
    </row>
    <row r="63">
      <c r="A63" s="12" t="n"/>
      <c r="B63" s="30" t="n"/>
      <c r="C63" s="30" t="n"/>
      <c r="D63" s="13" t="n"/>
      <c r="E63" s="14" t="n"/>
      <c r="F63" s="15" t="n"/>
      <c r="G63" s="15" t="n"/>
    </row>
    <row r="64">
      <c r="A64" s="16" t="inlineStr">
        <is>
          <t>TREPS / Reverse Repo</t>
        </is>
      </c>
      <c r="B64" s="30" t="n"/>
      <c r="C64" s="30" t="n"/>
      <c r="D64" s="13" t="n"/>
      <c r="E64" s="14" t="n"/>
      <c r="F64" s="15" t="n"/>
      <c r="G64" s="15" t="n"/>
    </row>
    <row r="65">
      <c r="A65" s="12" t="inlineStr">
        <is>
          <t>Clearing Corporation of India Ltd.</t>
        </is>
      </c>
      <c r="B65" s="30" t="n"/>
      <c r="C65" s="30" t="n"/>
      <c r="D65" s="13" t="n"/>
      <c r="E65" s="14" t="n">
        <v>12</v>
      </c>
      <c r="F65" s="15" t="n">
        <v>0.0055</v>
      </c>
      <c r="G65" s="15" t="n">
        <v>0.067576</v>
      </c>
    </row>
    <row r="66">
      <c r="A66" s="16" t="inlineStr">
        <is>
          <t>Sub Total</t>
        </is>
      </c>
      <c r="B66" s="31" t="n"/>
      <c r="C66" s="31" t="n"/>
      <c r="D66" s="17" t="n"/>
      <c r="E66" s="37" t="n">
        <v>12</v>
      </c>
      <c r="F66" s="38" t="n">
        <v>0.0055</v>
      </c>
      <c r="G66" s="20" t="n"/>
    </row>
    <row r="67">
      <c r="A67" s="12" t="n"/>
      <c r="B67" s="30" t="n"/>
      <c r="C67" s="30" t="n"/>
      <c r="D67" s="13" t="n"/>
      <c r="E67" s="14" t="n"/>
      <c r="F67" s="15" t="n"/>
      <c r="G67" s="15" t="n"/>
    </row>
    <row r="68">
      <c r="A68" s="21" t="inlineStr">
        <is>
          <t>TOTAL</t>
        </is>
      </c>
      <c r="B68" s="32" t="n"/>
      <c r="C68" s="32" t="n"/>
      <c r="D68" s="22" t="n"/>
      <c r="E68" s="18" t="n">
        <v>12</v>
      </c>
      <c r="F68" s="19" t="n">
        <v>0.0055</v>
      </c>
      <c r="G68" s="20" t="n"/>
    </row>
    <row r="69">
      <c r="A69" s="12" t="inlineStr">
        <is>
          <t>Accrued Interest</t>
        </is>
      </c>
      <c r="B69" s="30" t="n"/>
      <c r="C69" s="30" t="n"/>
      <c r="D69" s="13" t="n"/>
      <c r="E69" s="14" t="n">
        <v>0.0022213</v>
      </c>
      <c r="F69" s="15" t="n">
        <v>1e-06</v>
      </c>
      <c r="G69" s="15" t="n"/>
    </row>
    <row r="70">
      <c r="A70" s="12" t="inlineStr">
        <is>
          <t>Net Receivables/(Payables)</t>
        </is>
      </c>
      <c r="B70" s="30" t="n"/>
      <c r="C70" s="30" t="n"/>
      <c r="D70" s="13" t="n"/>
      <c r="E70" s="23" t="n">
        <v>-14.1522213</v>
      </c>
      <c r="F70" s="24" t="n">
        <v>-0.006601</v>
      </c>
      <c r="G70" s="15" t="n">
        <v>0.067576</v>
      </c>
    </row>
    <row r="71">
      <c r="A71" s="25" t="inlineStr">
        <is>
          <t>GRAND TOTAL</t>
        </is>
      </c>
      <c r="B71" s="33" t="n"/>
      <c r="C71" s="33" t="n"/>
      <c r="D71" s="26" t="n"/>
      <c r="E71" s="27" t="n">
        <v>2168.84</v>
      </c>
      <c r="F71" s="28" t="n">
        <v>1</v>
      </c>
      <c r="G71" s="28" t="n"/>
    </row>
    <row r="76">
      <c r="A76" s="67" t="inlineStr">
        <is>
          <t>Notes:</t>
        </is>
      </c>
    </row>
    <row r="77">
      <c r="A77" s="47" t="inlineStr">
        <is>
          <t>1. Security in default beyond its maturiy date</t>
        </is>
      </c>
      <c r="B77" s="34" t="inlineStr">
        <is>
          <t>NIL</t>
        </is>
      </c>
    </row>
    <row r="78">
      <c r="A78" t="inlineStr">
        <is>
          <t>2. NAV at the beginning of the period (Rs. per unit)</t>
        </is>
      </c>
    </row>
    <row r="79">
      <c r="A79" t="inlineStr">
        <is>
          <t>Plan /option (Face Value 10)</t>
        </is>
      </c>
      <c r="B79" t="inlineStr">
        <is>
          <t>As on</t>
        </is>
      </c>
      <c r="C79" t="inlineStr">
        <is>
          <t>As on</t>
        </is>
      </c>
    </row>
    <row r="80">
      <c r="B80" s="48" t="n">
        <v>45198</v>
      </c>
      <c r="C80" s="48" t="n">
        <v>45230</v>
      </c>
    </row>
    <row r="81">
      <c r="A81" t="inlineStr">
        <is>
          <t>Direct Plan Growth Option</t>
        </is>
      </c>
      <c r="B81" t="n">
        <v>11.3225</v>
      </c>
      <c r="C81" t="n">
        <v>11.0116</v>
      </c>
      <c r="E81" s="2" t="n"/>
    </row>
    <row r="82">
      <c r="A82" t="inlineStr">
        <is>
          <t>Direct Plan IDCW Option</t>
        </is>
      </c>
      <c r="B82" t="n">
        <v>11.1658</v>
      </c>
      <c r="C82" t="n">
        <v>10.8591</v>
      </c>
      <c r="E82" s="2" t="n"/>
    </row>
    <row r="83">
      <c r="A83" t="inlineStr">
        <is>
          <t>Regular Plan Growth Option</t>
        </is>
      </c>
      <c r="B83" t="n">
        <v>11.065</v>
      </c>
      <c r="C83" t="n">
        <v>10.7562</v>
      </c>
      <c r="E83" s="2" t="n"/>
    </row>
    <row r="84">
      <c r="A84" t="inlineStr">
        <is>
          <t>Regular Plan IDCW Option</t>
        </is>
      </c>
      <c r="B84" t="n">
        <v>11.0648</v>
      </c>
      <c r="C84" t="n">
        <v>10.7561</v>
      </c>
      <c r="E84" s="2" t="n"/>
    </row>
    <row r="85">
      <c r="E85" s="2" t="n"/>
    </row>
    <row r="86">
      <c r="A86" t="inlineStr">
        <is>
          <t xml:space="preserve">3. Total Dividend (Net) declared during the month </t>
        </is>
      </c>
      <c r="B86" s="34" t="inlineStr">
        <is>
          <t>NIL</t>
        </is>
      </c>
    </row>
    <row r="87">
      <c r="A87" t="inlineStr">
        <is>
          <t>4. Bonus was declared during the month</t>
        </is>
      </c>
      <c r="B87" s="34" t="inlineStr">
        <is>
          <t>NIL</t>
        </is>
      </c>
    </row>
    <row r="88" ht="30" customHeight="1">
      <c r="A88" s="47" t="inlineStr">
        <is>
          <t>5. Investment in Repo of Corporate Debt Securities during the month ended October 31, 2023</t>
        </is>
      </c>
      <c r="B88" s="34" t="inlineStr">
        <is>
          <t>NIL</t>
        </is>
      </c>
    </row>
    <row r="89" ht="30" customHeight="1">
      <c r="A89" s="47" t="inlineStr">
        <is>
          <t>6. Investment in foreign securities/ADRs/GDRs at the end of the month</t>
        </is>
      </c>
      <c r="B89" s="34" t="inlineStr">
        <is>
          <t>NIL</t>
        </is>
      </c>
    </row>
    <row r="90">
      <c r="A90" t="inlineStr">
        <is>
          <t>7. Portfolio Turnover Ratio</t>
        </is>
      </c>
      <c r="B90" s="49" t="n">
        <v>0.20929</v>
      </c>
    </row>
    <row r="91" ht="45" customHeight="1">
      <c r="A91" s="47" t="inlineStr">
        <is>
          <t>8. Total gross exposure to derivative instruments (excluding reversed positions) at the end of the month (Rs. in Lakhs)</t>
        </is>
      </c>
      <c r="B91" s="34" t="inlineStr">
        <is>
          <t>NIL</t>
        </is>
      </c>
    </row>
    <row r="92" ht="30" customHeight="1">
      <c r="A92" s="47" t="inlineStr">
        <is>
          <t>9. Margin Deposits includes Margin money placed on derivatives other than margin money placed with bank</t>
        </is>
      </c>
      <c r="B92" s="34" t="inlineStr">
        <is>
          <t>NIL</t>
        </is>
      </c>
    </row>
    <row r="93" ht="30" customHeight="1">
      <c r="A93" s="47" t="inlineStr">
        <is>
          <t>10. Value of investment made by other schemes under same management (Rs. In Lakhs)</t>
        </is>
      </c>
      <c r="B93" s="49" t="n">
        <v>179.9602761</v>
      </c>
    </row>
    <row r="94">
      <c r="A94" t="inlineStr">
        <is>
          <t>11. Number of instance of deviation In valuation of securities</t>
        </is>
      </c>
      <c r="B94" s="34" t="inlineStr">
        <is>
          <t>NIL</t>
        </is>
      </c>
    </row>
    <row r="95">
      <c r="A95" t="inlineStr">
        <is>
          <t>12. Total value and percentage of illiquid equity shares / securities</t>
        </is>
      </c>
      <c r="B95" s="34" t="inlineStr">
        <is>
          <t>NIL</t>
        </is>
      </c>
    </row>
    <row r="97" ht="70" customHeight="1">
      <c r="A97" s="69" t="inlineStr">
        <is>
          <t>Scheme Name</t>
        </is>
      </c>
      <c r="B97" s="69" t="inlineStr">
        <is>
          <t>Risk- O - Meter</t>
        </is>
      </c>
      <c r="C97" s="69" t="inlineStr">
        <is>
          <t>Benchmark of the Scheme</t>
        </is>
      </c>
      <c r="D97" s="69" t="inlineStr">
        <is>
          <t>Benchmark Risk-o-meter</t>
        </is>
      </c>
    </row>
    <row r="98" ht="70" customHeight="1">
      <c r="A98" s="69" t="inlineStr">
        <is>
          <t>Edelweiss Nifty 50 Index Fund</t>
        </is>
      </c>
      <c r="B98" s="69" t="n"/>
      <c r="C98" s="69" t="inlineStr">
        <is>
          <t>NIFTY 50 - TRI</t>
        </is>
      </c>
      <c r="D98" s="69" t="n"/>
      <c r="E98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34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299"/>
  <sheetViews>
    <sheetView showGridLines="0" workbookViewId="0">
      <pane ySplit="4" topLeftCell="A276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NIFTY LARGE MID CAP 250 INDEX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Open-ended Equity Scheme replicating Nifty LargeMidcap 250 Index)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6" t="inlineStr">
        <is>
          <t>Equity &amp; Equity related</t>
        </is>
      </c>
      <c r="B6" s="30" t="n"/>
      <c r="C6" s="30" t="n"/>
      <c r="D6" s="13" t="n"/>
      <c r="E6" s="14" t="n"/>
      <c r="F6" s="15" t="n"/>
      <c r="G6" s="15" t="n"/>
    </row>
    <row r="7">
      <c r="A7" s="16" t="inlineStr">
        <is>
          <t>(a)Listed / Awaiting listing on Stock Exchanges</t>
        </is>
      </c>
      <c r="B7" s="30" t="n"/>
      <c r="C7" s="30" t="n"/>
      <c r="D7" s="13" t="n"/>
      <c r="E7" s="14" t="n"/>
      <c r="F7" s="15" t="n"/>
      <c r="G7" s="15" t="n"/>
    </row>
    <row r="8">
      <c r="A8" s="12" t="inlineStr">
        <is>
          <t>HDFC Bank Ltd.</t>
        </is>
      </c>
      <c r="B8" s="30" t="inlineStr">
        <is>
          <t>INE040A01034</t>
        </is>
      </c>
      <c r="C8" s="30" t="inlineStr">
        <is>
          <t>Banks</t>
        </is>
      </c>
      <c r="D8" s="13" t="n">
        <v>23799</v>
      </c>
      <c r="E8" s="14" t="n">
        <v>351.39</v>
      </c>
      <c r="F8" s="15" t="n">
        <v>0.0562</v>
      </c>
      <c r="G8" s="15" t="n"/>
    </row>
    <row r="9">
      <c r="A9" s="12" t="inlineStr">
        <is>
          <t>Reliance Industries Ltd.</t>
        </is>
      </c>
      <c r="B9" s="30" t="inlineStr">
        <is>
          <t>INE002A01018</t>
        </is>
      </c>
      <c r="C9" s="30" t="inlineStr">
        <is>
          <t>Petroleum Products</t>
        </is>
      </c>
      <c r="D9" s="13" t="n">
        <v>10728</v>
      </c>
      <c r="E9" s="14" t="n">
        <v>245.45</v>
      </c>
      <c r="F9" s="15" t="n">
        <v>0.0393</v>
      </c>
      <c r="G9" s="15" t="n"/>
    </row>
    <row r="10">
      <c r="A10" s="12" t="inlineStr">
        <is>
          <t>ICICI Bank Ltd.</t>
        </is>
      </c>
      <c r="B10" s="30" t="inlineStr">
        <is>
          <t>INE090A01021</t>
        </is>
      </c>
      <c r="C10" s="30" t="inlineStr">
        <is>
          <t>Banks</t>
        </is>
      </c>
      <c r="D10" s="13" t="n">
        <v>22209</v>
      </c>
      <c r="E10" s="14" t="n">
        <v>203.29</v>
      </c>
      <c r="F10" s="15" t="n">
        <v>0.0325</v>
      </c>
      <c r="G10" s="15" t="n"/>
    </row>
    <row r="11">
      <c r="A11" s="12" t="inlineStr">
        <is>
          <t>Infosys Ltd.</t>
        </is>
      </c>
      <c r="B11" s="30" t="inlineStr">
        <is>
          <t>INE009A01021</t>
        </is>
      </c>
      <c r="C11" s="30" t="inlineStr">
        <is>
          <t>IT - Software</t>
        </is>
      </c>
      <c r="D11" s="13" t="n">
        <v>11320</v>
      </c>
      <c r="E11" s="14" t="n">
        <v>154.9</v>
      </c>
      <c r="F11" s="15" t="n">
        <v>0.0248</v>
      </c>
      <c r="G11" s="15" t="n"/>
    </row>
    <row r="12">
      <c r="A12" s="12" t="inlineStr">
        <is>
          <t>ITC Ltd.</t>
        </is>
      </c>
      <c r="B12" s="30" t="inlineStr">
        <is>
          <t>INE154A01025</t>
        </is>
      </c>
      <c r="C12" s="30" t="inlineStr">
        <is>
          <t>Diversified FMCG</t>
        </is>
      </c>
      <c r="D12" s="13" t="n">
        <v>28081</v>
      </c>
      <c r="E12" s="14" t="n">
        <v>120.3</v>
      </c>
      <c r="F12" s="15" t="n">
        <v>0.0193</v>
      </c>
      <c r="G12" s="15" t="n"/>
    </row>
    <row r="13">
      <c r="A13" s="12" t="inlineStr">
        <is>
          <t>Larsen &amp; Toubro Ltd.</t>
        </is>
      </c>
      <c r="B13" s="30" t="inlineStr">
        <is>
          <t>INE018A01030</t>
        </is>
      </c>
      <c r="C13" s="30" t="inlineStr">
        <is>
          <t>Construction</t>
        </is>
      </c>
      <c r="D13" s="13" t="n">
        <v>3834</v>
      </c>
      <c r="E13" s="14" t="n">
        <v>112.3</v>
      </c>
      <c r="F13" s="15" t="n">
        <v>0.018</v>
      </c>
      <c r="G13" s="15" t="n"/>
    </row>
    <row r="14">
      <c r="A14" s="12" t="inlineStr">
        <is>
          <t>Tata Consultancy Services Ltd.</t>
        </is>
      </c>
      <c r="B14" s="30" t="inlineStr">
        <is>
          <t>INE467B01029</t>
        </is>
      </c>
      <c r="C14" s="30" t="inlineStr">
        <is>
          <t>IT - Software</t>
        </is>
      </c>
      <c r="D14" s="13" t="n">
        <v>3249</v>
      </c>
      <c r="E14" s="14" t="n">
        <v>109.45</v>
      </c>
      <c r="F14" s="15" t="n">
        <v>0.0175</v>
      </c>
      <c r="G14" s="15" t="n"/>
    </row>
    <row r="15">
      <c r="A15" s="12" t="inlineStr">
        <is>
          <t>Axis Bank Ltd.</t>
        </is>
      </c>
      <c r="B15" s="30" t="inlineStr">
        <is>
          <t>INE238A01034</t>
        </is>
      </c>
      <c r="C15" s="30" t="inlineStr">
        <is>
          <t>Banks</t>
        </is>
      </c>
      <c r="D15" s="13" t="n">
        <v>8795</v>
      </c>
      <c r="E15" s="14" t="n">
        <v>86.34999999999999</v>
      </c>
      <c r="F15" s="15" t="n">
        <v>0.0138</v>
      </c>
      <c r="G15" s="15" t="n"/>
    </row>
    <row r="16">
      <c r="A16" s="12" t="inlineStr">
        <is>
          <t>Kotak Mahindra Bank Ltd.</t>
        </is>
      </c>
      <c r="B16" s="30" t="inlineStr">
        <is>
          <t>INE237A01028</t>
        </is>
      </c>
      <c r="C16" s="30" t="inlineStr">
        <is>
          <t>Banks</t>
        </is>
      </c>
      <c r="D16" s="13" t="n">
        <v>4664</v>
      </c>
      <c r="E16" s="14" t="n">
        <v>81.13</v>
      </c>
      <c r="F16" s="15" t="n">
        <v>0.013</v>
      </c>
      <c r="G16" s="15" t="n"/>
    </row>
    <row r="17">
      <c r="A17" s="12" t="inlineStr">
        <is>
          <t>Bharti Airtel Ltd.</t>
        </is>
      </c>
      <c r="B17" s="30" t="inlineStr">
        <is>
          <t>INE397D01024</t>
        </is>
      </c>
      <c r="C17" s="30" t="inlineStr">
        <is>
          <t>Telecom - Services</t>
        </is>
      </c>
      <c r="D17" s="13" t="n">
        <v>8000</v>
      </c>
      <c r="E17" s="14" t="n">
        <v>73.15000000000001</v>
      </c>
      <c r="F17" s="15" t="n">
        <v>0.0117</v>
      </c>
      <c r="G17" s="15" t="n"/>
    </row>
    <row r="18">
      <c r="A18" s="12" t="inlineStr">
        <is>
          <t>Hindustan Unilever Ltd.</t>
        </is>
      </c>
      <c r="B18" s="30" t="inlineStr">
        <is>
          <t>INE030A01027</t>
        </is>
      </c>
      <c r="C18" s="30" t="inlineStr">
        <is>
          <t>Diversified FMCG</t>
        </is>
      </c>
      <c r="D18" s="13" t="n">
        <v>2832</v>
      </c>
      <c r="E18" s="14" t="n">
        <v>70.34999999999999</v>
      </c>
      <c r="F18" s="15" t="n">
        <v>0.0113</v>
      </c>
      <c r="G18" s="15" t="n"/>
    </row>
    <row r="19">
      <c r="A19" s="12" t="inlineStr">
        <is>
          <t>State Bank of India</t>
        </is>
      </c>
      <c r="B19" s="30" t="inlineStr">
        <is>
          <t>INE062A01020</t>
        </is>
      </c>
      <c r="C19" s="30" t="inlineStr">
        <is>
          <t>Banks</t>
        </is>
      </c>
      <c r="D19" s="13" t="n">
        <v>12170</v>
      </c>
      <c r="E19" s="14" t="n">
        <v>68.83</v>
      </c>
      <c r="F19" s="15" t="n">
        <v>0.011</v>
      </c>
      <c r="G19" s="15" t="n"/>
    </row>
    <row r="20">
      <c r="A20" s="12" t="inlineStr">
        <is>
          <t>Bajaj Finance Ltd.</t>
        </is>
      </c>
      <c r="B20" s="30" t="inlineStr">
        <is>
          <t>INE296A01024</t>
        </is>
      </c>
      <c r="C20" s="30" t="inlineStr">
        <is>
          <t>Finance</t>
        </is>
      </c>
      <c r="D20" s="13" t="n">
        <v>846</v>
      </c>
      <c r="E20" s="14" t="n">
        <v>63.39</v>
      </c>
      <c r="F20" s="15" t="n">
        <v>0.0101</v>
      </c>
      <c r="G20" s="15" t="n"/>
    </row>
    <row r="21">
      <c r="A21" s="12" t="inlineStr">
        <is>
          <t>Max Healthcare Institute Ltd.</t>
        </is>
      </c>
      <c r="B21" s="30" t="inlineStr">
        <is>
          <t>INE027H01010</t>
        </is>
      </c>
      <c r="C21" s="30" t="inlineStr">
        <is>
          <t>Healthcare Services</t>
        </is>
      </c>
      <c r="D21" s="13" t="n">
        <v>10579</v>
      </c>
      <c r="E21" s="14" t="n">
        <v>60.7</v>
      </c>
      <c r="F21" s="15" t="n">
        <v>0.0097</v>
      </c>
      <c r="G21" s="15" t="n"/>
    </row>
    <row r="22">
      <c r="A22" s="12" t="inlineStr">
        <is>
          <t>Power Finance Corporation Ltd.</t>
        </is>
      </c>
      <c r="B22" s="30" t="inlineStr">
        <is>
          <t>INE134E01011</t>
        </is>
      </c>
      <c r="C22" s="30" t="inlineStr">
        <is>
          <t>Finance</t>
        </is>
      </c>
      <c r="D22" s="13" t="n">
        <v>20803</v>
      </c>
      <c r="E22" s="14" t="n">
        <v>51.3</v>
      </c>
      <c r="F22" s="15" t="n">
        <v>0.008200000000000001</v>
      </c>
      <c r="G22" s="15" t="n"/>
    </row>
    <row r="23">
      <c r="A23" s="12" t="inlineStr">
        <is>
          <t>REC Ltd.</t>
        </is>
      </c>
      <c r="B23" s="30" t="inlineStr">
        <is>
          <t>INE020B01018</t>
        </is>
      </c>
      <c r="C23" s="30" t="inlineStr">
        <is>
          <t>Finance</t>
        </is>
      </c>
      <c r="D23" s="13" t="n">
        <v>17731</v>
      </c>
      <c r="E23" s="14" t="n">
        <v>50.99</v>
      </c>
      <c r="F23" s="15" t="n">
        <v>0.008200000000000001</v>
      </c>
      <c r="G23" s="15" t="n"/>
    </row>
    <row r="24">
      <c r="A24" s="12" t="inlineStr">
        <is>
          <t>The Indian Hotels Company Ltd.</t>
        </is>
      </c>
      <c r="B24" s="30" t="inlineStr">
        <is>
          <t>INE053A01029</t>
        </is>
      </c>
      <c r="C24" s="30" t="inlineStr">
        <is>
          <t>Leisure Services</t>
        </is>
      </c>
      <c r="D24" s="13" t="n">
        <v>12617</v>
      </c>
      <c r="E24" s="14" t="n">
        <v>48.37</v>
      </c>
      <c r="F24" s="15" t="n">
        <v>0.0077</v>
      </c>
      <c r="G24" s="15" t="n"/>
    </row>
    <row r="25">
      <c r="A25" s="12" t="inlineStr">
        <is>
          <t>The Federal Bank Ltd.</t>
        </is>
      </c>
      <c r="B25" s="30" t="inlineStr">
        <is>
          <t>INE171A01029</t>
        </is>
      </c>
      <c r="C25" s="30" t="inlineStr">
        <is>
          <t>Banks</t>
        </is>
      </c>
      <c r="D25" s="13" t="n">
        <v>33687</v>
      </c>
      <c r="E25" s="14" t="n">
        <v>47.38</v>
      </c>
      <c r="F25" s="15" t="n">
        <v>0.0076</v>
      </c>
      <c r="G25" s="15" t="n"/>
    </row>
    <row r="26">
      <c r="A26" s="12" t="inlineStr">
        <is>
          <t>Tube Investments Of India Ltd.</t>
        </is>
      </c>
      <c r="B26" s="30" t="inlineStr">
        <is>
          <t>INE974X01010</t>
        </is>
      </c>
      <c r="C26" s="30" t="inlineStr">
        <is>
          <t>Auto Components</t>
        </is>
      </c>
      <c r="D26" s="13" t="n">
        <v>1495</v>
      </c>
      <c r="E26" s="14" t="n">
        <v>47.1</v>
      </c>
      <c r="F26" s="15" t="n">
        <v>0.0075</v>
      </c>
      <c r="G26" s="15" t="n"/>
    </row>
    <row r="27">
      <c r="A27" s="12" t="inlineStr">
        <is>
          <t>AU Small Finance Bank Ltd.</t>
        </is>
      </c>
      <c r="B27" s="30" t="inlineStr">
        <is>
          <t>INE949L01017</t>
        </is>
      </c>
      <c r="C27" s="30" t="inlineStr">
        <is>
          <t>Banks</t>
        </is>
      </c>
      <c r="D27" s="13" t="n">
        <v>6891</v>
      </c>
      <c r="E27" s="14" t="n">
        <v>46.11</v>
      </c>
      <c r="F27" s="15" t="n">
        <v>0.0074</v>
      </c>
      <c r="G27" s="15" t="n"/>
    </row>
    <row r="28">
      <c r="A28" s="12" t="inlineStr">
        <is>
          <t>Persistent Systems Ltd.</t>
        </is>
      </c>
      <c r="B28" s="30" t="inlineStr">
        <is>
          <t>INE262H01013</t>
        </is>
      </c>
      <c r="C28" s="30" t="inlineStr">
        <is>
          <t>IT - Software</t>
        </is>
      </c>
      <c r="D28" s="13" t="n">
        <v>727</v>
      </c>
      <c r="E28" s="14" t="n">
        <v>44.78</v>
      </c>
      <c r="F28" s="15" t="n">
        <v>0.0072</v>
      </c>
      <c r="G28" s="15" t="n"/>
    </row>
    <row r="29">
      <c r="A29" s="12" t="inlineStr">
        <is>
          <t>Maruti Suzuki India Ltd.</t>
        </is>
      </c>
      <c r="B29" s="30" t="inlineStr">
        <is>
          <t>INE585B01010</t>
        </is>
      </c>
      <c r="C29" s="30" t="inlineStr">
        <is>
          <t>Automobiles</t>
        </is>
      </c>
      <c r="D29" s="13" t="n">
        <v>422</v>
      </c>
      <c r="E29" s="14" t="n">
        <v>43.86</v>
      </c>
      <c r="F29" s="15" t="n">
        <v>0.007</v>
      </c>
      <c r="G29" s="15" t="n"/>
    </row>
    <row r="30">
      <c r="A30" s="12" t="inlineStr">
        <is>
          <t>Coforge Ltd.</t>
        </is>
      </c>
      <c r="B30" s="30" t="inlineStr">
        <is>
          <t>INE591G01017</t>
        </is>
      </c>
      <c r="C30" s="30" t="inlineStr">
        <is>
          <t>IT - Software</t>
        </is>
      </c>
      <c r="D30" s="13" t="n">
        <v>870</v>
      </c>
      <c r="E30" s="14" t="n">
        <v>43.36</v>
      </c>
      <c r="F30" s="15" t="n">
        <v>0.0069</v>
      </c>
      <c r="G30" s="15" t="n"/>
    </row>
    <row r="31">
      <c r="A31" s="12" t="inlineStr">
        <is>
          <t>Asian Paints Ltd.</t>
        </is>
      </c>
      <c r="B31" s="30" t="inlineStr">
        <is>
          <t>INE021A01026</t>
        </is>
      </c>
      <c r="C31" s="30" t="inlineStr">
        <is>
          <t>Consumer Durables</t>
        </is>
      </c>
      <c r="D31" s="13" t="n">
        <v>1430</v>
      </c>
      <c r="E31" s="14" t="n">
        <v>42.84</v>
      </c>
      <c r="F31" s="15" t="n">
        <v>0.0069</v>
      </c>
      <c r="G31" s="15" t="n"/>
    </row>
    <row r="32">
      <c r="A32" s="12" t="inlineStr">
        <is>
          <t>HCL Technologies Ltd.</t>
        </is>
      </c>
      <c r="B32" s="30" t="inlineStr">
        <is>
          <t>INE860A01027</t>
        </is>
      </c>
      <c r="C32" s="30" t="inlineStr">
        <is>
          <t>IT - Software</t>
        </is>
      </c>
      <c r="D32" s="13" t="n">
        <v>3356</v>
      </c>
      <c r="E32" s="14" t="n">
        <v>42.82</v>
      </c>
      <c r="F32" s="15" t="n">
        <v>0.0069</v>
      </c>
      <c r="G32" s="15" t="n"/>
    </row>
    <row r="33">
      <c r="A33" s="12" t="inlineStr">
        <is>
          <t>Titan Company Ltd.</t>
        </is>
      </c>
      <c r="B33" s="30" t="inlineStr">
        <is>
          <t>INE280A01028</t>
        </is>
      </c>
      <c r="C33" s="30" t="inlineStr">
        <is>
          <t>Consumer Durables</t>
        </is>
      </c>
      <c r="D33" s="13" t="n">
        <v>1323</v>
      </c>
      <c r="E33" s="14" t="n">
        <v>42.2</v>
      </c>
      <c r="F33" s="15" t="n">
        <v>0.0068</v>
      </c>
      <c r="G33" s="15" t="n"/>
    </row>
    <row r="34">
      <c r="A34" s="12" t="inlineStr">
        <is>
          <t>Mahindra &amp; Mahindra Ltd.</t>
        </is>
      </c>
      <c r="B34" s="30" t="inlineStr">
        <is>
          <t>INE101A01026</t>
        </is>
      </c>
      <c r="C34" s="30" t="inlineStr">
        <is>
          <t>Automobiles</t>
        </is>
      </c>
      <c r="D34" s="13" t="n">
        <v>2839</v>
      </c>
      <c r="E34" s="14" t="n">
        <v>41.41</v>
      </c>
      <c r="F34" s="15" t="n">
        <v>0.0066</v>
      </c>
      <c r="G34" s="15" t="n"/>
    </row>
    <row r="35">
      <c r="A35" s="12" t="inlineStr">
        <is>
          <t>Supreme Industries Ltd.</t>
        </is>
      </c>
      <c r="B35" s="30" t="inlineStr">
        <is>
          <t>INE195A01028</t>
        </is>
      </c>
      <c r="C35" s="30" t="inlineStr">
        <is>
          <t>Industrial Products</t>
        </is>
      </c>
      <c r="D35" s="13" t="n">
        <v>928</v>
      </c>
      <c r="E35" s="14" t="n">
        <v>40.18</v>
      </c>
      <c r="F35" s="15" t="n">
        <v>0.0064</v>
      </c>
      <c r="G35" s="15" t="n"/>
    </row>
    <row r="36">
      <c r="A36" s="12" t="inlineStr">
        <is>
          <t>Adani Power Ltd.</t>
        </is>
      </c>
      <c r="B36" s="30" t="inlineStr">
        <is>
          <t>INE814H01011</t>
        </is>
      </c>
      <c r="C36" s="30" t="inlineStr">
        <is>
          <t>Power</t>
        </is>
      </c>
      <c r="D36" s="13" t="n">
        <v>11052</v>
      </c>
      <c r="E36" s="14" t="n">
        <v>40.12</v>
      </c>
      <c r="F36" s="15" t="n">
        <v>0.0064</v>
      </c>
      <c r="G36" s="15" t="n"/>
    </row>
    <row r="37">
      <c r="A37" s="12" t="inlineStr">
        <is>
          <t>Yes Bank Ltd.</t>
        </is>
      </c>
      <c r="B37" s="30" t="inlineStr">
        <is>
          <t>INE528G01035</t>
        </is>
      </c>
      <c r="C37" s="30" t="inlineStr">
        <is>
          <t>Banks</t>
        </is>
      </c>
      <c r="D37" s="13" t="n">
        <v>251329</v>
      </c>
      <c r="E37" s="14" t="n">
        <v>40.09</v>
      </c>
      <c r="F37" s="15" t="n">
        <v>0.0064</v>
      </c>
      <c r="G37" s="15" t="n"/>
    </row>
    <row r="38">
      <c r="A38" s="12" t="inlineStr">
        <is>
          <t>HDFC Asset Management Company Ltd.</t>
        </is>
      </c>
      <c r="B38" s="30" t="inlineStr">
        <is>
          <t>INE127D01025</t>
        </is>
      </c>
      <c r="C38" s="30" t="inlineStr">
        <is>
          <t>Capital Markets</t>
        </is>
      </c>
      <c r="D38" s="13" t="n">
        <v>1438</v>
      </c>
      <c r="E38" s="14" t="n">
        <v>39.31</v>
      </c>
      <c r="F38" s="15" t="n">
        <v>0.0063</v>
      </c>
      <c r="G38" s="15" t="n"/>
    </row>
    <row r="39">
      <c r="A39" s="12" t="inlineStr">
        <is>
          <t>APL Apollo Tubes Ltd.</t>
        </is>
      </c>
      <c r="B39" s="30" t="inlineStr">
        <is>
          <t>INE702C01027</t>
        </is>
      </c>
      <c r="C39" s="30" t="inlineStr">
        <is>
          <t>Industrial Products</t>
        </is>
      </c>
      <c r="D39" s="13" t="n">
        <v>2503</v>
      </c>
      <c r="E39" s="14" t="n">
        <v>39.18</v>
      </c>
      <c r="F39" s="15" t="n">
        <v>0.0063</v>
      </c>
      <c r="G39" s="15" t="n"/>
    </row>
    <row r="40">
      <c r="A40" s="12" t="inlineStr">
        <is>
          <t>Lupin Ltd.</t>
        </is>
      </c>
      <c r="B40" s="30" t="inlineStr">
        <is>
          <t>INE326A01037</t>
        </is>
      </c>
      <c r="C40" s="30" t="inlineStr">
        <is>
          <t>Pharmaceuticals &amp; Biotechnology</t>
        </is>
      </c>
      <c r="D40" s="13" t="n">
        <v>3457</v>
      </c>
      <c r="E40" s="14" t="n">
        <v>39</v>
      </c>
      <c r="F40" s="15" t="n">
        <v>0.0062</v>
      </c>
      <c r="G40" s="15" t="n"/>
    </row>
    <row r="41">
      <c r="A41" s="12" t="inlineStr">
        <is>
          <t>Tata Elxsi Ltd.</t>
        </is>
      </c>
      <c r="B41" s="30" t="inlineStr">
        <is>
          <t>INE670A01012</t>
        </is>
      </c>
      <c r="C41" s="30" t="inlineStr">
        <is>
          <t>IT - Software</t>
        </is>
      </c>
      <c r="D41" s="13" t="n">
        <v>500</v>
      </c>
      <c r="E41" s="14" t="n">
        <v>38.13</v>
      </c>
      <c r="F41" s="15" t="n">
        <v>0.0061</v>
      </c>
      <c r="G41" s="15" t="n"/>
    </row>
    <row r="42">
      <c r="A42" s="12" t="inlineStr">
        <is>
          <t>IDFC First Bank Ltd.</t>
        </is>
      </c>
      <c r="B42" s="30" t="inlineStr">
        <is>
          <t>INE092T01019</t>
        </is>
      </c>
      <c r="C42" s="30" t="inlineStr">
        <is>
          <t>Banks</t>
        </is>
      </c>
      <c r="D42" s="13" t="n">
        <v>45267</v>
      </c>
      <c r="E42" s="14" t="n">
        <v>37.44</v>
      </c>
      <c r="F42" s="15" t="n">
        <v>0.006</v>
      </c>
      <c r="G42" s="15" t="n"/>
    </row>
    <row r="43">
      <c r="A43" s="12" t="inlineStr">
        <is>
          <t>Bharat Forge Ltd.</t>
        </is>
      </c>
      <c r="B43" s="30" t="inlineStr">
        <is>
          <t>INE465A01025</t>
        </is>
      </c>
      <c r="C43" s="30" t="inlineStr">
        <is>
          <t>Industrial Products</t>
        </is>
      </c>
      <c r="D43" s="13" t="n">
        <v>3669</v>
      </c>
      <c r="E43" s="14" t="n">
        <v>37.4</v>
      </c>
      <c r="F43" s="15" t="n">
        <v>0.006</v>
      </c>
      <c r="G43" s="15" t="n"/>
    </row>
    <row r="44">
      <c r="A44" s="12" t="inlineStr">
        <is>
          <t>Sun Pharmaceutical Industries Ltd.</t>
        </is>
      </c>
      <c r="B44" s="30" t="inlineStr">
        <is>
          <t>INE044A01036</t>
        </is>
      </c>
      <c r="C44" s="30" t="inlineStr">
        <is>
          <t>Pharmaceuticals &amp; Biotechnology</t>
        </is>
      </c>
      <c r="D44" s="13" t="n">
        <v>3424</v>
      </c>
      <c r="E44" s="14" t="n">
        <v>37.27</v>
      </c>
      <c r="F44" s="15" t="n">
        <v>0.006</v>
      </c>
      <c r="G44" s="15" t="n"/>
    </row>
    <row r="45">
      <c r="A45" s="12" t="inlineStr">
        <is>
          <t>CG Power and Industrial Solutions Ltd.</t>
        </is>
      </c>
      <c r="B45" s="30" t="inlineStr">
        <is>
          <t>INE067A01029</t>
        </is>
      </c>
      <c r="C45" s="30" t="inlineStr">
        <is>
          <t>Electrical Equipment</t>
        </is>
      </c>
      <c r="D45" s="13" t="n">
        <v>9190</v>
      </c>
      <c r="E45" s="14" t="n">
        <v>35.85</v>
      </c>
      <c r="F45" s="15" t="n">
        <v>0.0057</v>
      </c>
      <c r="G45" s="15" t="n"/>
    </row>
    <row r="46">
      <c r="A46" s="12" t="inlineStr">
        <is>
          <t>NTPC Ltd.</t>
        </is>
      </c>
      <c r="B46" s="30" t="inlineStr">
        <is>
          <t>INE733E01010</t>
        </is>
      </c>
      <c r="C46" s="30" t="inlineStr">
        <is>
          <t>Power</t>
        </is>
      </c>
      <c r="D46" s="13" t="n">
        <v>15068</v>
      </c>
      <c r="E46" s="14" t="n">
        <v>35.53</v>
      </c>
      <c r="F46" s="15" t="n">
        <v>0.0057</v>
      </c>
      <c r="G46" s="15" t="n"/>
    </row>
    <row r="47">
      <c r="A47" s="12" t="inlineStr">
        <is>
          <t>Tata Motors Ltd.</t>
        </is>
      </c>
      <c r="B47" s="30" t="inlineStr">
        <is>
          <t>INE155A01022</t>
        </is>
      </c>
      <c r="C47" s="30" t="inlineStr">
        <is>
          <t>Automobiles</t>
        </is>
      </c>
      <c r="D47" s="13" t="n">
        <v>5584</v>
      </c>
      <c r="E47" s="14" t="n">
        <v>35.1</v>
      </c>
      <c r="F47" s="15" t="n">
        <v>0.0056</v>
      </c>
      <c r="G47" s="15" t="n"/>
    </row>
    <row r="48">
      <c r="A48" s="12" t="inlineStr">
        <is>
          <t>Ashok Leyland Ltd.</t>
        </is>
      </c>
      <c r="B48" s="30" t="inlineStr">
        <is>
          <t>INE208A01029</t>
        </is>
      </c>
      <c r="C48" s="30" t="inlineStr">
        <is>
          <t>Agricultural, Commercial &amp; Construction Vehicles</t>
        </is>
      </c>
      <c r="D48" s="13" t="n">
        <v>20612</v>
      </c>
      <c r="E48" s="14" t="n">
        <v>34.57</v>
      </c>
      <c r="F48" s="15" t="n">
        <v>0.0055</v>
      </c>
      <c r="G48" s="15" t="n"/>
    </row>
    <row r="49">
      <c r="A49" s="12" t="inlineStr">
        <is>
          <t>Zee Entertainment Enterprises Ltd.</t>
        </is>
      </c>
      <c r="B49" s="30" t="inlineStr">
        <is>
          <t>INE256A01028</t>
        </is>
      </c>
      <c r="C49" s="30" t="inlineStr">
        <is>
          <t>Entertainment</t>
        </is>
      </c>
      <c r="D49" s="13" t="n">
        <v>13211</v>
      </c>
      <c r="E49" s="14" t="n">
        <v>34.24</v>
      </c>
      <c r="F49" s="15" t="n">
        <v>0.0055</v>
      </c>
      <c r="G49" s="15" t="n"/>
    </row>
    <row r="50">
      <c r="A50" s="12" t="inlineStr">
        <is>
          <t>Aurobindo Pharma Ltd.</t>
        </is>
      </c>
      <c r="B50" s="30" t="inlineStr">
        <is>
          <t>INE406A01037</t>
        </is>
      </c>
      <c r="C50" s="30" t="inlineStr">
        <is>
          <t>Pharmaceuticals &amp; Biotechnology</t>
        </is>
      </c>
      <c r="D50" s="13" t="n">
        <v>4029</v>
      </c>
      <c r="E50" s="14" t="n">
        <v>34.23</v>
      </c>
      <c r="F50" s="15" t="n">
        <v>0.0055</v>
      </c>
      <c r="G50" s="15" t="n"/>
    </row>
    <row r="51">
      <c r="A51" s="12" t="inlineStr">
        <is>
          <t>Polycab India Ltd.</t>
        </is>
      </c>
      <c r="B51" s="30" t="inlineStr">
        <is>
          <t>INE455K01017</t>
        </is>
      </c>
      <c r="C51" s="30" t="inlineStr">
        <is>
          <t>Industrial Products</t>
        </is>
      </c>
      <c r="D51" s="13" t="n">
        <v>666</v>
      </c>
      <c r="E51" s="14" t="n">
        <v>32.78</v>
      </c>
      <c r="F51" s="15" t="n">
        <v>0.0052</v>
      </c>
      <c r="G51" s="15" t="n"/>
    </row>
    <row r="52">
      <c r="A52" s="12" t="inlineStr">
        <is>
          <t>Cummins India Ltd.</t>
        </is>
      </c>
      <c r="B52" s="30" t="inlineStr">
        <is>
          <t>INE298A01020</t>
        </is>
      </c>
      <c r="C52" s="30" t="inlineStr">
        <is>
          <t>Industrial Products</t>
        </is>
      </c>
      <c r="D52" s="13" t="n">
        <v>1946</v>
      </c>
      <c r="E52" s="14" t="n">
        <v>32.63</v>
      </c>
      <c r="F52" s="15" t="n">
        <v>0.0052</v>
      </c>
      <c r="G52" s="15" t="n"/>
    </row>
    <row r="53">
      <c r="A53" s="12" t="inlineStr">
        <is>
          <t>Page Industries Ltd.</t>
        </is>
      </c>
      <c r="B53" s="30" t="inlineStr">
        <is>
          <t>INE761H01022</t>
        </is>
      </c>
      <c r="C53" s="30" t="inlineStr">
        <is>
          <t>Textiles &amp; Apparels</t>
        </is>
      </c>
      <c r="D53" s="13" t="n">
        <v>86</v>
      </c>
      <c r="E53" s="14" t="n">
        <v>32.52</v>
      </c>
      <c r="F53" s="15" t="n">
        <v>0.0052</v>
      </c>
      <c r="G53" s="15" t="n"/>
    </row>
    <row r="54">
      <c r="A54" s="12" t="inlineStr">
        <is>
          <t>Sona BLW Precision Forgings Ltd.</t>
        </is>
      </c>
      <c r="B54" s="30" t="inlineStr">
        <is>
          <t>INE073K01018</t>
        </is>
      </c>
      <c r="C54" s="30" t="inlineStr">
        <is>
          <t>Auto Components</t>
        </is>
      </c>
      <c r="D54" s="13" t="n">
        <v>5871</v>
      </c>
      <c r="E54" s="14" t="n">
        <v>31.79</v>
      </c>
      <c r="F54" s="15" t="n">
        <v>0.0051</v>
      </c>
      <c r="G54" s="15" t="n"/>
    </row>
    <row r="55">
      <c r="A55" s="12" t="inlineStr">
        <is>
          <t>MRF Ltd.</t>
        </is>
      </c>
      <c r="B55" s="30" t="inlineStr">
        <is>
          <t>INE883A01011</t>
        </is>
      </c>
      <c r="C55" s="30" t="inlineStr">
        <is>
          <t>Auto Components</t>
        </is>
      </c>
      <c r="D55" s="13" t="n">
        <v>29</v>
      </c>
      <c r="E55" s="14" t="n">
        <v>31.41</v>
      </c>
      <c r="F55" s="15" t="n">
        <v>0.005</v>
      </c>
      <c r="G55" s="15" t="n"/>
    </row>
    <row r="56">
      <c r="A56" s="12" t="inlineStr">
        <is>
          <t>Astral Ltd.</t>
        </is>
      </c>
      <c r="B56" s="30" t="inlineStr">
        <is>
          <t>INE006I01046</t>
        </is>
      </c>
      <c r="C56" s="30" t="inlineStr">
        <is>
          <t>Industrial Products</t>
        </is>
      </c>
      <c r="D56" s="13" t="n">
        <v>1693</v>
      </c>
      <c r="E56" s="14" t="n">
        <v>31.33</v>
      </c>
      <c r="F56" s="15" t="n">
        <v>0.005</v>
      </c>
      <c r="G56" s="15" t="n"/>
    </row>
    <row r="57">
      <c r="A57" s="12" t="inlineStr">
        <is>
          <t>Ultratech Cement Ltd.</t>
        </is>
      </c>
      <c r="B57" s="30" t="inlineStr">
        <is>
          <t>INE481G01011</t>
        </is>
      </c>
      <c r="C57" s="30" t="inlineStr">
        <is>
          <t>Cement &amp; Cement Products</t>
        </is>
      </c>
      <c r="D57" s="13" t="n">
        <v>366</v>
      </c>
      <c r="E57" s="14" t="n">
        <v>30.83</v>
      </c>
      <c r="F57" s="15" t="n">
        <v>0.0049</v>
      </c>
      <c r="G57" s="15" t="n"/>
    </row>
    <row r="58">
      <c r="A58" s="12" t="inlineStr">
        <is>
          <t>Sundaram Finance Ltd.</t>
        </is>
      </c>
      <c r="B58" s="30" t="inlineStr">
        <is>
          <t>INE660A01013</t>
        </is>
      </c>
      <c r="C58" s="30" t="inlineStr">
        <is>
          <t>Finance</t>
        </is>
      </c>
      <c r="D58" s="13" t="n">
        <v>971</v>
      </c>
      <c r="E58" s="14" t="n">
        <v>30.81</v>
      </c>
      <c r="F58" s="15" t="n">
        <v>0.0049</v>
      </c>
      <c r="G58" s="15" t="n"/>
    </row>
    <row r="59">
      <c r="A59" s="12" t="inlineStr">
        <is>
          <t>Max Financial Services Ltd.</t>
        </is>
      </c>
      <c r="B59" s="30" t="inlineStr">
        <is>
          <t>INE180A01020</t>
        </is>
      </c>
      <c r="C59" s="30" t="inlineStr">
        <is>
          <t>Insurance</t>
        </is>
      </c>
      <c r="D59" s="13" t="n">
        <v>3362</v>
      </c>
      <c r="E59" s="14" t="n">
        <v>30.73</v>
      </c>
      <c r="F59" s="15" t="n">
        <v>0.0049</v>
      </c>
      <c r="G59" s="15" t="n"/>
    </row>
    <row r="60">
      <c r="A60" s="12" t="inlineStr">
        <is>
          <t>Tata Steel Ltd.</t>
        </is>
      </c>
      <c r="B60" s="30" t="inlineStr">
        <is>
          <t>INE081A01020</t>
        </is>
      </c>
      <c r="C60" s="30" t="inlineStr">
        <is>
          <t>Ferrous Metals</t>
        </is>
      </c>
      <c r="D60" s="13" t="n">
        <v>25581</v>
      </c>
      <c r="E60" s="14" t="n">
        <v>30.38</v>
      </c>
      <c r="F60" s="15" t="n">
        <v>0.0049</v>
      </c>
      <c r="G60" s="15" t="n"/>
    </row>
    <row r="61">
      <c r="A61" s="12" t="inlineStr">
        <is>
          <t>IndusInd Bank Ltd.</t>
        </is>
      </c>
      <c r="B61" s="30" t="inlineStr">
        <is>
          <t>INE095A01012</t>
        </is>
      </c>
      <c r="C61" s="30" t="inlineStr">
        <is>
          <t>Banks</t>
        </is>
      </c>
      <c r="D61" s="13" t="n">
        <v>2070</v>
      </c>
      <c r="E61" s="14" t="n">
        <v>29.83</v>
      </c>
      <c r="F61" s="15" t="n">
        <v>0.0048</v>
      </c>
      <c r="G61" s="15" t="n"/>
    </row>
    <row r="62">
      <c r="A62" s="12" t="inlineStr">
        <is>
          <t>One 97 Communications Ltd.</t>
        </is>
      </c>
      <c r="B62" s="30" t="inlineStr">
        <is>
          <t>INE982J01020</t>
        </is>
      </c>
      <c r="C62" s="30" t="inlineStr">
        <is>
          <t>Financial Technology (Fintech)</t>
        </is>
      </c>
      <c r="D62" s="13" t="n">
        <v>3181</v>
      </c>
      <c r="E62" s="14" t="n">
        <v>29.29</v>
      </c>
      <c r="F62" s="15" t="n">
        <v>0.0047</v>
      </c>
      <c r="G62" s="15" t="n"/>
    </row>
    <row r="63">
      <c r="A63" s="12" t="inlineStr">
        <is>
          <t>Power Grid Corporation of India Ltd.</t>
        </is>
      </c>
      <c r="B63" s="30" t="inlineStr">
        <is>
          <t>INE752E01010</t>
        </is>
      </c>
      <c r="C63" s="30" t="inlineStr">
        <is>
          <t>Power</t>
        </is>
      </c>
      <c r="D63" s="13" t="n">
        <v>14453</v>
      </c>
      <c r="E63" s="14" t="n">
        <v>29.22</v>
      </c>
      <c r="F63" s="15" t="n">
        <v>0.0047</v>
      </c>
      <c r="G63" s="15" t="n"/>
    </row>
    <row r="64">
      <c r="A64" s="12" t="inlineStr">
        <is>
          <t>Balkrishna Industries Ltd.</t>
        </is>
      </c>
      <c r="B64" s="30" t="inlineStr">
        <is>
          <t>INE787D01026</t>
        </is>
      </c>
      <c r="C64" s="30" t="inlineStr">
        <is>
          <t>Auto Components</t>
        </is>
      </c>
      <c r="D64" s="13" t="n">
        <v>1136</v>
      </c>
      <c r="E64" s="14" t="n">
        <v>29.01</v>
      </c>
      <c r="F64" s="15" t="n">
        <v>0.0046</v>
      </c>
      <c r="G64" s="15" t="n"/>
    </row>
    <row r="65">
      <c r="A65" s="12" t="inlineStr">
        <is>
          <t>KPIT Technologies Ltd.</t>
        </is>
      </c>
      <c r="B65" s="30" t="inlineStr">
        <is>
          <t>INE04I401011</t>
        </is>
      </c>
      <c r="C65" s="30" t="inlineStr">
        <is>
          <t>IT - Software</t>
        </is>
      </c>
      <c r="D65" s="13" t="n">
        <v>2317</v>
      </c>
      <c r="E65" s="14" t="n">
        <v>28.21</v>
      </c>
      <c r="F65" s="15" t="n">
        <v>0.0045</v>
      </c>
      <c r="G65" s="15" t="n"/>
    </row>
    <row r="66">
      <c r="A66" s="12" t="inlineStr">
        <is>
          <t>Tata Communications Ltd.</t>
        </is>
      </c>
      <c r="B66" s="30" t="inlineStr">
        <is>
          <t>INE151A01013</t>
        </is>
      </c>
      <c r="C66" s="30" t="inlineStr">
        <is>
          <t>Telecom - Services</t>
        </is>
      </c>
      <c r="D66" s="13" t="n">
        <v>1674</v>
      </c>
      <c r="E66" s="14" t="n">
        <v>27.84</v>
      </c>
      <c r="F66" s="15" t="n">
        <v>0.0045</v>
      </c>
      <c r="G66" s="15" t="n"/>
    </row>
    <row r="67">
      <c r="A67" s="12" t="inlineStr">
        <is>
          <t>Jubilant Foodworks Ltd.</t>
        </is>
      </c>
      <c r="B67" s="30" t="inlineStr">
        <is>
          <t>INE797F01020</t>
        </is>
      </c>
      <c r="C67" s="30" t="inlineStr">
        <is>
          <t>Leisure Services</t>
        </is>
      </c>
      <c r="D67" s="13" t="n">
        <v>5483</v>
      </c>
      <c r="E67" s="14" t="n">
        <v>27.47</v>
      </c>
      <c r="F67" s="15" t="n">
        <v>0.0044</v>
      </c>
      <c r="G67" s="15" t="n"/>
    </row>
    <row r="68">
      <c r="A68" s="12" t="inlineStr">
        <is>
          <t>Voltas Ltd.</t>
        </is>
      </c>
      <c r="B68" s="30" t="inlineStr">
        <is>
          <t>INE226A01021</t>
        </is>
      </c>
      <c r="C68" s="30" t="inlineStr">
        <is>
          <t>Consumer Durables</t>
        </is>
      </c>
      <c r="D68" s="13" t="n">
        <v>3271</v>
      </c>
      <c r="E68" s="14" t="n">
        <v>27.39</v>
      </c>
      <c r="F68" s="15" t="n">
        <v>0.0044</v>
      </c>
      <c r="G68" s="15" t="n"/>
    </row>
    <row r="69">
      <c r="A69" s="12" t="inlineStr">
        <is>
          <t>Nestle India Ltd.</t>
        </is>
      </c>
      <c r="B69" s="30" t="inlineStr">
        <is>
          <t>INE239A01016</t>
        </is>
      </c>
      <c r="C69" s="30" t="inlineStr">
        <is>
          <t>Food Products</t>
        </is>
      </c>
      <c r="D69" s="13" t="n">
        <v>113</v>
      </c>
      <c r="E69" s="14" t="n">
        <v>27.39</v>
      </c>
      <c r="F69" s="15" t="n">
        <v>0.0044</v>
      </c>
      <c r="G69" s="15" t="n"/>
    </row>
    <row r="70">
      <c r="A70" s="12" t="inlineStr">
        <is>
          <t>FSN E-Commerce Ventures Ltd.</t>
        </is>
      </c>
      <c r="B70" s="30" t="inlineStr">
        <is>
          <t>INE388Y01029</t>
        </is>
      </c>
      <c r="C70" s="30" t="inlineStr">
        <is>
          <t>Retailing</t>
        </is>
      </c>
      <c r="D70" s="13" t="n">
        <v>19619</v>
      </c>
      <c r="E70" s="14" t="n">
        <v>27.34</v>
      </c>
      <c r="F70" s="15" t="n">
        <v>0.0044</v>
      </c>
      <c r="G70" s="15" t="n"/>
    </row>
    <row r="71">
      <c r="A71" s="12" t="inlineStr">
        <is>
          <t>Macrotech Developers Ltd.</t>
        </is>
      </c>
      <c r="B71" s="30" t="inlineStr">
        <is>
          <t>INE670K01029</t>
        </is>
      </c>
      <c r="C71" s="30" t="inlineStr">
        <is>
          <t>Realty</t>
        </is>
      </c>
      <c r="D71" s="13" t="n">
        <v>3454</v>
      </c>
      <c r="E71" s="14" t="n">
        <v>27.21</v>
      </c>
      <c r="F71" s="15" t="n">
        <v>0.0044</v>
      </c>
      <c r="G71" s="15" t="n"/>
    </row>
    <row r="72">
      <c r="A72" s="12" t="inlineStr">
        <is>
          <t>Godrej Properties Ltd.</t>
        </is>
      </c>
      <c r="B72" s="30" t="inlineStr">
        <is>
          <t>INE484J01027</t>
        </is>
      </c>
      <c r="C72" s="30" t="inlineStr">
        <is>
          <t>Realty</t>
        </is>
      </c>
      <c r="D72" s="13" t="n">
        <v>1633</v>
      </c>
      <c r="E72" s="14" t="n">
        <v>27.1</v>
      </c>
      <c r="F72" s="15" t="n">
        <v>0.0043</v>
      </c>
      <c r="G72" s="15" t="n"/>
    </row>
    <row r="73">
      <c r="A73" s="12" t="inlineStr">
        <is>
          <t>Container Corporation Of India Ltd.</t>
        </is>
      </c>
      <c r="B73" s="30" t="inlineStr">
        <is>
          <t>INE111A01025</t>
        </is>
      </c>
      <c r="C73" s="30" t="inlineStr">
        <is>
          <t>Transport Services</t>
        </is>
      </c>
      <c r="D73" s="13" t="n">
        <v>3928</v>
      </c>
      <c r="E73" s="14" t="n">
        <v>27.03</v>
      </c>
      <c r="F73" s="15" t="n">
        <v>0.0043</v>
      </c>
      <c r="G73" s="15" t="n"/>
    </row>
    <row r="74">
      <c r="A74" s="12" t="inlineStr">
        <is>
          <t>Bajaj Finserv Ltd.</t>
        </is>
      </c>
      <c r="B74" s="30" t="inlineStr">
        <is>
          <t>INE918I01026</t>
        </is>
      </c>
      <c r="C74" s="30" t="inlineStr">
        <is>
          <t>Finance</t>
        </is>
      </c>
      <c r="D74" s="13" t="n">
        <v>1720</v>
      </c>
      <c r="E74" s="14" t="n">
        <v>27</v>
      </c>
      <c r="F74" s="15" t="n">
        <v>0.0043</v>
      </c>
      <c r="G74" s="15" t="n"/>
    </row>
    <row r="75">
      <c r="A75" s="12" t="inlineStr">
        <is>
          <t>Dixon Technologies (India) Ltd.</t>
        </is>
      </c>
      <c r="B75" s="30" t="inlineStr">
        <is>
          <t>INE935N01020</t>
        </is>
      </c>
      <c r="C75" s="30" t="inlineStr">
        <is>
          <t>Consumer Durables</t>
        </is>
      </c>
      <c r="D75" s="13" t="n">
        <v>529</v>
      </c>
      <c r="E75" s="14" t="n">
        <v>26.99</v>
      </c>
      <c r="F75" s="15" t="n">
        <v>0.0043</v>
      </c>
      <c r="G75" s="15" t="n"/>
    </row>
    <row r="76">
      <c r="A76" s="12" t="inlineStr">
        <is>
          <t>PB Fintech Ltd.</t>
        </is>
      </c>
      <c r="B76" s="30" t="inlineStr">
        <is>
          <t>INE417T01026</t>
        </is>
      </c>
      <c r="C76" s="30" t="inlineStr">
        <is>
          <t>Financial Technology (Fintech)</t>
        </is>
      </c>
      <c r="D76" s="13" t="n">
        <v>3805</v>
      </c>
      <c r="E76" s="14" t="n">
        <v>26.66</v>
      </c>
      <c r="F76" s="15" t="n">
        <v>0.0043</v>
      </c>
      <c r="G76" s="15" t="n"/>
    </row>
    <row r="77">
      <c r="A77" s="12" t="inlineStr">
        <is>
          <t>Alkem Laboratories Ltd.</t>
        </is>
      </c>
      <c r="B77" s="30" t="inlineStr">
        <is>
          <t>INE540L01014</t>
        </is>
      </c>
      <c r="C77" s="30" t="inlineStr">
        <is>
          <t>Pharmaceuticals &amp; Biotechnology</t>
        </is>
      </c>
      <c r="D77" s="13" t="n">
        <v>702</v>
      </c>
      <c r="E77" s="14" t="n">
        <v>26.13</v>
      </c>
      <c r="F77" s="15" t="n">
        <v>0.0042</v>
      </c>
      <c r="G77" s="15" t="n"/>
    </row>
    <row r="78">
      <c r="A78" s="12" t="inlineStr">
        <is>
          <t>Crompton Greaves Cons Electrical Ltd.</t>
        </is>
      </c>
      <c r="B78" s="30" t="inlineStr">
        <is>
          <t>INE299U01018</t>
        </is>
      </c>
      <c r="C78" s="30" t="inlineStr">
        <is>
          <t>Consumer Durables</t>
        </is>
      </c>
      <c r="D78" s="13" t="n">
        <v>9171</v>
      </c>
      <c r="E78" s="14" t="n">
        <v>25.86</v>
      </c>
      <c r="F78" s="15" t="n">
        <v>0.0041</v>
      </c>
      <c r="G78" s="15" t="n"/>
    </row>
    <row r="79">
      <c r="A79" s="12" t="inlineStr">
        <is>
          <t>NMDC Ltd.</t>
        </is>
      </c>
      <c r="B79" s="30" t="inlineStr">
        <is>
          <t>INE584A01023</t>
        </is>
      </c>
      <c r="C79" s="30" t="inlineStr">
        <is>
          <t>Minerals &amp; Mining</t>
        </is>
      </c>
      <c r="D79" s="13" t="n">
        <v>16375</v>
      </c>
      <c r="E79" s="14" t="n">
        <v>25.25</v>
      </c>
      <c r="F79" s="15" t="n">
        <v>0.004</v>
      </c>
      <c r="G79" s="15" t="n"/>
    </row>
    <row r="80">
      <c r="A80" s="12" t="inlineStr">
        <is>
          <t>Mphasis Ltd.</t>
        </is>
      </c>
      <c r="B80" s="30" t="inlineStr">
        <is>
          <t>INE356A01018</t>
        </is>
      </c>
      <c r="C80" s="30" t="inlineStr">
        <is>
          <t>IT - Software</t>
        </is>
      </c>
      <c r="D80" s="13" t="n">
        <v>1189</v>
      </c>
      <c r="E80" s="14" t="n">
        <v>25.25</v>
      </c>
      <c r="F80" s="15" t="n">
        <v>0.004</v>
      </c>
      <c r="G80" s="15" t="n"/>
    </row>
    <row r="81">
      <c r="A81" s="12" t="inlineStr">
        <is>
          <t>Union Bank of India</t>
        </is>
      </c>
      <c r="B81" s="30" t="inlineStr">
        <is>
          <t>INE692A01016</t>
        </is>
      </c>
      <c r="C81" s="30" t="inlineStr">
        <is>
          <t>Banks</t>
        </is>
      </c>
      <c r="D81" s="13" t="n">
        <v>24425</v>
      </c>
      <c r="E81" s="14" t="n">
        <v>24.82</v>
      </c>
      <c r="F81" s="15" t="n">
        <v>0.004</v>
      </c>
      <c r="G81" s="15" t="n"/>
    </row>
    <row r="82">
      <c r="A82" s="12" t="inlineStr">
        <is>
          <t>The Phoenix Mills Ltd.</t>
        </is>
      </c>
      <c r="B82" s="30" t="inlineStr">
        <is>
          <t>INE211B01039</t>
        </is>
      </c>
      <c r="C82" s="30" t="inlineStr">
        <is>
          <t>Realty</t>
        </is>
      </c>
      <c r="D82" s="13" t="n">
        <v>1331</v>
      </c>
      <c r="E82" s="14" t="n">
        <v>24.16</v>
      </c>
      <c r="F82" s="15" t="n">
        <v>0.0039</v>
      </c>
      <c r="G82" s="15" t="n"/>
    </row>
    <row r="83">
      <c r="A83" s="12" t="inlineStr">
        <is>
          <t>Fortis Healthcare Ltd.</t>
        </is>
      </c>
      <c r="B83" s="30" t="inlineStr">
        <is>
          <t>INE061F01013</t>
        </is>
      </c>
      <c r="C83" s="30" t="inlineStr">
        <is>
          <t>Healthcare Services</t>
        </is>
      </c>
      <c r="D83" s="13" t="n">
        <v>7463</v>
      </c>
      <c r="E83" s="14" t="n">
        <v>24.1</v>
      </c>
      <c r="F83" s="15" t="n">
        <v>0.0039</v>
      </c>
      <c r="G83" s="15" t="n"/>
    </row>
    <row r="84">
      <c r="A84" s="12" t="inlineStr">
        <is>
          <t>Adani Enterprises Ltd.</t>
        </is>
      </c>
      <c r="B84" s="30" t="inlineStr">
        <is>
          <t>INE423A01024</t>
        </is>
      </c>
      <c r="C84" s="30" t="inlineStr">
        <is>
          <t>Metals &amp; Minerals Trading</t>
        </is>
      </c>
      <c r="D84" s="13" t="n">
        <v>1048</v>
      </c>
      <c r="E84" s="14" t="n">
        <v>24.05</v>
      </c>
      <c r="F84" s="15" t="n">
        <v>0.0038</v>
      </c>
      <c r="G84" s="15" t="n"/>
    </row>
    <row r="85">
      <c r="A85" s="12" t="inlineStr">
        <is>
          <t>Dalmia Bharat Ltd.</t>
        </is>
      </c>
      <c r="B85" s="30" t="inlineStr">
        <is>
          <t>INE00R701025</t>
        </is>
      </c>
      <c r="C85" s="30" t="inlineStr">
        <is>
          <t>Cement &amp; Cement Products</t>
        </is>
      </c>
      <c r="D85" s="13" t="n">
        <v>1128</v>
      </c>
      <c r="E85" s="14" t="n">
        <v>23.74</v>
      </c>
      <c r="F85" s="15" t="n">
        <v>0.0038</v>
      </c>
      <c r="G85" s="15" t="n"/>
    </row>
    <row r="86">
      <c r="A86" s="12" t="inlineStr">
        <is>
          <t>Oil &amp; Natural Gas Corporation Ltd.</t>
        </is>
      </c>
      <c r="B86" s="30" t="inlineStr">
        <is>
          <t>INE213A01029</t>
        </is>
      </c>
      <c r="C86" s="30" t="inlineStr">
        <is>
          <t>Oil</t>
        </is>
      </c>
      <c r="D86" s="13" t="n">
        <v>12368</v>
      </c>
      <c r="E86" s="14" t="n">
        <v>23.02</v>
      </c>
      <c r="F86" s="15" t="n">
        <v>0.0037</v>
      </c>
      <c r="G86" s="15" t="n"/>
    </row>
    <row r="87">
      <c r="A87" s="12" t="inlineStr">
        <is>
          <t>JSW Energy Ltd.</t>
        </is>
      </c>
      <c r="B87" s="30" t="inlineStr">
        <is>
          <t>INE121E01018</t>
        </is>
      </c>
      <c r="C87" s="30" t="inlineStr">
        <is>
          <t>Power</t>
        </is>
      </c>
      <c r="D87" s="13" t="n">
        <v>5891</v>
      </c>
      <c r="E87" s="14" t="n">
        <v>22.73</v>
      </c>
      <c r="F87" s="15" t="n">
        <v>0.0036</v>
      </c>
      <c r="G87" s="15" t="n"/>
    </row>
    <row r="88">
      <c r="A88" s="12" t="inlineStr">
        <is>
          <t>Bandhan Bank Ltd.</t>
        </is>
      </c>
      <c r="B88" s="30" t="inlineStr">
        <is>
          <t>INE545U01014</t>
        </is>
      </c>
      <c r="C88" s="30" t="inlineStr">
        <is>
          <t>Banks</t>
        </is>
      </c>
      <c r="D88" s="13" t="n">
        <v>10616</v>
      </c>
      <c r="E88" s="14" t="n">
        <v>22.73</v>
      </c>
      <c r="F88" s="15" t="n">
        <v>0.0036</v>
      </c>
      <c r="G88" s="15" t="n"/>
    </row>
    <row r="89">
      <c r="A89" s="12" t="inlineStr">
        <is>
          <t>Coal India Ltd.</t>
        </is>
      </c>
      <c r="B89" s="30" t="inlineStr">
        <is>
          <t>INE522F01014</t>
        </is>
      </c>
      <c r="C89" s="30" t="inlineStr">
        <is>
          <t>Consumable Fuels</t>
        </is>
      </c>
      <c r="D89" s="13" t="n">
        <v>7231</v>
      </c>
      <c r="E89" s="14" t="n">
        <v>22.72</v>
      </c>
      <c r="F89" s="15" t="n">
        <v>0.0036</v>
      </c>
      <c r="G89" s="15" t="n"/>
    </row>
    <row r="90">
      <c r="A90" s="12" t="inlineStr">
        <is>
          <t>Hindustan Petroleum Corporation Ltd.</t>
        </is>
      </c>
      <c r="B90" s="30" t="inlineStr">
        <is>
          <t>INE094A01015</t>
        </is>
      </c>
      <c r="C90" s="30" t="inlineStr">
        <is>
          <t>Petroleum Products</t>
        </is>
      </c>
      <c r="D90" s="13" t="n">
        <v>9146</v>
      </c>
      <c r="E90" s="14" t="n">
        <v>22.65</v>
      </c>
      <c r="F90" s="15" t="n">
        <v>0.0036</v>
      </c>
      <c r="G90" s="15" t="n"/>
    </row>
    <row r="91">
      <c r="A91" s="12" t="inlineStr">
        <is>
          <t>Tech Mahindra Ltd.</t>
        </is>
      </c>
      <c r="B91" s="30" t="inlineStr">
        <is>
          <t>INE669C01036</t>
        </is>
      </c>
      <c r="C91" s="30" t="inlineStr">
        <is>
          <t>IT - Software</t>
        </is>
      </c>
      <c r="D91" s="13" t="n">
        <v>1980</v>
      </c>
      <c r="E91" s="14" t="n">
        <v>22.44</v>
      </c>
      <c r="F91" s="15" t="n">
        <v>0.0036</v>
      </c>
      <c r="G91" s="15" t="n"/>
    </row>
    <row r="92">
      <c r="A92" s="12" t="inlineStr">
        <is>
          <t>Bharat Heavy Electricals Ltd.</t>
        </is>
      </c>
      <c r="B92" s="30" t="inlineStr">
        <is>
          <t>INE257A01026</t>
        </is>
      </c>
      <c r="C92" s="30" t="inlineStr">
        <is>
          <t>Electrical Equipment</t>
        </is>
      </c>
      <c r="D92" s="13" t="n">
        <v>18458</v>
      </c>
      <c r="E92" s="14" t="n">
        <v>22.31</v>
      </c>
      <c r="F92" s="15" t="n">
        <v>0.0036</v>
      </c>
      <c r="G92" s="15" t="n"/>
    </row>
    <row r="93">
      <c r="A93" s="12" t="inlineStr">
        <is>
          <t>Grasim Industries Ltd.</t>
        </is>
      </c>
      <c r="B93" s="30" t="inlineStr">
        <is>
          <t>INE047A01021</t>
        </is>
      </c>
      <c r="C93" s="30" t="inlineStr">
        <is>
          <t>Cement &amp; Cement Products</t>
        </is>
      </c>
      <c r="D93" s="13" t="n">
        <v>1169</v>
      </c>
      <c r="E93" s="14" t="n">
        <v>22.06</v>
      </c>
      <c r="F93" s="15" t="n">
        <v>0.0035</v>
      </c>
      <c r="G93" s="15" t="n"/>
    </row>
    <row r="94">
      <c r="A94" s="12" t="inlineStr">
        <is>
          <t>Jindal Stainless Ltd.</t>
        </is>
      </c>
      <c r="B94" s="30" t="inlineStr">
        <is>
          <t>INE220G01021</t>
        </is>
      </c>
      <c r="C94" s="30" t="inlineStr">
        <is>
          <t>Ferrous Metals</t>
        </is>
      </c>
      <c r="D94" s="13" t="n">
        <v>4955</v>
      </c>
      <c r="E94" s="14" t="n">
        <v>21.93</v>
      </c>
      <c r="F94" s="15" t="n">
        <v>0.0035</v>
      </c>
      <c r="G94" s="15" t="n"/>
    </row>
    <row r="95">
      <c r="A95" s="12" t="inlineStr">
        <is>
          <t>ACC Ltd.</t>
        </is>
      </c>
      <c r="B95" s="30" t="inlineStr">
        <is>
          <t>INE012A01025</t>
        </is>
      </c>
      <c r="C95" s="30" t="inlineStr">
        <is>
          <t>Cement &amp; Cement Products</t>
        </is>
      </c>
      <c r="D95" s="13" t="n">
        <v>1157</v>
      </c>
      <c r="E95" s="14" t="n">
        <v>21.85</v>
      </c>
      <c r="F95" s="15" t="n">
        <v>0.0035</v>
      </c>
      <c r="G95" s="15" t="n"/>
    </row>
    <row r="96">
      <c r="A96" s="12" t="inlineStr">
        <is>
          <t>JSW Steel Ltd.</t>
        </is>
      </c>
      <c r="B96" s="30" t="inlineStr">
        <is>
          <t>INE019A01038</t>
        </is>
      </c>
      <c r="C96" s="30" t="inlineStr">
        <is>
          <t>Ferrous Metals</t>
        </is>
      </c>
      <c r="D96" s="13" t="n">
        <v>2947</v>
      </c>
      <c r="E96" s="14" t="n">
        <v>21.7</v>
      </c>
      <c r="F96" s="15" t="n">
        <v>0.0035</v>
      </c>
      <c r="G96" s="15" t="n"/>
    </row>
    <row r="97">
      <c r="A97" s="12" t="inlineStr">
        <is>
          <t>Petronet LNG Ltd.</t>
        </is>
      </c>
      <c r="B97" s="30" t="inlineStr">
        <is>
          <t>INE347G01014</t>
        </is>
      </c>
      <c r="C97" s="30" t="inlineStr">
        <is>
          <t>Gas</t>
        </is>
      </c>
      <c r="D97" s="13" t="n">
        <v>10745</v>
      </c>
      <c r="E97" s="14" t="n">
        <v>21.45</v>
      </c>
      <c r="F97" s="15" t="n">
        <v>0.0034</v>
      </c>
      <c r="G97" s="15" t="n"/>
    </row>
    <row r="98">
      <c r="A98" s="12" t="inlineStr">
        <is>
          <t>Tata Chemicals Ltd.</t>
        </is>
      </c>
      <c r="B98" s="30" t="inlineStr">
        <is>
          <t>INE092A01019</t>
        </is>
      </c>
      <c r="C98" s="30" t="inlineStr">
        <is>
          <t>Chemicals &amp; Petrochemicals</t>
        </is>
      </c>
      <c r="D98" s="13" t="n">
        <v>2226</v>
      </c>
      <c r="E98" s="14" t="n">
        <v>21.35</v>
      </c>
      <c r="F98" s="15" t="n">
        <v>0.0034</v>
      </c>
      <c r="G98" s="15" t="n"/>
    </row>
    <row r="99">
      <c r="A99" s="12" t="inlineStr">
        <is>
          <t>Delhivery Ltd.</t>
        </is>
      </c>
      <c r="B99" s="30" t="inlineStr">
        <is>
          <t>INE148O01028</t>
        </is>
      </c>
      <c r="C99" s="30" t="inlineStr">
        <is>
          <t>Transport Services</t>
        </is>
      </c>
      <c r="D99" s="13" t="n">
        <v>5152</v>
      </c>
      <c r="E99" s="14" t="n">
        <v>21.3</v>
      </c>
      <c r="F99" s="15" t="n">
        <v>0.0034</v>
      </c>
      <c r="G99" s="15" t="n"/>
    </row>
    <row r="100">
      <c r="A100" s="12" t="inlineStr">
        <is>
          <t>Hindalco Industries Ltd.</t>
        </is>
      </c>
      <c r="B100" s="30" t="inlineStr">
        <is>
          <t>INE038A01020</t>
        </is>
      </c>
      <c r="C100" s="30" t="inlineStr">
        <is>
          <t>Non - Ferrous Metals</t>
        </is>
      </c>
      <c r="D100" s="13" t="n">
        <v>4632</v>
      </c>
      <c r="E100" s="14" t="n">
        <v>21.28</v>
      </c>
      <c r="F100" s="15" t="n">
        <v>0.0034</v>
      </c>
      <c r="G100" s="15" t="n"/>
    </row>
    <row r="101">
      <c r="A101" s="12" t="inlineStr">
        <is>
          <t>HDFC Life Insurance Company Ltd.</t>
        </is>
      </c>
      <c r="B101" s="30" t="inlineStr">
        <is>
          <t>INE795G01014</t>
        </is>
      </c>
      <c r="C101" s="30" t="inlineStr">
        <is>
          <t>Insurance</t>
        </is>
      </c>
      <c r="D101" s="13" t="n">
        <v>3409</v>
      </c>
      <c r="E101" s="14" t="n">
        <v>21.08</v>
      </c>
      <c r="F101" s="15" t="n">
        <v>0.0034</v>
      </c>
      <c r="G101" s="15" t="n"/>
    </row>
    <row r="102">
      <c r="A102" s="12" t="inlineStr">
        <is>
          <t>Mahindra &amp; Mahindra Financial Services Ltd</t>
        </is>
      </c>
      <c r="B102" s="30" t="inlineStr">
        <is>
          <t>INE774D01024</t>
        </is>
      </c>
      <c r="C102" s="30" t="inlineStr">
        <is>
          <t>Finance</t>
        </is>
      </c>
      <c r="D102" s="13" t="n">
        <v>8497</v>
      </c>
      <c r="E102" s="14" t="n">
        <v>20.85</v>
      </c>
      <c r="F102" s="15" t="n">
        <v>0.0033</v>
      </c>
      <c r="G102" s="15" t="n"/>
    </row>
    <row r="103">
      <c r="A103" s="12" t="inlineStr">
        <is>
          <t>Dr. Reddy's Laboratories Ltd.</t>
        </is>
      </c>
      <c r="B103" s="30" t="inlineStr">
        <is>
          <t>INE089A01023</t>
        </is>
      </c>
      <c r="C103" s="30" t="inlineStr">
        <is>
          <t>Pharmaceuticals &amp; Biotechnology</t>
        </is>
      </c>
      <c r="D103" s="13" t="n">
        <v>386</v>
      </c>
      <c r="E103" s="14" t="n">
        <v>20.72</v>
      </c>
      <c r="F103" s="15" t="n">
        <v>0.0033</v>
      </c>
      <c r="G103" s="15" t="n"/>
    </row>
    <row r="104">
      <c r="A104" s="12" t="inlineStr">
        <is>
          <t>Laurus Labs Ltd.</t>
        </is>
      </c>
      <c r="B104" s="30" t="inlineStr">
        <is>
          <t>INE947Q01028</t>
        </is>
      </c>
      <c r="C104" s="30" t="inlineStr">
        <is>
          <t>Pharmaceuticals &amp; Biotechnology</t>
        </is>
      </c>
      <c r="D104" s="13" t="n">
        <v>5634</v>
      </c>
      <c r="E104" s="14" t="n">
        <v>20.38</v>
      </c>
      <c r="F104" s="15" t="n">
        <v>0.0033</v>
      </c>
      <c r="G104" s="15" t="n"/>
    </row>
    <row r="105">
      <c r="A105" s="12" t="inlineStr">
        <is>
          <t>Cipla Ltd.</t>
        </is>
      </c>
      <c r="B105" s="30" t="inlineStr">
        <is>
          <t>INE059A01026</t>
        </is>
      </c>
      <c r="C105" s="30" t="inlineStr">
        <is>
          <t>Pharmaceuticals &amp; Biotechnology</t>
        </is>
      </c>
      <c r="D105" s="13" t="n">
        <v>1664</v>
      </c>
      <c r="E105" s="14" t="n">
        <v>19.97</v>
      </c>
      <c r="F105" s="15" t="n">
        <v>0.0032</v>
      </c>
      <c r="G105" s="15" t="n"/>
    </row>
    <row r="106">
      <c r="A106" s="12" t="inlineStr">
        <is>
          <t>AIA Engineering Ltd.</t>
        </is>
      </c>
      <c r="B106" s="30" t="inlineStr">
        <is>
          <t>INE212H01026</t>
        </is>
      </c>
      <c r="C106" s="30" t="inlineStr">
        <is>
          <t>Industrial Products</t>
        </is>
      </c>
      <c r="D106" s="13" t="n">
        <v>568</v>
      </c>
      <c r="E106" s="14" t="n">
        <v>19.97</v>
      </c>
      <c r="F106" s="15" t="n">
        <v>0.0032</v>
      </c>
      <c r="G106" s="15" t="n"/>
    </row>
    <row r="107">
      <c r="A107" s="12" t="inlineStr">
        <is>
          <t>LIC Housing Finance Ltd.</t>
        </is>
      </c>
      <c r="B107" s="30" t="inlineStr">
        <is>
          <t>INE115A01026</t>
        </is>
      </c>
      <c r="C107" s="30" t="inlineStr">
        <is>
          <t>Finance</t>
        </is>
      </c>
      <c r="D107" s="13" t="n">
        <v>4334</v>
      </c>
      <c r="E107" s="14" t="n">
        <v>19.9</v>
      </c>
      <c r="F107" s="15" t="n">
        <v>0.0032</v>
      </c>
      <c r="G107" s="15" t="n"/>
    </row>
    <row r="108">
      <c r="A108" s="12" t="inlineStr">
        <is>
          <t>Adani Ports &amp; Special Economic Zone Ltd.</t>
        </is>
      </c>
      <c r="B108" s="30" t="inlineStr">
        <is>
          <t>INE742F01042</t>
        </is>
      </c>
      <c r="C108" s="30" t="inlineStr">
        <is>
          <t>Transport Infrastructure</t>
        </is>
      </c>
      <c r="D108" s="13" t="n">
        <v>2535</v>
      </c>
      <c r="E108" s="14" t="n">
        <v>19.89</v>
      </c>
      <c r="F108" s="15" t="n">
        <v>0.0032</v>
      </c>
      <c r="G108" s="15" t="n"/>
    </row>
    <row r="109">
      <c r="A109" s="12" t="inlineStr">
        <is>
          <t>SBI Life Insurance Company Ltd.</t>
        </is>
      </c>
      <c r="B109" s="30" t="inlineStr">
        <is>
          <t>INE123W01016</t>
        </is>
      </c>
      <c r="C109" s="30" t="inlineStr">
        <is>
          <t>Insurance</t>
        </is>
      </c>
      <c r="D109" s="13" t="n">
        <v>1429</v>
      </c>
      <c r="E109" s="14" t="n">
        <v>19.55</v>
      </c>
      <c r="F109" s="15" t="n">
        <v>0.0031</v>
      </c>
      <c r="G109" s="15" t="n"/>
    </row>
    <row r="110">
      <c r="A110" s="12" t="inlineStr">
        <is>
          <t>NHPC Ltd.</t>
        </is>
      </c>
      <c r="B110" s="30" t="inlineStr">
        <is>
          <t>INE848E01016</t>
        </is>
      </c>
      <c r="C110" s="30" t="inlineStr">
        <is>
          <t>Power</t>
        </is>
      </c>
      <c r="D110" s="13" t="n">
        <v>38857</v>
      </c>
      <c r="E110" s="14" t="n">
        <v>19.51</v>
      </c>
      <c r="F110" s="15" t="n">
        <v>0.0031</v>
      </c>
      <c r="G110" s="15" t="n"/>
    </row>
    <row r="111">
      <c r="A111" s="12" t="inlineStr">
        <is>
          <t>Deepak Nitrite Ltd.</t>
        </is>
      </c>
      <c r="B111" s="30" t="inlineStr">
        <is>
          <t>INE288B01029</t>
        </is>
      </c>
      <c r="C111" s="30" t="inlineStr">
        <is>
          <t>Chemicals &amp; Petrochemicals</t>
        </is>
      </c>
      <c r="D111" s="13" t="n">
        <v>977</v>
      </c>
      <c r="E111" s="14" t="n">
        <v>19.41</v>
      </c>
      <c r="F111" s="15" t="n">
        <v>0.0031</v>
      </c>
      <c r="G111" s="15" t="n"/>
    </row>
    <row r="112">
      <c r="A112" s="12" t="inlineStr">
        <is>
          <t>GMR Airports Infrastructure Ltd.</t>
        </is>
      </c>
      <c r="B112" s="30" t="inlineStr">
        <is>
          <t>INE776C01039</t>
        </is>
      </c>
      <c r="C112" s="30" t="inlineStr">
        <is>
          <t>Transport Infrastructure</t>
        </is>
      </c>
      <c r="D112" s="13" t="n">
        <v>35455</v>
      </c>
      <c r="E112" s="14" t="n">
        <v>19.36</v>
      </c>
      <c r="F112" s="15" t="n">
        <v>0.0031</v>
      </c>
      <c r="G112" s="15" t="n"/>
    </row>
    <row r="113">
      <c r="A113" s="12" t="inlineStr">
        <is>
          <t>Sundram Fasteners Ltd.</t>
        </is>
      </c>
      <c r="B113" s="30" t="inlineStr">
        <is>
          <t>INE387A01021</t>
        </is>
      </c>
      <c r="C113" s="30" t="inlineStr">
        <is>
          <t>Auto Components</t>
        </is>
      </c>
      <c r="D113" s="13" t="n">
        <v>1535</v>
      </c>
      <c r="E113" s="14" t="n">
        <v>19.26</v>
      </c>
      <c r="F113" s="15" t="n">
        <v>0.0031</v>
      </c>
      <c r="G113" s="15" t="n"/>
    </row>
    <row r="114">
      <c r="A114" s="12" t="inlineStr">
        <is>
          <t>Solar Industries India Ltd.</t>
        </is>
      </c>
      <c r="B114" s="30" t="inlineStr">
        <is>
          <t>INE343H01029</t>
        </is>
      </c>
      <c r="C114" s="30" t="inlineStr">
        <is>
          <t>Chemicals &amp; Petrochemicals</t>
        </is>
      </c>
      <c r="D114" s="13" t="n">
        <v>350</v>
      </c>
      <c r="E114" s="14" t="n">
        <v>19.25</v>
      </c>
      <c r="F114" s="15" t="n">
        <v>0.0031</v>
      </c>
      <c r="G114" s="15" t="n"/>
    </row>
    <row r="115">
      <c r="A115" s="12" t="inlineStr">
        <is>
          <t>Indraprastha Gas Ltd.</t>
        </is>
      </c>
      <c r="B115" s="30" t="inlineStr">
        <is>
          <t>INE203G01027</t>
        </is>
      </c>
      <c r="C115" s="30" t="inlineStr">
        <is>
          <t>Gas</t>
        </is>
      </c>
      <c r="D115" s="13" t="n">
        <v>5014</v>
      </c>
      <c r="E115" s="14" t="n">
        <v>19.17</v>
      </c>
      <c r="F115" s="15" t="n">
        <v>0.0031</v>
      </c>
      <c r="G115" s="15" t="n"/>
    </row>
    <row r="116">
      <c r="A116" s="12" t="inlineStr">
        <is>
          <t>Bajaj Auto Ltd.</t>
        </is>
      </c>
      <c r="B116" s="30" t="inlineStr">
        <is>
          <t>INE917I01010</t>
        </is>
      </c>
      <c r="C116" s="30" t="inlineStr">
        <is>
          <t>Automobiles</t>
        </is>
      </c>
      <c r="D116" s="13" t="n">
        <v>359</v>
      </c>
      <c r="E116" s="14" t="n">
        <v>19.08</v>
      </c>
      <c r="F116" s="15" t="n">
        <v>0.0031</v>
      </c>
      <c r="G116" s="15" t="n"/>
    </row>
    <row r="117">
      <c r="A117" s="12" t="inlineStr">
        <is>
          <t>Indian Railway Finance Corporation Ltd.</t>
        </is>
      </c>
      <c r="B117" s="30" t="inlineStr">
        <is>
          <t>INE053F01010</t>
        </is>
      </c>
      <c r="C117" s="30" t="inlineStr">
        <is>
          <t>Finance</t>
        </is>
      </c>
      <c r="D117" s="13" t="n">
        <v>26212</v>
      </c>
      <c r="E117" s="14" t="n">
        <v>19.03</v>
      </c>
      <c r="F117" s="15" t="n">
        <v>0.003</v>
      </c>
      <c r="G117" s="15" t="n"/>
    </row>
    <row r="118">
      <c r="A118" s="12" t="inlineStr">
        <is>
          <t>Oberoi Realty Ltd.</t>
        </is>
      </c>
      <c r="B118" s="30" t="inlineStr">
        <is>
          <t>INE093I01010</t>
        </is>
      </c>
      <c r="C118" s="30" t="inlineStr">
        <is>
          <t>Realty</t>
        </is>
      </c>
      <c r="D118" s="13" t="n">
        <v>1667</v>
      </c>
      <c r="E118" s="14" t="n">
        <v>18.97</v>
      </c>
      <c r="F118" s="15" t="n">
        <v>0.003</v>
      </c>
      <c r="G118" s="15" t="n"/>
    </row>
    <row r="119">
      <c r="A119" s="12" t="inlineStr">
        <is>
          <t>IPCA Laboratories Ltd.</t>
        </is>
      </c>
      <c r="B119" s="30" t="inlineStr">
        <is>
          <t>INE571A01038</t>
        </is>
      </c>
      <c r="C119" s="30" t="inlineStr">
        <is>
          <t>Pharmaceuticals &amp; Biotechnology</t>
        </is>
      </c>
      <c r="D119" s="13" t="n">
        <v>1926</v>
      </c>
      <c r="E119" s="14" t="n">
        <v>18.95</v>
      </c>
      <c r="F119" s="15" t="n">
        <v>0.003</v>
      </c>
      <c r="G119" s="15" t="n"/>
    </row>
    <row r="120">
      <c r="A120" s="12" t="inlineStr">
        <is>
          <t>Linde India Ltd.</t>
        </is>
      </c>
      <c r="B120" s="30" t="inlineStr">
        <is>
          <t>INE473A01011</t>
        </is>
      </c>
      <c r="C120" s="30" t="inlineStr">
        <is>
          <t>Chemicals &amp; Petrochemicals</t>
        </is>
      </c>
      <c r="D120" s="13" t="n">
        <v>305</v>
      </c>
      <c r="E120" s="14" t="n">
        <v>18.28</v>
      </c>
      <c r="F120" s="15" t="n">
        <v>0.0029</v>
      </c>
      <c r="G120" s="15" t="n"/>
    </row>
    <row r="121">
      <c r="A121" s="12" t="inlineStr">
        <is>
          <t>The Ramco Cements Ltd.</t>
        </is>
      </c>
      <c r="B121" s="30" t="inlineStr">
        <is>
          <t>INE331A01037</t>
        </is>
      </c>
      <c r="C121" s="30" t="inlineStr">
        <is>
          <t>Cement &amp; Cement Products</t>
        </is>
      </c>
      <c r="D121" s="13" t="n">
        <v>1828</v>
      </c>
      <c r="E121" s="14" t="n">
        <v>18.13</v>
      </c>
      <c r="F121" s="15" t="n">
        <v>0.0029</v>
      </c>
      <c r="G121" s="15" t="n"/>
    </row>
    <row r="122">
      <c r="A122" s="12" t="inlineStr">
        <is>
          <t>Apollo Tyres Ltd.</t>
        </is>
      </c>
      <c r="B122" s="30" t="inlineStr">
        <is>
          <t>INE438A01022</t>
        </is>
      </c>
      <c r="C122" s="30" t="inlineStr">
        <is>
          <t>Auto Components</t>
        </is>
      </c>
      <c r="D122" s="13" t="n">
        <v>4732</v>
      </c>
      <c r="E122" s="14" t="n">
        <v>18.04</v>
      </c>
      <c r="F122" s="15" t="n">
        <v>0.0029</v>
      </c>
      <c r="G122" s="15" t="n"/>
    </row>
    <row r="123">
      <c r="A123" s="12" t="inlineStr">
        <is>
          <t>Coromandel International Ltd.</t>
        </is>
      </c>
      <c r="B123" s="30" t="inlineStr">
        <is>
          <t>INE169A01031</t>
        </is>
      </c>
      <c r="C123" s="30" t="inlineStr">
        <is>
          <t>Fertilizers &amp; Agrochemicals</t>
        </is>
      </c>
      <c r="D123" s="13" t="n">
        <v>1687</v>
      </c>
      <c r="E123" s="14" t="n">
        <v>17.6</v>
      </c>
      <c r="F123" s="15" t="n">
        <v>0.0028</v>
      </c>
      <c r="G123" s="15" t="n"/>
    </row>
    <row r="124">
      <c r="A124" s="12" t="inlineStr">
        <is>
          <t>Torrent Power Ltd.</t>
        </is>
      </c>
      <c r="B124" s="30" t="inlineStr">
        <is>
          <t>INE813H01021</t>
        </is>
      </c>
      <c r="C124" s="30" t="inlineStr">
        <is>
          <t>Power</t>
        </is>
      </c>
      <c r="D124" s="13" t="n">
        <v>2410</v>
      </c>
      <c r="E124" s="14" t="n">
        <v>17.52</v>
      </c>
      <c r="F124" s="15" t="n">
        <v>0.0028</v>
      </c>
      <c r="G124" s="15" t="n"/>
    </row>
    <row r="125">
      <c r="A125" s="12" t="inlineStr">
        <is>
          <t>Steel Authority of India Ltd.</t>
        </is>
      </c>
      <c r="B125" s="30" t="inlineStr">
        <is>
          <t>INE114A01011</t>
        </is>
      </c>
      <c r="C125" s="30" t="inlineStr">
        <is>
          <t>Ferrous Metals</t>
        </is>
      </c>
      <c r="D125" s="13" t="n">
        <v>20712</v>
      </c>
      <c r="E125" s="14" t="n">
        <v>17.37</v>
      </c>
      <c r="F125" s="15" t="n">
        <v>0.0028</v>
      </c>
      <c r="G125" s="15" t="n"/>
    </row>
    <row r="126">
      <c r="A126" s="12" t="inlineStr">
        <is>
          <t>Aditya Birla Capital Ltd.</t>
        </is>
      </c>
      <c r="B126" s="30" t="inlineStr">
        <is>
          <t>INE674K01013</t>
        </is>
      </c>
      <c r="C126" s="30" t="inlineStr">
        <is>
          <t>Finance</t>
        </is>
      </c>
      <c r="D126" s="13" t="n">
        <v>10052</v>
      </c>
      <c r="E126" s="14" t="n">
        <v>17.33</v>
      </c>
      <c r="F126" s="15" t="n">
        <v>0.0028</v>
      </c>
      <c r="G126" s="15" t="n"/>
    </row>
    <row r="127">
      <c r="A127" s="12" t="inlineStr">
        <is>
          <t>Avenue Supermarts Ltd.</t>
        </is>
      </c>
      <c r="B127" s="30" t="inlineStr">
        <is>
          <t>INE192R01011</t>
        </is>
      </c>
      <c r="C127" s="30" t="inlineStr">
        <is>
          <t>Retailing</t>
        </is>
      </c>
      <c r="D127" s="13" t="n">
        <v>475</v>
      </c>
      <c r="E127" s="14" t="n">
        <v>17.26</v>
      </c>
      <c r="F127" s="15" t="n">
        <v>0.0028</v>
      </c>
      <c r="G127" s="15" t="n"/>
    </row>
    <row r="128">
      <c r="A128" s="12" t="inlineStr">
        <is>
          <t>Tata Consumer Products Ltd.</t>
        </is>
      </c>
      <c r="B128" s="30" t="inlineStr">
        <is>
          <t>INE192A01025</t>
        </is>
      </c>
      <c r="C128" s="30" t="inlineStr">
        <is>
          <t>Agricultural Food &amp; other Products</t>
        </is>
      </c>
      <c r="D128" s="13" t="n">
        <v>1915</v>
      </c>
      <c r="E128" s="14" t="n">
        <v>17.24</v>
      </c>
      <c r="F128" s="15" t="n">
        <v>0.0028</v>
      </c>
      <c r="G128" s="15" t="n"/>
    </row>
    <row r="129">
      <c r="A129" s="12" t="inlineStr">
        <is>
          <t>Syngene International Ltd.</t>
        </is>
      </c>
      <c r="B129" s="30" t="inlineStr">
        <is>
          <t>INE398R01022</t>
        </is>
      </c>
      <c r="C129" s="30" t="inlineStr">
        <is>
          <t>Healthcare Services</t>
        </is>
      </c>
      <c r="D129" s="13" t="n">
        <v>2534</v>
      </c>
      <c r="E129" s="14" t="n">
        <v>17.24</v>
      </c>
      <c r="F129" s="15" t="n">
        <v>0.0028</v>
      </c>
      <c r="G129" s="15" t="n"/>
    </row>
    <row r="130">
      <c r="A130" s="12" t="inlineStr">
        <is>
          <t>Navin Fluorine International Ltd.</t>
        </is>
      </c>
      <c r="B130" s="30" t="inlineStr">
        <is>
          <t>INE048G01026</t>
        </is>
      </c>
      <c r="C130" s="30" t="inlineStr">
        <is>
          <t>Chemicals &amp; Petrochemicals</t>
        </is>
      </c>
      <c r="D130" s="13" t="n">
        <v>497</v>
      </c>
      <c r="E130" s="14" t="n">
        <v>17.09</v>
      </c>
      <c r="F130" s="15" t="n">
        <v>0.0027</v>
      </c>
      <c r="G130" s="15" t="n"/>
    </row>
    <row r="131">
      <c r="A131" s="12" t="inlineStr">
        <is>
          <t>Wipro Ltd.</t>
        </is>
      </c>
      <c r="B131" s="30" t="inlineStr">
        <is>
          <t>INE075A01022</t>
        </is>
      </c>
      <c r="C131" s="30" t="inlineStr">
        <is>
          <t>IT - Software</t>
        </is>
      </c>
      <c r="D131" s="13" t="n">
        <v>4471</v>
      </c>
      <c r="E131" s="14" t="n">
        <v>17.07</v>
      </c>
      <c r="F131" s="15" t="n">
        <v>0.0027</v>
      </c>
      <c r="G131" s="15" t="n"/>
    </row>
    <row r="132">
      <c r="A132" s="12" t="inlineStr">
        <is>
          <t>Abbott India Ltd.</t>
        </is>
      </c>
      <c r="B132" s="30" t="inlineStr">
        <is>
          <t>INE358A01014</t>
        </is>
      </c>
      <c r="C132" s="30" t="inlineStr">
        <is>
          <t>Pharmaceuticals &amp; Biotechnology</t>
        </is>
      </c>
      <c r="D132" s="13" t="n">
        <v>76</v>
      </c>
      <c r="E132" s="14" t="n">
        <v>17.03</v>
      </c>
      <c r="F132" s="15" t="n">
        <v>0.0027</v>
      </c>
      <c r="G132" s="15" t="n"/>
    </row>
    <row r="133">
      <c r="A133" s="12" t="inlineStr">
        <is>
          <t>Carborundum Universal Ltd.</t>
        </is>
      </c>
      <c r="B133" s="30" t="inlineStr">
        <is>
          <t>INE120A01034</t>
        </is>
      </c>
      <c r="C133" s="30" t="inlineStr">
        <is>
          <t>Industrial Products</t>
        </is>
      </c>
      <c r="D133" s="13" t="n">
        <v>1579</v>
      </c>
      <c r="E133" s="14" t="n">
        <v>16.93</v>
      </c>
      <c r="F133" s="15" t="n">
        <v>0.0027</v>
      </c>
      <c r="G133" s="15" t="n"/>
    </row>
    <row r="134">
      <c r="A134" s="12" t="inlineStr">
        <is>
          <t>Piramal Enterprises Ltd.</t>
        </is>
      </c>
      <c r="B134" s="30" t="inlineStr">
        <is>
          <t>INE140A01024</t>
        </is>
      </c>
      <c r="C134" s="30" t="inlineStr">
        <is>
          <t>Finance</t>
        </is>
      </c>
      <c r="D134" s="13" t="n">
        <v>1706</v>
      </c>
      <c r="E134" s="14" t="n">
        <v>16.64</v>
      </c>
      <c r="F134" s="15" t="n">
        <v>0.0027</v>
      </c>
      <c r="G134" s="15" t="n"/>
    </row>
    <row r="135">
      <c r="A135" s="12" t="inlineStr">
        <is>
          <t>Shriram Finance Ltd.</t>
        </is>
      </c>
      <c r="B135" s="30" t="inlineStr">
        <is>
          <t>INE721A01013</t>
        </is>
      </c>
      <c r="C135" s="30" t="inlineStr">
        <is>
          <t>Finance</t>
        </is>
      </c>
      <c r="D135" s="13" t="n">
        <v>881</v>
      </c>
      <c r="E135" s="14" t="n">
        <v>16.56</v>
      </c>
      <c r="F135" s="15" t="n">
        <v>0.0027</v>
      </c>
      <c r="G135" s="15" t="n"/>
    </row>
    <row r="136">
      <c r="A136" s="12" t="inlineStr">
        <is>
          <t>Britannia Industries Ltd.</t>
        </is>
      </c>
      <c r="B136" s="30" t="inlineStr">
        <is>
          <t>INE216A01030</t>
        </is>
      </c>
      <c r="C136" s="30" t="inlineStr">
        <is>
          <t>Food Products</t>
        </is>
      </c>
      <c r="D136" s="13" t="n">
        <v>374</v>
      </c>
      <c r="E136" s="14" t="n">
        <v>16.56</v>
      </c>
      <c r="F136" s="15" t="n">
        <v>0.0026</v>
      </c>
      <c r="G136" s="15" t="n"/>
    </row>
    <row r="137">
      <c r="A137" s="12" t="inlineStr">
        <is>
          <t>United Breweries Ltd.</t>
        </is>
      </c>
      <c r="B137" s="30" t="inlineStr">
        <is>
          <t>INE686F01025</t>
        </is>
      </c>
      <c r="C137" s="30" t="inlineStr">
        <is>
          <t>Beverages</t>
        </is>
      </c>
      <c r="D137" s="13" t="n">
        <v>1023</v>
      </c>
      <c r="E137" s="14" t="n">
        <v>16.52</v>
      </c>
      <c r="F137" s="15" t="n">
        <v>0.0026</v>
      </c>
      <c r="G137" s="15" t="n"/>
    </row>
    <row r="138">
      <c r="A138" s="12" t="inlineStr">
        <is>
          <t>L&amp;T Technology Services Ltd.</t>
        </is>
      </c>
      <c r="B138" s="30" t="inlineStr">
        <is>
          <t>INE010V01017</t>
        </is>
      </c>
      <c r="C138" s="30" t="inlineStr">
        <is>
          <t>IT - Services</t>
        </is>
      </c>
      <c r="D138" s="13" t="n">
        <v>394</v>
      </c>
      <c r="E138" s="14" t="n">
        <v>16.5</v>
      </c>
      <c r="F138" s="15" t="n">
        <v>0.0026</v>
      </c>
      <c r="G138" s="15" t="n"/>
    </row>
    <row r="139">
      <c r="A139" s="12" t="inlineStr">
        <is>
          <t>Schaeffler India Ltd.</t>
        </is>
      </c>
      <c r="B139" s="30" t="inlineStr">
        <is>
          <t>INE513A01022</t>
        </is>
      </c>
      <c r="C139" s="30" t="inlineStr">
        <is>
          <t>Auto Components</t>
        </is>
      </c>
      <c r="D139" s="13" t="n">
        <v>582</v>
      </c>
      <c r="E139" s="14" t="n">
        <v>16.4</v>
      </c>
      <c r="F139" s="15" t="n">
        <v>0.0026</v>
      </c>
      <c r="G139" s="15" t="n"/>
    </row>
    <row r="140">
      <c r="A140" s="12" t="inlineStr">
        <is>
          <t>SKF India Ltd.</t>
        </is>
      </c>
      <c r="B140" s="30" t="inlineStr">
        <is>
          <t>INE640A01023</t>
        </is>
      </c>
      <c r="C140" s="30" t="inlineStr">
        <is>
          <t>Industrial Products</t>
        </is>
      </c>
      <c r="D140" s="13" t="n">
        <v>333</v>
      </c>
      <c r="E140" s="14" t="n">
        <v>16.35</v>
      </c>
      <c r="F140" s="15" t="n">
        <v>0.0026</v>
      </c>
      <c r="G140" s="15" t="n"/>
    </row>
    <row r="141">
      <c r="A141" s="12" t="inlineStr">
        <is>
          <t>Indus Towers Ltd.</t>
        </is>
      </c>
      <c r="B141" s="30" t="inlineStr">
        <is>
          <t>INE121J01017</t>
        </is>
      </c>
      <c r="C141" s="30" t="inlineStr">
        <is>
          <t>Telecom - Services</t>
        </is>
      </c>
      <c r="D141" s="13" t="n">
        <v>9266</v>
      </c>
      <c r="E141" s="14" t="n">
        <v>15.97</v>
      </c>
      <c r="F141" s="15" t="n">
        <v>0.0026</v>
      </c>
      <c r="G141" s="15" t="n"/>
    </row>
    <row r="142">
      <c r="A142" s="12" t="inlineStr">
        <is>
          <t>Gujarat Fluorochemicals Ltd.</t>
        </is>
      </c>
      <c r="B142" s="30" t="inlineStr">
        <is>
          <t>INE09N301011</t>
        </is>
      </c>
      <c r="C142" s="30" t="inlineStr">
        <is>
          <t>Chemicals &amp; Petrochemicals</t>
        </is>
      </c>
      <c r="D142" s="13" t="n">
        <v>567</v>
      </c>
      <c r="E142" s="14" t="n">
        <v>15.73</v>
      </c>
      <c r="F142" s="15" t="n">
        <v>0.0025</v>
      </c>
      <c r="G142" s="15" t="n"/>
    </row>
    <row r="143">
      <c r="A143" s="12" t="inlineStr">
        <is>
          <t>Thermax Ltd.</t>
        </is>
      </c>
      <c r="B143" s="30" t="inlineStr">
        <is>
          <t>INE152A01029</t>
        </is>
      </c>
      <c r="C143" s="30" t="inlineStr">
        <is>
          <t>Electrical Equipment</t>
        </is>
      </c>
      <c r="D143" s="13" t="n">
        <v>546</v>
      </c>
      <c r="E143" s="14" t="n">
        <v>15.46</v>
      </c>
      <c r="F143" s="15" t="n">
        <v>0.0025</v>
      </c>
      <c r="G143" s="15" t="n"/>
    </row>
    <row r="144">
      <c r="A144" s="12" t="inlineStr">
        <is>
          <t>Prestige Estates Projects Ltd.</t>
        </is>
      </c>
      <c r="B144" s="30" t="inlineStr">
        <is>
          <t>INE811K01011</t>
        </is>
      </c>
      <c r="C144" s="30" t="inlineStr">
        <is>
          <t>Realty</t>
        </is>
      </c>
      <c r="D144" s="13" t="n">
        <v>2010</v>
      </c>
      <c r="E144" s="14" t="n">
        <v>15.39</v>
      </c>
      <c r="F144" s="15" t="n">
        <v>0.0025</v>
      </c>
      <c r="G144" s="15" t="n"/>
    </row>
    <row r="145">
      <c r="A145" s="12" t="inlineStr">
        <is>
          <t>Apollo Hospitals Enterprise Ltd.</t>
        </is>
      </c>
      <c r="B145" s="30" t="inlineStr">
        <is>
          <t>INE437A01024</t>
        </is>
      </c>
      <c r="C145" s="30" t="inlineStr">
        <is>
          <t>Healthcare Services</t>
        </is>
      </c>
      <c r="D145" s="13" t="n">
        <v>319</v>
      </c>
      <c r="E145" s="14" t="n">
        <v>15.38</v>
      </c>
      <c r="F145" s="15" t="n">
        <v>0.0025</v>
      </c>
      <c r="G145" s="15" t="n"/>
    </row>
    <row r="146">
      <c r="A146" s="12" t="inlineStr">
        <is>
          <t>JK Cement Ltd.</t>
        </is>
      </c>
      <c r="B146" s="30" t="inlineStr">
        <is>
          <t>INE823G01014</t>
        </is>
      </c>
      <c r="C146" s="30" t="inlineStr">
        <is>
          <t>Cement &amp; Cement Products</t>
        </is>
      </c>
      <c r="D146" s="13" t="n">
        <v>487</v>
      </c>
      <c r="E146" s="14" t="n">
        <v>15.36</v>
      </c>
      <c r="F146" s="15" t="n">
        <v>0.0025</v>
      </c>
      <c r="G146" s="15" t="n"/>
    </row>
    <row r="147">
      <c r="A147" s="12" t="inlineStr">
        <is>
          <t>Oil India Ltd.</t>
        </is>
      </c>
      <c r="B147" s="30" t="inlineStr">
        <is>
          <t>INE274J01014</t>
        </is>
      </c>
      <c r="C147" s="30" t="inlineStr">
        <is>
          <t>Oil</t>
        </is>
      </c>
      <c r="D147" s="13" t="n">
        <v>5127</v>
      </c>
      <c r="E147" s="14" t="n">
        <v>15.32</v>
      </c>
      <c r="F147" s="15" t="n">
        <v>0.0025</v>
      </c>
      <c r="G147" s="15" t="n"/>
    </row>
    <row r="148">
      <c r="A148" s="12" t="inlineStr">
        <is>
          <t>Gland Pharma Ltd.</t>
        </is>
      </c>
      <c r="B148" s="30" t="inlineStr">
        <is>
          <t>INE068V01023</t>
        </is>
      </c>
      <c r="C148" s="30" t="inlineStr">
        <is>
          <t>Pharmaceuticals &amp; Biotechnology</t>
        </is>
      </c>
      <c r="D148" s="13" t="n">
        <v>991</v>
      </c>
      <c r="E148" s="14" t="n">
        <v>15.32</v>
      </c>
      <c r="F148" s="15" t="n">
        <v>0.0025</v>
      </c>
      <c r="G148" s="15" t="n"/>
    </row>
    <row r="149">
      <c r="A149" s="12" t="inlineStr">
        <is>
          <t>Bharat Electronics Ltd.</t>
        </is>
      </c>
      <c r="B149" s="30" t="inlineStr">
        <is>
          <t>INE263A01024</t>
        </is>
      </c>
      <c r="C149" s="30" t="inlineStr">
        <is>
          <t>Aerospace &amp; Defense</t>
        </is>
      </c>
      <c r="D149" s="13" t="n">
        <v>11359</v>
      </c>
      <c r="E149" s="14" t="n">
        <v>15.14</v>
      </c>
      <c r="F149" s="15" t="n">
        <v>0.0024</v>
      </c>
      <c r="G149" s="15" t="n"/>
    </row>
    <row r="150">
      <c r="A150" s="12" t="inlineStr">
        <is>
          <t>Trent Ltd.</t>
        </is>
      </c>
      <c r="B150" s="30" t="inlineStr">
        <is>
          <t>INE849A01020</t>
        </is>
      </c>
      <c r="C150" s="30" t="inlineStr">
        <is>
          <t>Retailing</t>
        </is>
      </c>
      <c r="D150" s="13" t="n">
        <v>699</v>
      </c>
      <c r="E150" s="14" t="n">
        <v>15.06</v>
      </c>
      <c r="F150" s="15" t="n">
        <v>0.0024</v>
      </c>
      <c r="G150" s="15" t="n"/>
    </row>
    <row r="151">
      <c r="A151" s="12" t="inlineStr">
        <is>
          <t>Indian Bank</t>
        </is>
      </c>
      <c r="B151" s="30" t="inlineStr">
        <is>
          <t>INE562A01011</t>
        </is>
      </c>
      <c r="C151" s="30" t="inlineStr">
        <is>
          <t>Banks</t>
        </is>
      </c>
      <c r="D151" s="13" t="n">
        <v>3569</v>
      </c>
      <c r="E151" s="14" t="n">
        <v>14.99</v>
      </c>
      <c r="F151" s="15" t="n">
        <v>0.0024</v>
      </c>
      <c r="G151" s="15" t="n"/>
    </row>
    <row r="152">
      <c r="A152" s="12" t="inlineStr">
        <is>
          <t>Kajaria Ceramics Ltd.</t>
        </is>
      </c>
      <c r="B152" s="30" t="inlineStr">
        <is>
          <t>INE217B01036</t>
        </is>
      </c>
      <c r="C152" s="30" t="inlineStr">
        <is>
          <t>Consumer Durables</t>
        </is>
      </c>
      <c r="D152" s="13" t="n">
        <v>1186</v>
      </c>
      <c r="E152" s="14" t="n">
        <v>14.96</v>
      </c>
      <c r="F152" s="15" t="n">
        <v>0.0024</v>
      </c>
      <c r="G152" s="15" t="n"/>
    </row>
    <row r="153">
      <c r="A153" s="12" t="inlineStr">
        <is>
          <t>Zomato Ltd.</t>
        </is>
      </c>
      <c r="B153" s="30" t="inlineStr">
        <is>
          <t>INE758T01015</t>
        </is>
      </c>
      <c r="C153" s="30" t="inlineStr">
        <is>
          <t>Retailing</t>
        </is>
      </c>
      <c r="D153" s="13" t="n">
        <v>14190</v>
      </c>
      <c r="E153" s="14" t="n">
        <v>14.91</v>
      </c>
      <c r="F153" s="15" t="n">
        <v>0.0024</v>
      </c>
      <c r="G153" s="15" t="n"/>
    </row>
    <row r="154">
      <c r="A154" s="12" t="inlineStr">
        <is>
          <t>Escorts Kubota Ltd.</t>
        </is>
      </c>
      <c r="B154" s="30" t="inlineStr">
        <is>
          <t>INE042A01014</t>
        </is>
      </c>
      <c r="C154" s="30" t="inlineStr">
        <is>
          <t>Agricultural, Commercial &amp; Construction Vehicles</t>
        </is>
      </c>
      <c r="D154" s="13" t="n">
        <v>475</v>
      </c>
      <c r="E154" s="14" t="n">
        <v>14.88</v>
      </c>
      <c r="F154" s="15" t="n">
        <v>0.0024</v>
      </c>
      <c r="G154" s="15" t="n"/>
    </row>
    <row r="155">
      <c r="A155" s="12" t="inlineStr">
        <is>
          <t>LTIMindtree Ltd.</t>
        </is>
      </c>
      <c r="B155" s="30" t="inlineStr">
        <is>
          <t>INE214T01019</t>
        </is>
      </c>
      <c r="C155" s="30" t="inlineStr">
        <is>
          <t>IT - Software</t>
        </is>
      </c>
      <c r="D155" s="13" t="n">
        <v>291</v>
      </c>
      <c r="E155" s="14" t="n">
        <v>14.73</v>
      </c>
      <c r="F155" s="15" t="n">
        <v>0.0024</v>
      </c>
      <c r="G155" s="15" t="n"/>
    </row>
    <row r="156">
      <c r="A156" s="12" t="inlineStr">
        <is>
          <t>Motherson Sumi Wiring India Ltd.</t>
        </is>
      </c>
      <c r="B156" s="30" t="inlineStr">
        <is>
          <t>INE0FS801015</t>
        </is>
      </c>
      <c r="C156" s="30" t="inlineStr">
        <is>
          <t>Auto Components</t>
        </is>
      </c>
      <c r="D156" s="13" t="n">
        <v>24070</v>
      </c>
      <c r="E156" s="14" t="n">
        <v>14.43</v>
      </c>
      <c r="F156" s="15" t="n">
        <v>0.0023</v>
      </c>
      <c r="G156" s="15" t="n"/>
    </row>
    <row r="157">
      <c r="A157" s="12" t="inlineStr">
        <is>
          <t>Bata India Ltd.</t>
        </is>
      </c>
      <c r="B157" s="30" t="inlineStr">
        <is>
          <t>INE176A01028</t>
        </is>
      </c>
      <c r="C157" s="30" t="inlineStr">
        <is>
          <t>Consumer Durables</t>
        </is>
      </c>
      <c r="D157" s="13" t="n">
        <v>921</v>
      </c>
      <c r="E157" s="14" t="n">
        <v>14.42</v>
      </c>
      <c r="F157" s="15" t="n">
        <v>0.0023</v>
      </c>
      <c r="G157" s="15" t="n"/>
    </row>
    <row r="158">
      <c r="A158" s="12" t="inlineStr">
        <is>
          <t>Poonawalla Fincorp Ltd.</t>
        </is>
      </c>
      <c r="B158" s="30" t="inlineStr">
        <is>
          <t>INE511C01022</t>
        </is>
      </c>
      <c r="C158" s="30" t="inlineStr">
        <is>
          <t>Finance</t>
        </is>
      </c>
      <c r="D158" s="13" t="n">
        <v>4073</v>
      </c>
      <c r="E158" s="14" t="n">
        <v>14.37</v>
      </c>
      <c r="F158" s="15" t="n">
        <v>0.0023</v>
      </c>
      <c r="G158" s="15" t="n"/>
    </row>
    <row r="159">
      <c r="A159" s="12" t="inlineStr">
        <is>
          <t>UNO Minda Ltd.</t>
        </is>
      </c>
      <c r="B159" s="30" t="inlineStr">
        <is>
          <t>INE405E01023</t>
        </is>
      </c>
      <c r="C159" s="30" t="inlineStr">
        <is>
          <t>Auto Components</t>
        </is>
      </c>
      <c r="D159" s="13" t="n">
        <v>2463</v>
      </c>
      <c r="E159" s="14" t="n">
        <v>14.35</v>
      </c>
      <c r="F159" s="15" t="n">
        <v>0.0023</v>
      </c>
      <c r="G159" s="15" t="n"/>
    </row>
    <row r="160">
      <c r="A160" s="12" t="inlineStr">
        <is>
          <t>Emami Ltd.</t>
        </is>
      </c>
      <c r="B160" s="30" t="inlineStr">
        <is>
          <t>INE548C01032</t>
        </is>
      </c>
      <c r="C160" s="30" t="inlineStr">
        <is>
          <t>Personal Products</t>
        </is>
      </c>
      <c r="D160" s="13" t="n">
        <v>2814</v>
      </c>
      <c r="E160" s="14" t="n">
        <v>14.35</v>
      </c>
      <c r="F160" s="15" t="n">
        <v>0.0023</v>
      </c>
      <c r="G160" s="15" t="n"/>
    </row>
    <row r="161">
      <c r="A161" s="12" t="inlineStr">
        <is>
          <t>Eicher Motors Ltd.</t>
        </is>
      </c>
      <c r="B161" s="30" t="inlineStr">
        <is>
          <t>INE066A01021</t>
        </is>
      </c>
      <c r="C161" s="30" t="inlineStr">
        <is>
          <t>Automobiles</t>
        </is>
      </c>
      <c r="D161" s="13" t="n">
        <v>434</v>
      </c>
      <c r="E161" s="14" t="n">
        <v>14.3</v>
      </c>
      <c r="F161" s="15" t="n">
        <v>0.0023</v>
      </c>
      <c r="G161" s="15" t="n"/>
    </row>
    <row r="162">
      <c r="A162" s="12" t="inlineStr">
        <is>
          <t>Grindwell Norton Ltd.</t>
        </is>
      </c>
      <c r="B162" s="30" t="inlineStr">
        <is>
          <t>INE536A01023</t>
        </is>
      </c>
      <c r="C162" s="30" t="inlineStr">
        <is>
          <t>Industrial Products</t>
        </is>
      </c>
      <c r="D162" s="13" t="n">
        <v>666</v>
      </c>
      <c r="E162" s="14" t="n">
        <v>14.28</v>
      </c>
      <c r="F162" s="15" t="n">
        <v>0.0023</v>
      </c>
      <c r="G162" s="15" t="n"/>
    </row>
    <row r="163">
      <c r="A163" s="12" t="inlineStr">
        <is>
          <t>Cholamandalam Investment &amp; Finance Company Ltd.</t>
        </is>
      </c>
      <c r="B163" s="30" t="inlineStr">
        <is>
          <t>INE121A01024</t>
        </is>
      </c>
      <c r="C163" s="30" t="inlineStr">
        <is>
          <t>Finance</t>
        </is>
      </c>
      <c r="D163" s="13" t="n">
        <v>1252</v>
      </c>
      <c r="E163" s="14" t="n">
        <v>14.24</v>
      </c>
      <c r="F163" s="15" t="n">
        <v>0.0023</v>
      </c>
      <c r="G163" s="15" t="n"/>
    </row>
    <row r="164">
      <c r="A164" s="12" t="inlineStr">
        <is>
          <t>Atul Ltd.</t>
        </is>
      </c>
      <c r="B164" s="30" t="inlineStr">
        <is>
          <t>INE100A01010</t>
        </is>
      </c>
      <c r="C164" s="30" t="inlineStr">
        <is>
          <t>Chemicals &amp; Petrochemicals</t>
        </is>
      </c>
      <c r="D164" s="13" t="n">
        <v>228</v>
      </c>
      <c r="E164" s="14" t="n">
        <v>14.23</v>
      </c>
      <c r="F164" s="15" t="n">
        <v>0.0023</v>
      </c>
      <c r="G164" s="15" t="n"/>
    </row>
    <row r="165">
      <c r="A165" s="12" t="inlineStr">
        <is>
          <t>L&amp;T Finance Holdings Ltd.</t>
        </is>
      </c>
      <c r="B165" s="30" t="inlineStr">
        <is>
          <t>INE498L01015</t>
        </is>
      </c>
      <c r="C165" s="30" t="inlineStr">
        <is>
          <t>Finance</t>
        </is>
      </c>
      <c r="D165" s="13" t="n">
        <v>10672</v>
      </c>
      <c r="E165" s="14" t="n">
        <v>14.19</v>
      </c>
      <c r="F165" s="15" t="n">
        <v>0.0023</v>
      </c>
      <c r="G165" s="15" t="n"/>
    </row>
    <row r="166">
      <c r="A166" s="12" t="inlineStr">
        <is>
          <t>CRISIL Ltd.</t>
        </is>
      </c>
      <c r="B166" s="30" t="inlineStr">
        <is>
          <t>INE007A01025</t>
        </is>
      </c>
      <c r="C166" s="30" t="inlineStr">
        <is>
          <t>Finance</t>
        </is>
      </c>
      <c r="D166" s="13" t="n">
        <v>346</v>
      </c>
      <c r="E166" s="14" t="n">
        <v>14.18</v>
      </c>
      <c r="F166" s="15" t="n">
        <v>0.0023</v>
      </c>
      <c r="G166" s="15" t="n"/>
    </row>
    <row r="167">
      <c r="A167" s="12" t="inlineStr">
        <is>
          <t>Biocon Ltd.</t>
        </is>
      </c>
      <c r="B167" s="30" t="inlineStr">
        <is>
          <t>INE376G01013</t>
        </is>
      </c>
      <c r="C167" s="30" t="inlineStr">
        <is>
          <t>Pharmaceuticals &amp; Biotechnology</t>
        </is>
      </c>
      <c r="D167" s="13" t="n">
        <v>6364</v>
      </c>
      <c r="E167" s="14" t="n">
        <v>13.98</v>
      </c>
      <c r="F167" s="15" t="n">
        <v>0.0022</v>
      </c>
      <c r="G167" s="15" t="n"/>
    </row>
    <row r="168">
      <c r="A168" s="12" t="inlineStr">
        <is>
          <t>Divi's Laboratories Ltd.</t>
        </is>
      </c>
      <c r="B168" s="30" t="inlineStr">
        <is>
          <t>INE361B01024</t>
        </is>
      </c>
      <c r="C168" s="30" t="inlineStr">
        <is>
          <t>Pharmaceuticals &amp; Biotechnology</t>
        </is>
      </c>
      <c r="D168" s="13" t="n">
        <v>404</v>
      </c>
      <c r="E168" s="14" t="n">
        <v>13.69</v>
      </c>
      <c r="F168" s="15" t="n">
        <v>0.0022</v>
      </c>
      <c r="G168" s="15" t="n"/>
    </row>
    <row r="169">
      <c r="A169" s="12" t="inlineStr">
        <is>
          <t>VARUN BEVERAGES LIMITED</t>
        </is>
      </c>
      <c r="B169" s="30" t="inlineStr">
        <is>
          <t>INE200M01021</t>
        </is>
      </c>
      <c r="C169" s="30" t="inlineStr">
        <is>
          <t>Beverages</t>
        </is>
      </c>
      <c r="D169" s="13" t="n">
        <v>1483</v>
      </c>
      <c r="E169" s="14" t="n">
        <v>13.48</v>
      </c>
      <c r="F169" s="15" t="n">
        <v>0.0022</v>
      </c>
      <c r="G169" s="15" t="n"/>
    </row>
    <row r="170">
      <c r="A170" s="12" t="inlineStr">
        <is>
          <t>Patanjali Foods Ltd.</t>
        </is>
      </c>
      <c r="B170" s="30" t="inlineStr">
        <is>
          <t>INE619A01035</t>
        </is>
      </c>
      <c r="C170" s="30" t="inlineStr">
        <is>
          <t>Agricultural Food &amp; other Products</t>
        </is>
      </c>
      <c r="D170" s="13" t="n">
        <v>985</v>
      </c>
      <c r="E170" s="14" t="n">
        <v>13.47</v>
      </c>
      <c r="F170" s="15" t="n">
        <v>0.0022</v>
      </c>
      <c r="G170" s="15" t="n"/>
    </row>
    <row r="171">
      <c r="A171" s="12" t="inlineStr">
        <is>
          <t>Vodafone Idea Ltd.</t>
        </is>
      </c>
      <c r="B171" s="30" t="inlineStr">
        <is>
          <t>INE669E01016</t>
        </is>
      </c>
      <c r="C171" s="30" t="inlineStr">
        <is>
          <t>Telecom - Services</t>
        </is>
      </c>
      <c r="D171" s="13" t="n">
        <v>111589</v>
      </c>
      <c r="E171" s="14" t="n">
        <v>13.22</v>
      </c>
      <c r="F171" s="15" t="n">
        <v>0.0021</v>
      </c>
      <c r="G171" s="15" t="n"/>
    </row>
    <row r="172">
      <c r="A172" s="12" t="inlineStr">
        <is>
          <t>Oracle Financial Services Software Ltd.</t>
        </is>
      </c>
      <c r="B172" s="30" t="inlineStr">
        <is>
          <t>INE881D01027</t>
        </is>
      </c>
      <c r="C172" s="30" t="inlineStr">
        <is>
          <t>IT - Software</t>
        </is>
      </c>
      <c r="D172" s="13" t="n">
        <v>335</v>
      </c>
      <c r="E172" s="14" t="n">
        <v>12.99</v>
      </c>
      <c r="F172" s="15" t="n">
        <v>0.0021</v>
      </c>
      <c r="G172" s="15" t="n"/>
    </row>
    <row r="173">
      <c r="A173" s="12" t="inlineStr">
        <is>
          <t>Aarti Industries Ltd.</t>
        </is>
      </c>
      <c r="B173" s="30" t="inlineStr">
        <is>
          <t>INE769A01020</t>
        </is>
      </c>
      <c r="C173" s="30" t="inlineStr">
        <is>
          <t>Chemicals &amp; Petrochemicals</t>
        </is>
      </c>
      <c r="D173" s="13" t="n">
        <v>2856</v>
      </c>
      <c r="E173" s="14" t="n">
        <v>12.98</v>
      </c>
      <c r="F173" s="15" t="n">
        <v>0.0021</v>
      </c>
      <c r="G173" s="15" t="n"/>
    </row>
    <row r="174">
      <c r="A174" s="12" t="inlineStr">
        <is>
          <t>Timken India Ltd.</t>
        </is>
      </c>
      <c r="B174" s="30" t="inlineStr">
        <is>
          <t>INE325A01013</t>
        </is>
      </c>
      <c r="C174" s="30" t="inlineStr">
        <is>
          <t>Industrial Products</t>
        </is>
      </c>
      <c r="D174" s="13" t="n">
        <v>442</v>
      </c>
      <c r="E174" s="14" t="n">
        <v>12.82</v>
      </c>
      <c r="F174" s="15" t="n">
        <v>0.0021</v>
      </c>
      <c r="G174" s="15" t="n"/>
    </row>
    <row r="175">
      <c r="A175" s="12" t="inlineStr">
        <is>
          <t>Hero MotoCorp Ltd.</t>
        </is>
      </c>
      <c r="B175" s="30" t="inlineStr">
        <is>
          <t>INE158A01026</t>
        </is>
      </c>
      <c r="C175" s="30" t="inlineStr">
        <is>
          <t>Automobiles</t>
        </is>
      </c>
      <c r="D175" s="13" t="n">
        <v>412</v>
      </c>
      <c r="E175" s="14" t="n">
        <v>12.72</v>
      </c>
      <c r="F175" s="15" t="n">
        <v>0.002</v>
      </c>
      <c r="G175" s="15" t="n"/>
    </row>
    <row r="176">
      <c r="A176" s="12" t="inlineStr">
        <is>
          <t>Rail Vikas Nigam Ltd.</t>
        </is>
      </c>
      <c r="B176" s="30" t="inlineStr">
        <is>
          <t>INE415G01027</t>
        </is>
      </c>
      <c r="C176" s="30" t="inlineStr">
        <is>
          <t>Construction</t>
        </is>
      </c>
      <c r="D176" s="13" t="n">
        <v>8065</v>
      </c>
      <c r="E176" s="14" t="n">
        <v>12.43</v>
      </c>
      <c r="F176" s="15" t="n">
        <v>0.002</v>
      </c>
      <c r="G176" s="15" t="n"/>
    </row>
    <row r="177">
      <c r="A177" s="12" t="inlineStr">
        <is>
          <t>Dr. Lal Path Labs Ltd.</t>
        </is>
      </c>
      <c r="B177" s="30" t="inlineStr">
        <is>
          <t>INE600L01024</t>
        </is>
      </c>
      <c r="C177" s="30" t="inlineStr">
        <is>
          <t>Healthcare Services</t>
        </is>
      </c>
      <c r="D177" s="13" t="n">
        <v>514</v>
      </c>
      <c r="E177" s="14" t="n">
        <v>12.43</v>
      </c>
      <c r="F177" s="15" t="n">
        <v>0.002</v>
      </c>
      <c r="G177" s="15" t="n"/>
    </row>
    <row r="178">
      <c r="A178" s="12" t="inlineStr">
        <is>
          <t>3M India Ltd.</t>
        </is>
      </c>
      <c r="B178" s="30" t="inlineStr">
        <is>
          <t>INE470A01017</t>
        </is>
      </c>
      <c r="C178" s="30" t="inlineStr">
        <is>
          <t>Diversified</t>
        </is>
      </c>
      <c r="D178" s="13" t="n">
        <v>40</v>
      </c>
      <c r="E178" s="14" t="n">
        <v>11.91</v>
      </c>
      <c r="F178" s="15" t="n">
        <v>0.0019</v>
      </c>
      <c r="G178" s="15" t="n"/>
    </row>
    <row r="179">
      <c r="A179" s="12" t="inlineStr">
        <is>
          <t>Pidilite Industries Ltd.</t>
        </is>
      </c>
      <c r="B179" s="30" t="inlineStr">
        <is>
          <t>INE318A01026</t>
        </is>
      </c>
      <c r="C179" s="30" t="inlineStr">
        <is>
          <t>Chemicals &amp; Petrochemicals</t>
        </is>
      </c>
      <c r="D179" s="13" t="n">
        <v>484</v>
      </c>
      <c r="E179" s="14" t="n">
        <v>11.9</v>
      </c>
      <c r="F179" s="15" t="n">
        <v>0.0019</v>
      </c>
      <c r="G179" s="15" t="n"/>
    </row>
    <row r="180">
      <c r="A180" s="12" t="inlineStr">
        <is>
          <t>Godrej Consumer Products Ltd.</t>
        </is>
      </c>
      <c r="B180" s="30" t="inlineStr">
        <is>
          <t>INE102D01028</t>
        </is>
      </c>
      <c r="C180" s="30" t="inlineStr">
        <is>
          <t>Personal Products</t>
        </is>
      </c>
      <c r="D180" s="13" t="n">
        <v>1200</v>
      </c>
      <c r="E180" s="14" t="n">
        <v>11.9</v>
      </c>
      <c r="F180" s="15" t="n">
        <v>0.0019</v>
      </c>
      <c r="G180" s="15" t="n"/>
    </row>
    <row r="181">
      <c r="A181" s="12" t="inlineStr">
        <is>
          <t>TVS Motor Company Ltd.</t>
        </is>
      </c>
      <c r="B181" s="30" t="inlineStr">
        <is>
          <t>INE494B01023</t>
        </is>
      </c>
      <c r="C181" s="30" t="inlineStr">
        <is>
          <t>Automobiles</t>
        </is>
      </c>
      <c r="D181" s="13" t="n">
        <v>738</v>
      </c>
      <c r="E181" s="14" t="n">
        <v>11.74</v>
      </c>
      <c r="F181" s="15" t="n">
        <v>0.0019</v>
      </c>
      <c r="G181" s="15" t="n"/>
    </row>
    <row r="182">
      <c r="A182" s="12" t="inlineStr">
        <is>
          <t>Bank of Baroda</t>
        </is>
      </c>
      <c r="B182" s="30" t="inlineStr">
        <is>
          <t>INE028A01039</t>
        </is>
      </c>
      <c r="C182" s="30" t="inlineStr">
        <is>
          <t>Banks</t>
        </is>
      </c>
      <c r="D182" s="13" t="n">
        <v>5904</v>
      </c>
      <c r="E182" s="14" t="n">
        <v>11.58</v>
      </c>
      <c r="F182" s="15" t="n">
        <v>0.0019</v>
      </c>
      <c r="G182" s="15" t="n"/>
    </row>
    <row r="183">
      <c r="A183" s="12" t="inlineStr">
        <is>
          <t>Honeywell Automation India Ltd.</t>
        </is>
      </c>
      <c r="B183" s="30" t="inlineStr">
        <is>
          <t>INE671A01010</t>
        </is>
      </c>
      <c r="C183" s="30" t="inlineStr">
        <is>
          <t>Industrial Manufacturing</t>
        </is>
      </c>
      <c r="D183" s="13" t="n">
        <v>32</v>
      </c>
      <c r="E183" s="14" t="n">
        <v>11.52</v>
      </c>
      <c r="F183" s="15" t="n">
        <v>0.0018</v>
      </c>
      <c r="G183" s="15" t="n"/>
    </row>
    <row r="184">
      <c r="A184" s="12" t="inlineStr">
        <is>
          <t>Vedant Fashions Ltd.</t>
        </is>
      </c>
      <c r="B184" s="30" t="inlineStr">
        <is>
          <t>INE825V01034</t>
        </is>
      </c>
      <c r="C184" s="30" t="inlineStr">
        <is>
          <t>Retailing</t>
        </is>
      </c>
      <c r="D184" s="13" t="n">
        <v>870</v>
      </c>
      <c r="E184" s="14" t="n">
        <v>11.24</v>
      </c>
      <c r="F184" s="15" t="n">
        <v>0.0018</v>
      </c>
      <c r="G184" s="15" t="n"/>
    </row>
    <row r="185">
      <c r="A185" s="12" t="inlineStr">
        <is>
          <t>ICICI Lombard General Insurance Co. Ltd.</t>
        </is>
      </c>
      <c r="B185" s="30" t="inlineStr">
        <is>
          <t>INE765G01017</t>
        </is>
      </c>
      <c r="C185" s="30" t="inlineStr">
        <is>
          <t>Insurance</t>
        </is>
      </c>
      <c r="D185" s="13" t="n">
        <v>810</v>
      </c>
      <c r="E185" s="14" t="n">
        <v>11.13</v>
      </c>
      <c r="F185" s="15" t="n">
        <v>0.0018</v>
      </c>
      <c r="G185" s="15" t="n"/>
    </row>
    <row r="186">
      <c r="A186" s="12" t="inlineStr">
        <is>
          <t>DLF Ltd.</t>
        </is>
      </c>
      <c r="B186" s="30" t="inlineStr">
        <is>
          <t>INE271C01023</t>
        </is>
      </c>
      <c r="C186" s="30" t="inlineStr">
        <is>
          <t>Realty</t>
        </is>
      </c>
      <c r="D186" s="13" t="n">
        <v>1963</v>
      </c>
      <c r="E186" s="14" t="n">
        <v>11.06</v>
      </c>
      <c r="F186" s="15" t="n">
        <v>0.0018</v>
      </c>
      <c r="G186" s="15" t="n"/>
    </row>
    <row r="187">
      <c r="A187" s="12" t="inlineStr">
        <is>
          <t>Ajanta Pharma Ltd.</t>
        </is>
      </c>
      <c r="B187" s="30" t="inlineStr">
        <is>
          <t>INE031B01049</t>
        </is>
      </c>
      <c r="C187" s="30" t="inlineStr">
        <is>
          <t>Pharmaceuticals &amp; Biotechnology</t>
        </is>
      </c>
      <c r="D187" s="13" t="n">
        <v>624</v>
      </c>
      <c r="E187" s="14" t="n">
        <v>11</v>
      </c>
      <c r="F187" s="15" t="n">
        <v>0.0018</v>
      </c>
      <c r="G187" s="15" t="n"/>
    </row>
    <row r="188">
      <c r="A188" s="12" t="inlineStr">
        <is>
          <t>Hindustan Aeronautics Ltd.</t>
        </is>
      </c>
      <c r="B188" s="30" t="inlineStr">
        <is>
          <t>INE066F01020</t>
        </is>
      </c>
      <c r="C188" s="30" t="inlineStr">
        <is>
          <t>Aerospace &amp; Defense</t>
        </is>
      </c>
      <c r="D188" s="13" t="n">
        <v>594</v>
      </c>
      <c r="E188" s="14" t="n">
        <v>10.83</v>
      </c>
      <c r="F188" s="15" t="n">
        <v>0.0017</v>
      </c>
      <c r="G188" s="15" t="n"/>
    </row>
    <row r="189">
      <c r="A189" s="12" t="inlineStr">
        <is>
          <t>Shree Cement Ltd.</t>
        </is>
      </c>
      <c r="B189" s="30" t="inlineStr">
        <is>
          <t>INE070A01015</t>
        </is>
      </c>
      <c r="C189" s="30" t="inlineStr">
        <is>
          <t>Cement &amp; Cement Products</t>
        </is>
      </c>
      <c r="D189" s="13" t="n">
        <v>42</v>
      </c>
      <c r="E189" s="14" t="n">
        <v>10.78</v>
      </c>
      <c r="F189" s="15" t="n">
        <v>0.0017</v>
      </c>
      <c r="G189" s="15" t="n"/>
    </row>
    <row r="190">
      <c r="A190" s="12" t="inlineStr">
        <is>
          <t>Hindustan Zinc Ltd.</t>
        </is>
      </c>
      <c r="B190" s="30" t="inlineStr">
        <is>
          <t>INE267A01025</t>
        </is>
      </c>
      <c r="C190" s="30" t="inlineStr">
        <is>
          <t>Non - Ferrous Metals</t>
        </is>
      </c>
      <c r="D190" s="13" t="n">
        <v>3632</v>
      </c>
      <c r="E190" s="14" t="n">
        <v>10.73</v>
      </c>
      <c r="F190" s="15" t="n">
        <v>0.0017</v>
      </c>
      <c r="G190" s="15" t="n"/>
    </row>
    <row r="191">
      <c r="A191" s="12" t="inlineStr">
        <is>
          <t>Bank of India</t>
        </is>
      </c>
      <c r="B191" s="30" t="inlineStr">
        <is>
          <t>INE084A01016</t>
        </is>
      </c>
      <c r="C191" s="30" t="inlineStr">
        <is>
          <t>Banks</t>
        </is>
      </c>
      <c r="D191" s="13" t="n">
        <v>11170</v>
      </c>
      <c r="E191" s="14" t="n">
        <v>10.71</v>
      </c>
      <c r="F191" s="15" t="n">
        <v>0.0017</v>
      </c>
      <c r="G191" s="15" t="n"/>
    </row>
    <row r="192">
      <c r="A192" s="12" t="inlineStr">
        <is>
          <t>ZF Commercial Vehicle Ctrl Sys Ind Ltd.</t>
        </is>
      </c>
      <c r="B192" s="30" t="inlineStr">
        <is>
          <t>INE342J01019</t>
        </is>
      </c>
      <c r="C192" s="30" t="inlineStr">
        <is>
          <t>Auto Components</t>
        </is>
      </c>
      <c r="D192" s="13" t="n">
        <v>68</v>
      </c>
      <c r="E192" s="14" t="n">
        <v>10.68</v>
      </c>
      <c r="F192" s="15" t="n">
        <v>0.0017</v>
      </c>
      <c r="G192" s="15" t="n"/>
    </row>
    <row r="193">
      <c r="A193" s="12" t="inlineStr">
        <is>
          <t>Tata Power Company Ltd.</t>
        </is>
      </c>
      <c r="B193" s="30" t="inlineStr">
        <is>
          <t>INE245A01021</t>
        </is>
      </c>
      <c r="C193" s="30" t="inlineStr">
        <is>
          <t>Power</t>
        </is>
      </c>
      <c r="D193" s="13" t="n">
        <v>4459</v>
      </c>
      <c r="E193" s="14" t="n">
        <v>10.67</v>
      </c>
      <c r="F193" s="15" t="n">
        <v>0.0017</v>
      </c>
      <c r="G193" s="15" t="n"/>
    </row>
    <row r="194">
      <c r="A194" s="12" t="inlineStr">
        <is>
          <t>Bharat Petroleum Corporation Ltd.</t>
        </is>
      </c>
      <c r="B194" s="30" t="inlineStr">
        <is>
          <t>INE029A01011</t>
        </is>
      </c>
      <c r="C194" s="30" t="inlineStr">
        <is>
          <t>Petroleum Products</t>
        </is>
      </c>
      <c r="D194" s="13" t="n">
        <v>3027</v>
      </c>
      <c r="E194" s="14" t="n">
        <v>10.57</v>
      </c>
      <c r="F194" s="15" t="n">
        <v>0.0017</v>
      </c>
      <c r="G194" s="15" t="n"/>
    </row>
    <row r="195">
      <c r="A195" s="12" t="inlineStr">
        <is>
          <t>Adani Green Energy Ltd.</t>
        </is>
      </c>
      <c r="B195" s="30" t="inlineStr">
        <is>
          <t>INE364U01010</t>
        </is>
      </c>
      <c r="C195" s="30" t="inlineStr">
        <is>
          <t>Power</t>
        </is>
      </c>
      <c r="D195" s="13" t="n">
        <v>1155</v>
      </c>
      <c r="E195" s="14" t="n">
        <v>10.53</v>
      </c>
      <c r="F195" s="15" t="n">
        <v>0.0017</v>
      </c>
      <c r="G195" s="15" t="n"/>
    </row>
    <row r="196">
      <c r="A196" s="12" t="inlineStr">
        <is>
          <t>Indian Oil Corporation Ltd.</t>
        </is>
      </c>
      <c r="B196" s="30" t="inlineStr">
        <is>
          <t>INE242A01010</t>
        </is>
      </c>
      <c r="C196" s="30" t="inlineStr">
        <is>
          <t>Petroleum Products</t>
        </is>
      </c>
      <c r="D196" s="13" t="n">
        <v>11644</v>
      </c>
      <c r="E196" s="14" t="n">
        <v>10.44</v>
      </c>
      <c r="F196" s="15" t="n">
        <v>0.0017</v>
      </c>
      <c r="G196" s="15" t="n"/>
    </row>
    <row r="197">
      <c r="A197" s="12" t="inlineStr">
        <is>
          <t>GAIL (India) Ltd.</t>
        </is>
      </c>
      <c r="B197" s="30" t="inlineStr">
        <is>
          <t>INE129A01019</t>
        </is>
      </c>
      <c r="C197" s="30" t="inlineStr">
        <is>
          <t>Gas</t>
        </is>
      </c>
      <c r="D197" s="13" t="n">
        <v>8549</v>
      </c>
      <c r="E197" s="14" t="n">
        <v>10.22</v>
      </c>
      <c r="F197" s="15" t="n">
        <v>0.0016</v>
      </c>
      <c r="G197" s="15" t="n"/>
    </row>
    <row r="198">
      <c r="A198" s="12" t="inlineStr">
        <is>
          <t>Aditya Birla Fashion and Retail Ltd.</t>
        </is>
      </c>
      <c r="B198" s="30" t="inlineStr">
        <is>
          <t>INE647O01011</t>
        </is>
      </c>
      <c r="C198" s="30" t="inlineStr">
        <is>
          <t>Retailing</t>
        </is>
      </c>
      <c r="D198" s="13" t="n">
        <v>4759</v>
      </c>
      <c r="E198" s="14" t="n">
        <v>10.22</v>
      </c>
      <c r="F198" s="15" t="n">
        <v>0.0016</v>
      </c>
      <c r="G198" s="15" t="n"/>
    </row>
    <row r="199">
      <c r="A199" s="12" t="inlineStr">
        <is>
          <t>SRF Ltd.</t>
        </is>
      </c>
      <c r="B199" s="30" t="inlineStr">
        <is>
          <t>INE647A01010</t>
        </is>
      </c>
      <c r="C199" s="30" t="inlineStr">
        <is>
          <t>Chemicals &amp; Petrochemicals</t>
        </is>
      </c>
      <c r="D199" s="13" t="n">
        <v>461</v>
      </c>
      <c r="E199" s="14" t="n">
        <v>10.12</v>
      </c>
      <c r="F199" s="15" t="n">
        <v>0.0016</v>
      </c>
      <c r="G199" s="15" t="n"/>
    </row>
    <row r="200">
      <c r="A200" s="12" t="inlineStr">
        <is>
          <t>Gujarat Gas Ltd.</t>
        </is>
      </c>
      <c r="B200" s="30" t="inlineStr">
        <is>
          <t>INE844O01030</t>
        </is>
      </c>
      <c r="C200" s="30" t="inlineStr">
        <is>
          <t>Gas</t>
        </is>
      </c>
      <c r="D200" s="13" t="n">
        <v>2466</v>
      </c>
      <c r="E200" s="14" t="n">
        <v>10.09</v>
      </c>
      <c r="F200" s="15" t="n">
        <v>0.0016</v>
      </c>
      <c r="G200" s="15" t="n"/>
    </row>
    <row r="201">
      <c r="A201" s="12" t="inlineStr">
        <is>
          <t>Info Edge (India) Ltd.</t>
        </is>
      </c>
      <c r="B201" s="30" t="inlineStr">
        <is>
          <t>INE663F01024</t>
        </is>
      </c>
      <c r="C201" s="30" t="inlineStr">
        <is>
          <t>Retailing</t>
        </is>
      </c>
      <c r="D201" s="13" t="n">
        <v>246</v>
      </c>
      <c r="E201" s="14" t="n">
        <v>10.05</v>
      </c>
      <c r="F201" s="15" t="n">
        <v>0.0016</v>
      </c>
      <c r="G201" s="15" t="n"/>
    </row>
    <row r="202">
      <c r="A202" s="12" t="inlineStr">
        <is>
          <t>Devyani International Ltd.</t>
        </is>
      </c>
      <c r="B202" s="30" t="inlineStr">
        <is>
          <t>INE872J01023</t>
        </is>
      </c>
      <c r="C202" s="30" t="inlineStr">
        <is>
          <t>Leisure Services</t>
        </is>
      </c>
      <c r="D202" s="13" t="n">
        <v>5528</v>
      </c>
      <c r="E202" s="14" t="n">
        <v>9.94</v>
      </c>
      <c r="F202" s="15" t="n">
        <v>0.0016</v>
      </c>
      <c r="G202" s="15" t="n"/>
    </row>
    <row r="203">
      <c r="A203" s="12" t="inlineStr">
        <is>
          <t>Havells India Ltd.</t>
        </is>
      </c>
      <c r="B203" s="30" t="inlineStr">
        <is>
          <t>INE176B01034</t>
        </is>
      </c>
      <c r="C203" s="30" t="inlineStr">
        <is>
          <t>Consumer Durables</t>
        </is>
      </c>
      <c r="D203" s="13" t="n">
        <v>795</v>
      </c>
      <c r="E203" s="14" t="n">
        <v>9.91</v>
      </c>
      <c r="F203" s="15" t="n">
        <v>0.0016</v>
      </c>
      <c r="G203" s="15" t="n"/>
    </row>
    <row r="204">
      <c r="A204" s="12" t="inlineStr">
        <is>
          <t>Ambuja Cements Ltd.</t>
        </is>
      </c>
      <c r="B204" s="30" t="inlineStr">
        <is>
          <t>INE079A01024</t>
        </is>
      </c>
      <c r="C204" s="30" t="inlineStr">
        <is>
          <t>Cement &amp; Cement Products</t>
        </is>
      </c>
      <c r="D204" s="13" t="n">
        <v>2330</v>
      </c>
      <c r="E204" s="14" t="n">
        <v>9.890000000000001</v>
      </c>
      <c r="F204" s="15" t="n">
        <v>0.0016</v>
      </c>
      <c r="G204" s="15" t="n"/>
    </row>
    <row r="205">
      <c r="A205" s="12" t="inlineStr">
        <is>
          <t>K.P.R. Mill Ltd.</t>
        </is>
      </c>
      <c r="B205" s="30" t="inlineStr">
        <is>
          <t>INE930H01031</t>
        </is>
      </c>
      <c r="C205" s="30" t="inlineStr">
        <is>
          <t>Textiles &amp; Apparels</t>
        </is>
      </c>
      <c r="D205" s="13" t="n">
        <v>1224</v>
      </c>
      <c r="E205" s="14" t="n">
        <v>9.85</v>
      </c>
      <c r="F205" s="15" t="n">
        <v>0.0016</v>
      </c>
      <c r="G205" s="15" t="n"/>
    </row>
    <row r="206">
      <c r="A206" s="12" t="inlineStr">
        <is>
          <t>Dabur India Ltd.</t>
        </is>
      </c>
      <c r="B206" s="30" t="inlineStr">
        <is>
          <t>INE016A01026</t>
        </is>
      </c>
      <c r="C206" s="30" t="inlineStr">
        <is>
          <t>Personal Products</t>
        </is>
      </c>
      <c r="D206" s="13" t="n">
        <v>1855</v>
      </c>
      <c r="E206" s="14" t="n">
        <v>9.81</v>
      </c>
      <c r="F206" s="15" t="n">
        <v>0.0016</v>
      </c>
      <c r="G206" s="15" t="n"/>
    </row>
    <row r="207">
      <c r="A207" s="12" t="inlineStr">
        <is>
          <t>InterGlobe Aviation Ltd.</t>
        </is>
      </c>
      <c r="B207" s="30" t="inlineStr">
        <is>
          <t>INE646L01027</t>
        </is>
      </c>
      <c r="C207" s="30" t="inlineStr">
        <is>
          <t>Transport Services</t>
        </is>
      </c>
      <c r="D207" s="13" t="n">
        <v>392</v>
      </c>
      <c r="E207" s="14" t="n">
        <v>9.619999999999999</v>
      </c>
      <c r="F207" s="15" t="n">
        <v>0.0015</v>
      </c>
      <c r="G207" s="15" t="n"/>
    </row>
    <row r="208">
      <c r="A208" s="12" t="inlineStr">
        <is>
          <t>Bajaj Holdings &amp; Investment Ltd.</t>
        </is>
      </c>
      <c r="B208" s="30" t="inlineStr">
        <is>
          <t>INE118A01012</t>
        </is>
      </c>
      <c r="C208" s="30" t="inlineStr">
        <is>
          <t>Finance</t>
        </is>
      </c>
      <c r="D208" s="13" t="n">
        <v>138</v>
      </c>
      <c r="E208" s="14" t="n">
        <v>9.56</v>
      </c>
      <c r="F208" s="15" t="n">
        <v>0.0015</v>
      </c>
      <c r="G208" s="15" t="n"/>
    </row>
    <row r="209">
      <c r="A209" s="12" t="inlineStr">
        <is>
          <t>United Spirits Ltd.</t>
        </is>
      </c>
      <c r="B209" s="30" t="inlineStr">
        <is>
          <t>INE854D01024</t>
        </is>
      </c>
      <c r="C209" s="30" t="inlineStr">
        <is>
          <t>Beverages</t>
        </is>
      </c>
      <c r="D209" s="13" t="n">
        <v>923</v>
      </c>
      <c r="E209" s="14" t="n">
        <v>9.529999999999999</v>
      </c>
      <c r="F209" s="15" t="n">
        <v>0.0015</v>
      </c>
      <c r="G209" s="15" t="n"/>
    </row>
    <row r="210">
      <c r="A210" s="12" t="inlineStr">
        <is>
          <t>Siemens Ltd.</t>
        </is>
      </c>
      <c r="B210" s="30" t="inlineStr">
        <is>
          <t>INE003A01024</t>
        </is>
      </c>
      <c r="C210" s="30" t="inlineStr">
        <is>
          <t>Electrical Equipment</t>
        </is>
      </c>
      <c r="D210" s="13" t="n">
        <v>281</v>
      </c>
      <c r="E210" s="14" t="n">
        <v>9.359999999999999</v>
      </c>
      <c r="F210" s="15" t="n">
        <v>0.0015</v>
      </c>
      <c r="G210" s="15" t="n"/>
    </row>
    <row r="211">
      <c r="A211" s="12" t="inlineStr">
        <is>
          <t>Relaxo Footwears Ltd.</t>
        </is>
      </c>
      <c r="B211" s="30" t="inlineStr">
        <is>
          <t>INE131B01039</t>
        </is>
      </c>
      <c r="C211" s="30" t="inlineStr">
        <is>
          <t>Consumer Durables</t>
        </is>
      </c>
      <c r="D211" s="13" t="n">
        <v>1034</v>
      </c>
      <c r="E211" s="14" t="n">
        <v>9.289999999999999</v>
      </c>
      <c r="F211" s="15" t="n">
        <v>0.0015</v>
      </c>
      <c r="G211" s="15" t="n"/>
    </row>
    <row r="212">
      <c r="A212" s="12" t="inlineStr">
        <is>
          <t>Kansai Nerolac Paints Ltd.</t>
        </is>
      </c>
      <c r="B212" s="30" t="inlineStr">
        <is>
          <t>INE531A01024</t>
        </is>
      </c>
      <c r="C212" s="30" t="inlineStr">
        <is>
          <t>Consumer Durables</t>
        </is>
      </c>
      <c r="D212" s="13" t="n">
        <v>2895</v>
      </c>
      <c r="E212" s="14" t="n">
        <v>9.119999999999999</v>
      </c>
      <c r="F212" s="15" t="n">
        <v>0.0015</v>
      </c>
      <c r="G212" s="15" t="n"/>
    </row>
    <row r="213">
      <c r="A213" s="12" t="inlineStr">
        <is>
          <t>Colgate Palmolive (India) Ltd.</t>
        </is>
      </c>
      <c r="B213" s="30" t="inlineStr">
        <is>
          <t>INE259A01022</t>
        </is>
      </c>
      <c r="C213" s="30" t="inlineStr">
        <is>
          <t>Personal Products</t>
        </is>
      </c>
      <c r="D213" s="13" t="n">
        <v>423</v>
      </c>
      <c r="E213" s="14" t="n">
        <v>8.94</v>
      </c>
      <c r="F213" s="15" t="n">
        <v>0.0014</v>
      </c>
      <c r="G213" s="15" t="n"/>
    </row>
    <row r="214">
      <c r="A214" s="12" t="inlineStr">
        <is>
          <t>Bayer Cropscience Ltd.</t>
        </is>
      </c>
      <c r="B214" s="30" t="inlineStr">
        <is>
          <t>INE462A01022</t>
        </is>
      </c>
      <c r="C214" s="30" t="inlineStr">
        <is>
          <t>Fertilizers &amp; Agrochemicals</t>
        </is>
      </c>
      <c r="D214" s="13" t="n">
        <v>180</v>
      </c>
      <c r="E214" s="14" t="n">
        <v>8.859999999999999</v>
      </c>
      <c r="F214" s="15" t="n">
        <v>0.0014</v>
      </c>
      <c r="G214" s="15" t="n"/>
    </row>
    <row r="215">
      <c r="A215" s="12" t="inlineStr">
        <is>
          <t>Marico Ltd.</t>
        </is>
      </c>
      <c r="B215" s="30" t="inlineStr">
        <is>
          <t>INE196A01026</t>
        </is>
      </c>
      <c r="C215" s="30" t="inlineStr">
        <is>
          <t>Agricultural Food &amp; other Products</t>
        </is>
      </c>
      <c r="D215" s="13" t="n">
        <v>1641</v>
      </c>
      <c r="E215" s="14" t="n">
        <v>8.800000000000001</v>
      </c>
      <c r="F215" s="15" t="n">
        <v>0.0014</v>
      </c>
      <c r="G215" s="15" t="n"/>
    </row>
    <row r="216">
      <c r="A216" s="12" t="inlineStr">
        <is>
          <t>Rajesh Exports Ltd.</t>
        </is>
      </c>
      <c r="B216" s="30" t="inlineStr">
        <is>
          <t>INE343B01030</t>
        </is>
      </c>
      <c r="C216" s="30" t="inlineStr">
        <is>
          <t>Consumer Durables</t>
        </is>
      </c>
      <c r="D216" s="13" t="n">
        <v>1946</v>
      </c>
      <c r="E216" s="14" t="n">
        <v>8.73</v>
      </c>
      <c r="F216" s="15" t="n">
        <v>0.0014</v>
      </c>
      <c r="G216" s="15" t="n"/>
    </row>
    <row r="217">
      <c r="A217" s="12" t="inlineStr">
        <is>
          <t>P I INDUSTRIES LIMITED</t>
        </is>
      </c>
      <c r="B217" s="30" t="inlineStr">
        <is>
          <t>INE603J01030</t>
        </is>
      </c>
      <c r="C217" s="30" t="inlineStr">
        <is>
          <t>Fertilizers &amp; Agrochemicals</t>
        </is>
      </c>
      <c r="D217" s="13" t="n">
        <v>255</v>
      </c>
      <c r="E217" s="14" t="n">
        <v>8.67</v>
      </c>
      <c r="F217" s="15" t="n">
        <v>0.0014</v>
      </c>
      <c r="G217" s="15" t="n"/>
    </row>
    <row r="218">
      <c r="A218" s="12" t="inlineStr">
        <is>
          <t>UPL Ltd.</t>
        </is>
      </c>
      <c r="B218" s="30" t="inlineStr">
        <is>
          <t>INE628A01036</t>
        </is>
      </c>
      <c r="C218" s="30" t="inlineStr">
        <is>
          <t>Fertilizers &amp; Agrochemicals</t>
        </is>
      </c>
      <c r="D218" s="13" t="n">
        <v>1595</v>
      </c>
      <c r="E218" s="14" t="n">
        <v>8.619999999999999</v>
      </c>
      <c r="F218" s="15" t="n">
        <v>0.0014</v>
      </c>
      <c r="G218" s="15" t="n"/>
    </row>
    <row r="219">
      <c r="A219" s="12" t="inlineStr">
        <is>
          <t>Mazagon Dock Shipbuilders Ltd.</t>
        </is>
      </c>
      <c r="B219" s="30" t="inlineStr">
        <is>
          <t>INE249Z01012</t>
        </is>
      </c>
      <c r="C219" s="30" t="inlineStr">
        <is>
          <t>Industrial Manufacturing</t>
        </is>
      </c>
      <c r="D219" s="13" t="n">
        <v>431</v>
      </c>
      <c r="E219" s="14" t="n">
        <v>8.48</v>
      </c>
      <c r="F219" s="15" t="n">
        <v>0.0014</v>
      </c>
      <c r="G219" s="15" t="n"/>
    </row>
    <row r="220">
      <c r="A220" s="12" t="inlineStr">
        <is>
          <t>Pfizer Ltd.</t>
        </is>
      </c>
      <c r="B220" s="30" t="inlineStr">
        <is>
          <t>INE182A01018</t>
        </is>
      </c>
      <c r="C220" s="30" t="inlineStr">
        <is>
          <t>Pharmaceuticals &amp; Biotechnology</t>
        </is>
      </c>
      <c r="D220" s="13" t="n">
        <v>215</v>
      </c>
      <c r="E220" s="14" t="n">
        <v>8.460000000000001</v>
      </c>
      <c r="F220" s="15" t="n">
        <v>0.0014</v>
      </c>
      <c r="G220" s="15" t="n"/>
    </row>
    <row r="221">
      <c r="A221" s="12" t="inlineStr">
        <is>
          <t>GlaxoSmithKline Pharmaceuticals Ltd.</t>
        </is>
      </c>
      <c r="B221" s="30" t="inlineStr">
        <is>
          <t>INE159A01016</t>
        </is>
      </c>
      <c r="C221" s="30" t="inlineStr">
        <is>
          <t>Pharmaceuticals &amp; Biotechnology</t>
        </is>
      </c>
      <c r="D221" s="13" t="n">
        <v>579</v>
      </c>
      <c r="E221" s="14" t="n">
        <v>8.24</v>
      </c>
      <c r="F221" s="15" t="n">
        <v>0.0013</v>
      </c>
      <c r="G221" s="15" t="n"/>
    </row>
    <row r="222">
      <c r="A222" s="12" t="inlineStr">
        <is>
          <t>Star Health &amp; Allied Insurance Co Ltd.</t>
        </is>
      </c>
      <c r="B222" s="30" t="inlineStr">
        <is>
          <t>INE575P01011</t>
        </is>
      </c>
      <c r="C222" s="30" t="inlineStr">
        <is>
          <t>Insurance</t>
        </is>
      </c>
      <c r="D222" s="13" t="n">
        <v>1417</v>
      </c>
      <c r="E222" s="14" t="n">
        <v>8.220000000000001</v>
      </c>
      <c r="F222" s="15" t="n">
        <v>0.0013</v>
      </c>
      <c r="G222" s="15" t="n"/>
    </row>
    <row r="223">
      <c r="A223" s="12" t="inlineStr">
        <is>
          <t>Canara Bank</t>
        </is>
      </c>
      <c r="B223" s="30" t="inlineStr">
        <is>
          <t>INE476A01014</t>
        </is>
      </c>
      <c r="C223" s="30" t="inlineStr">
        <is>
          <t>Banks</t>
        </is>
      </c>
      <c r="D223" s="13" t="n">
        <v>2129</v>
      </c>
      <c r="E223" s="14" t="n">
        <v>8.18</v>
      </c>
      <c r="F223" s="15" t="n">
        <v>0.0013</v>
      </c>
      <c r="G223" s="15" t="n"/>
    </row>
    <row r="224">
      <c r="A224" s="12" t="inlineStr">
        <is>
          <t>Vedanta Ltd.</t>
        </is>
      </c>
      <c r="B224" s="30" t="inlineStr">
        <is>
          <t>INE205A01025</t>
        </is>
      </c>
      <c r="C224" s="30" t="inlineStr">
        <is>
          <t>Diversified Metals</t>
        </is>
      </c>
      <c r="D224" s="13" t="n">
        <v>3772</v>
      </c>
      <c r="E224" s="14" t="n">
        <v>8.17</v>
      </c>
      <c r="F224" s="15" t="n">
        <v>0.0013</v>
      </c>
      <c r="G224" s="15" t="n"/>
    </row>
    <row r="225">
      <c r="A225" s="12" t="inlineStr">
        <is>
          <t>Adani Energy Solutions Ltd.</t>
        </is>
      </c>
      <c r="B225" s="30" t="inlineStr">
        <is>
          <t>INE931S01010</t>
        </is>
      </c>
      <c r="C225" s="30" t="inlineStr">
        <is>
          <t>Power</t>
        </is>
      </c>
      <c r="D225" s="13" t="n">
        <v>1061</v>
      </c>
      <c r="E225" s="14" t="n">
        <v>8.17</v>
      </c>
      <c r="F225" s="15" t="n">
        <v>0.0013</v>
      </c>
      <c r="G225" s="15" t="n"/>
    </row>
    <row r="226">
      <c r="A226" s="12" t="inlineStr">
        <is>
          <t>Endurance Technologies Ltd.</t>
        </is>
      </c>
      <c r="B226" s="30" t="inlineStr">
        <is>
          <t>INE913H01037</t>
        </is>
      </c>
      <c r="C226" s="30" t="inlineStr">
        <is>
          <t>Auto Components</t>
        </is>
      </c>
      <c r="D226" s="13" t="n">
        <v>504</v>
      </c>
      <c r="E226" s="14" t="n">
        <v>8.050000000000001</v>
      </c>
      <c r="F226" s="15" t="n">
        <v>0.0013</v>
      </c>
      <c r="G226" s="15" t="n"/>
    </row>
    <row r="227">
      <c r="A227" s="12" t="inlineStr">
        <is>
          <t>General Insurance Corporation of India</t>
        </is>
      </c>
      <c r="B227" s="30" t="inlineStr">
        <is>
          <t>INE481Y01014</t>
        </is>
      </c>
      <c r="C227" s="30" t="inlineStr">
        <is>
          <t>Insurance</t>
        </is>
      </c>
      <c r="D227" s="13" t="n">
        <v>3519</v>
      </c>
      <c r="E227" s="14" t="n">
        <v>8.029999999999999</v>
      </c>
      <c r="F227" s="15" t="n">
        <v>0.0013</v>
      </c>
      <c r="G227" s="15" t="n"/>
    </row>
    <row r="228">
      <c r="A228" s="12" t="inlineStr">
        <is>
          <t>Mankind Pharma Ltd.</t>
        </is>
      </c>
      <c r="B228" s="30" t="inlineStr">
        <is>
          <t>INE634S01028</t>
        </is>
      </c>
      <c r="C228" s="30" t="inlineStr">
        <is>
          <t>Pharmaceuticals &amp; Biotechnology</t>
        </is>
      </c>
      <c r="D228" s="13" t="n">
        <v>459</v>
      </c>
      <c r="E228" s="14" t="n">
        <v>7.99</v>
      </c>
      <c r="F228" s="15" t="n">
        <v>0.0013</v>
      </c>
      <c r="G228" s="15" t="n"/>
    </row>
    <row r="229">
      <c r="A229" s="12" t="inlineStr">
        <is>
          <t>Sun TV Network Ltd.</t>
        </is>
      </c>
      <c r="B229" s="30" t="inlineStr">
        <is>
          <t>INE424H01027</t>
        </is>
      </c>
      <c r="C229" s="30" t="inlineStr">
        <is>
          <t>Entertainment</t>
        </is>
      </c>
      <c r="D229" s="13" t="n">
        <v>1179</v>
      </c>
      <c r="E229" s="14" t="n">
        <v>7.47</v>
      </c>
      <c r="F229" s="15" t="n">
        <v>0.0012</v>
      </c>
      <c r="G229" s="15" t="n"/>
    </row>
    <row r="230">
      <c r="A230" s="12" t="inlineStr">
        <is>
          <t>Whirlpool of India Ltd.</t>
        </is>
      </c>
      <c r="B230" s="30" t="inlineStr">
        <is>
          <t>INE716A01013</t>
        </is>
      </c>
      <c r="C230" s="30" t="inlineStr">
        <is>
          <t>Consumer Durables</t>
        </is>
      </c>
      <c r="D230" s="13" t="n">
        <v>452</v>
      </c>
      <c r="E230" s="14" t="n">
        <v>7.42</v>
      </c>
      <c r="F230" s="15" t="n">
        <v>0.0012</v>
      </c>
      <c r="G230" s="15" t="n"/>
    </row>
    <row r="231">
      <c r="A231" s="12" t="inlineStr">
        <is>
          <t>Jindal Steel &amp; Power Ltd.</t>
        </is>
      </c>
      <c r="B231" s="30" t="inlineStr">
        <is>
          <t>INE749A01030</t>
        </is>
      </c>
      <c r="C231" s="30" t="inlineStr">
        <is>
          <t>Ferrous Metals</t>
        </is>
      </c>
      <c r="D231" s="13" t="n">
        <v>1165</v>
      </c>
      <c r="E231" s="14" t="n">
        <v>7.38</v>
      </c>
      <c r="F231" s="15" t="n">
        <v>0.0012</v>
      </c>
      <c r="G231" s="15" t="n"/>
    </row>
    <row r="232">
      <c r="A232" s="12" t="inlineStr">
        <is>
          <t>ICICI Securities Ltd.</t>
        </is>
      </c>
      <c r="B232" s="30" t="inlineStr">
        <is>
          <t>INE763G01038</t>
        </is>
      </c>
      <c r="C232" s="30" t="inlineStr">
        <is>
          <t>Capital Markets</t>
        </is>
      </c>
      <c r="D232" s="13" t="n">
        <v>1150</v>
      </c>
      <c r="E232" s="14" t="n">
        <v>7.35</v>
      </c>
      <c r="F232" s="15" t="n">
        <v>0.0012</v>
      </c>
      <c r="G232" s="15" t="n"/>
    </row>
    <row r="233">
      <c r="A233" s="12" t="inlineStr">
        <is>
          <t>Fertilizers &amp; Chemicals Travancore Ltd.</t>
        </is>
      </c>
      <c r="B233" s="30" t="inlineStr">
        <is>
          <t>INE188A01015</t>
        </is>
      </c>
      <c r="C233" s="30" t="inlineStr">
        <is>
          <t>Fertilizers &amp; Agrochemicals</t>
        </is>
      </c>
      <c r="D233" s="13" t="n">
        <v>922</v>
      </c>
      <c r="E233" s="14" t="n">
        <v>6.97</v>
      </c>
      <c r="F233" s="15" t="n">
        <v>0.0011</v>
      </c>
      <c r="G233" s="15" t="n"/>
    </row>
    <row r="234">
      <c r="A234" s="12" t="inlineStr">
        <is>
          <t>SBI Cards &amp; Payment Services Ltd.</t>
        </is>
      </c>
      <c r="B234" s="30" t="inlineStr">
        <is>
          <t>INE018E01016</t>
        </is>
      </c>
      <c r="C234" s="30" t="inlineStr">
        <is>
          <t>Finance</t>
        </is>
      </c>
      <c r="D234" s="13" t="n">
        <v>931</v>
      </c>
      <c r="E234" s="14" t="n">
        <v>6.95</v>
      </c>
      <c r="F234" s="15" t="n">
        <v>0.0011</v>
      </c>
      <c r="G234" s="15" t="n"/>
    </row>
    <row r="235">
      <c r="A235" s="12" t="inlineStr">
        <is>
          <t>Samvardhana Motherson International Ltd.</t>
        </is>
      </c>
      <c r="B235" s="30" t="inlineStr">
        <is>
          <t>INE775A01035</t>
        </is>
      </c>
      <c r="C235" s="30" t="inlineStr">
        <is>
          <t>Auto Components</t>
        </is>
      </c>
      <c r="D235" s="13" t="n">
        <v>7477</v>
      </c>
      <c r="E235" s="14" t="n">
        <v>6.88</v>
      </c>
      <c r="F235" s="15" t="n">
        <v>0.0011</v>
      </c>
      <c r="G235" s="15" t="n"/>
    </row>
    <row r="236">
      <c r="A236" s="12" t="inlineStr">
        <is>
          <t>ABB India Ltd.</t>
        </is>
      </c>
      <c r="B236" s="30" t="inlineStr">
        <is>
          <t>INE117A01022</t>
        </is>
      </c>
      <c r="C236" s="30" t="inlineStr">
        <is>
          <t>Electrical Equipment</t>
        </is>
      </c>
      <c r="D236" s="13" t="n">
        <v>167</v>
      </c>
      <c r="E236" s="14" t="n">
        <v>6.86</v>
      </c>
      <c r="F236" s="15" t="n">
        <v>0.0011</v>
      </c>
      <c r="G236" s="15" t="n"/>
    </row>
    <row r="237">
      <c r="A237" s="12" t="inlineStr">
        <is>
          <t>Punjab National Bank</t>
        </is>
      </c>
      <c r="B237" s="30" t="inlineStr">
        <is>
          <t>INE160A01022</t>
        </is>
      </c>
      <c r="C237" s="30" t="inlineStr">
        <is>
          <t>Banks</t>
        </is>
      </c>
      <c r="D237" s="13" t="n">
        <v>9372</v>
      </c>
      <c r="E237" s="14" t="n">
        <v>6.84</v>
      </c>
      <c r="F237" s="15" t="n">
        <v>0.0011</v>
      </c>
      <c r="G237" s="15" t="n"/>
    </row>
    <row r="238">
      <c r="A238" s="12" t="inlineStr">
        <is>
          <t>Sumitomo Chemical India Ltd.</t>
        </is>
      </c>
      <c r="B238" s="30" t="inlineStr">
        <is>
          <t>INE258G01013</t>
        </is>
      </c>
      <c r="C238" s="30" t="inlineStr">
        <is>
          <t>Fertilizers &amp; Agrochemicals</t>
        </is>
      </c>
      <c r="D238" s="13" t="n">
        <v>1777</v>
      </c>
      <c r="E238" s="14" t="n">
        <v>6.63</v>
      </c>
      <c r="F238" s="15" t="n">
        <v>0.0011</v>
      </c>
      <c r="G238" s="15" t="n"/>
    </row>
    <row r="239">
      <c r="A239" s="12" t="inlineStr">
        <is>
          <t>ICICI Prudential Life Insurance Co Ltd.</t>
        </is>
      </c>
      <c r="B239" s="30" t="inlineStr">
        <is>
          <t>INE726G01019</t>
        </is>
      </c>
      <c r="C239" s="30" t="inlineStr">
        <is>
          <t>Insurance</t>
        </is>
      </c>
      <c r="D239" s="13" t="n">
        <v>1225</v>
      </c>
      <c r="E239" s="14" t="n">
        <v>6.43</v>
      </c>
      <c r="F239" s="15" t="n">
        <v>0.001</v>
      </c>
      <c r="G239" s="15" t="n"/>
    </row>
    <row r="240">
      <c r="A240" s="12" t="inlineStr">
        <is>
          <t>Indian Railway Catering &amp;Tou. Corp. Ltd.</t>
        </is>
      </c>
      <c r="B240" s="30" t="inlineStr">
        <is>
          <t>INE335Y01020</t>
        </is>
      </c>
      <c r="C240" s="30" t="inlineStr">
        <is>
          <t>Leisure Services</t>
        </is>
      </c>
      <c r="D240" s="13" t="n">
        <v>958</v>
      </c>
      <c r="E240" s="14" t="n">
        <v>6.37</v>
      </c>
      <c r="F240" s="15" t="n">
        <v>0.001</v>
      </c>
      <c r="G240" s="15" t="n"/>
    </row>
    <row r="241">
      <c r="A241" s="12" t="inlineStr">
        <is>
          <t>Bharat Dynamics Ltd.</t>
        </is>
      </c>
      <c r="B241" s="30" t="inlineStr">
        <is>
          <t>INE171Z01018</t>
        </is>
      </c>
      <c r="C241" s="30" t="inlineStr">
        <is>
          <t>Aerospace &amp; Defense</t>
        </is>
      </c>
      <c r="D241" s="13" t="n">
        <v>653</v>
      </c>
      <c r="E241" s="14" t="n">
        <v>6.36</v>
      </c>
      <c r="F241" s="15" t="n">
        <v>0.001</v>
      </c>
      <c r="G241" s="15" t="n"/>
    </row>
    <row r="242">
      <c r="A242" s="12" t="inlineStr">
        <is>
          <t>Vinati Organics Ltd.</t>
        </is>
      </c>
      <c r="B242" s="30" t="inlineStr">
        <is>
          <t>INE410B01037</t>
        </is>
      </c>
      <c r="C242" s="30" t="inlineStr">
        <is>
          <t>Chemicals &amp; Petrochemicals</t>
        </is>
      </c>
      <c r="D242" s="13" t="n">
        <v>366</v>
      </c>
      <c r="E242" s="14" t="n">
        <v>6.33</v>
      </c>
      <c r="F242" s="15" t="n">
        <v>0.001</v>
      </c>
      <c r="G242" s="15" t="n"/>
    </row>
    <row r="243">
      <c r="A243" s="12" t="inlineStr">
        <is>
          <t>Tata Motors Ltd.</t>
        </is>
      </c>
      <c r="B243" s="30" t="inlineStr">
        <is>
          <t>IN9155A01020</t>
        </is>
      </c>
      <c r="C243" s="30" t="inlineStr">
        <is>
          <t>Automobiles</t>
        </is>
      </c>
      <c r="D243" s="13" t="n">
        <v>1475</v>
      </c>
      <c r="E243" s="14" t="n">
        <v>6.2</v>
      </c>
      <c r="F243" s="15" t="n">
        <v>0.001</v>
      </c>
      <c r="G243" s="15" t="n"/>
    </row>
    <row r="244">
      <c r="A244" s="12" t="inlineStr">
        <is>
          <t>Trident Ltd.</t>
        </is>
      </c>
      <c r="B244" s="30" t="inlineStr">
        <is>
          <t>INE064C01022</t>
        </is>
      </c>
      <c r="C244" s="30" t="inlineStr">
        <is>
          <t>Textiles &amp; Apparels</t>
        </is>
      </c>
      <c r="D244" s="13" t="n">
        <v>17418</v>
      </c>
      <c r="E244" s="14" t="n">
        <v>6.08</v>
      </c>
      <c r="F244" s="15" t="n">
        <v>0.001</v>
      </c>
      <c r="G244" s="15" t="n"/>
    </row>
    <row r="245">
      <c r="A245" s="12" t="inlineStr">
        <is>
          <t>Bank of Maharashtra</t>
        </is>
      </c>
      <c r="B245" s="30" t="inlineStr">
        <is>
          <t>INE457A01014</t>
        </is>
      </c>
      <c r="C245" s="30" t="inlineStr">
        <is>
          <t>Banks</t>
        </is>
      </c>
      <c r="D245" s="13" t="n">
        <v>14119</v>
      </c>
      <c r="E245" s="14" t="n">
        <v>5.89</v>
      </c>
      <c r="F245" s="15" t="n">
        <v>0.0009</v>
      </c>
      <c r="G245" s="15" t="n"/>
    </row>
    <row r="246">
      <c r="A246" s="12" t="inlineStr">
        <is>
          <t>Godrej Industries Ltd.</t>
        </is>
      </c>
      <c r="B246" s="30" t="inlineStr">
        <is>
          <t>INE233A01035</t>
        </is>
      </c>
      <c r="C246" s="30" t="inlineStr">
        <is>
          <t>Diversified</t>
        </is>
      </c>
      <c r="D246" s="13" t="n">
        <v>911</v>
      </c>
      <c r="E246" s="14" t="n">
        <v>5.73</v>
      </c>
      <c r="F246" s="15" t="n">
        <v>0.0009</v>
      </c>
      <c r="G246" s="15" t="n"/>
    </row>
    <row r="247">
      <c r="A247" s="12" t="inlineStr">
        <is>
          <t>Blue Dart Express Ltd.</t>
        </is>
      </c>
      <c r="B247" s="30" t="inlineStr">
        <is>
          <t>INE233B01017</t>
        </is>
      </c>
      <c r="C247" s="30" t="inlineStr">
        <is>
          <t>Transport Services</t>
        </is>
      </c>
      <c r="D247" s="13" t="n">
        <v>85</v>
      </c>
      <c r="E247" s="14" t="n">
        <v>5.59</v>
      </c>
      <c r="F247" s="15" t="n">
        <v>0.0009</v>
      </c>
      <c r="G247" s="15" t="n"/>
    </row>
    <row r="248">
      <c r="A248" s="12" t="inlineStr">
        <is>
          <t>Torrent Pharmaceuticals Ltd.</t>
        </is>
      </c>
      <c r="B248" s="30" t="inlineStr">
        <is>
          <t>INE685A01028</t>
        </is>
      </c>
      <c r="C248" s="30" t="inlineStr">
        <is>
          <t>Pharmaceuticals &amp; Biotechnology</t>
        </is>
      </c>
      <c r="D248" s="13" t="n">
        <v>288</v>
      </c>
      <c r="E248" s="14" t="n">
        <v>5.54</v>
      </c>
      <c r="F248" s="15" t="n">
        <v>0.0009</v>
      </c>
      <c r="G248" s="15" t="n"/>
    </row>
    <row r="249">
      <c r="A249" s="12" t="inlineStr">
        <is>
          <t>Procter &amp; Gamble Hygiene&amp;HealthCare Ltd.</t>
        </is>
      </c>
      <c r="B249" s="30" t="inlineStr">
        <is>
          <t>INE179A01014</t>
        </is>
      </c>
      <c r="C249" s="30" t="inlineStr">
        <is>
          <t>Personal Products</t>
        </is>
      </c>
      <c r="D249" s="13" t="n">
        <v>30</v>
      </c>
      <c r="E249" s="14" t="n">
        <v>5.26</v>
      </c>
      <c r="F249" s="15" t="n">
        <v>0.0008</v>
      </c>
      <c r="G249" s="15" t="n"/>
    </row>
    <row r="250">
      <c r="A250" s="12" t="inlineStr">
        <is>
          <t>Bosch Ltd.</t>
        </is>
      </c>
      <c r="B250" s="30" t="inlineStr">
        <is>
          <t>INE323A01026</t>
        </is>
      </c>
      <c r="C250" s="30" t="inlineStr">
        <is>
          <t>Auto Components</t>
        </is>
      </c>
      <c r="D250" s="13" t="n">
        <v>27</v>
      </c>
      <c r="E250" s="14" t="n">
        <v>5.25</v>
      </c>
      <c r="F250" s="15" t="n">
        <v>0.0008</v>
      </c>
      <c r="G250" s="15" t="n"/>
    </row>
    <row r="251">
      <c r="A251" s="12" t="inlineStr">
        <is>
          <t>Metro Brands Ltd.</t>
        </is>
      </c>
      <c r="B251" s="30" t="inlineStr">
        <is>
          <t>INE317I01021</t>
        </is>
      </c>
      <c r="C251" s="30" t="inlineStr">
        <is>
          <t>Consumer Durables</t>
        </is>
      </c>
      <c r="D251" s="13" t="n">
        <v>426</v>
      </c>
      <c r="E251" s="14" t="n">
        <v>5.06</v>
      </c>
      <c r="F251" s="15" t="n">
        <v>0.0008</v>
      </c>
      <c r="G251" s="15" t="n"/>
    </row>
    <row r="252">
      <c r="A252" s="12" t="inlineStr">
        <is>
          <t>Berger Paints (I) Ltd.</t>
        </is>
      </c>
      <c r="B252" s="30" t="inlineStr">
        <is>
          <t>INE463A01038</t>
        </is>
      </c>
      <c r="C252" s="30" t="inlineStr">
        <is>
          <t>Consumer Durables</t>
        </is>
      </c>
      <c r="D252" s="13" t="n">
        <v>882</v>
      </c>
      <c r="E252" s="14" t="n">
        <v>4.93</v>
      </c>
      <c r="F252" s="15" t="n">
        <v>0.0008</v>
      </c>
      <c r="G252" s="15" t="n"/>
    </row>
    <row r="253">
      <c r="A253" s="12" t="inlineStr">
        <is>
          <t>The New India Assurance Company Ltd.</t>
        </is>
      </c>
      <c r="B253" s="30" t="inlineStr">
        <is>
          <t>INE470Y01017</t>
        </is>
      </c>
      <c r="C253" s="30" t="inlineStr">
        <is>
          <t>Insurance</t>
        </is>
      </c>
      <c r="D253" s="13" t="n">
        <v>3521</v>
      </c>
      <c r="E253" s="14" t="n">
        <v>4.89</v>
      </c>
      <c r="F253" s="15" t="n">
        <v>0.0008</v>
      </c>
      <c r="G253" s="15" t="n"/>
    </row>
    <row r="254">
      <c r="A254" s="12" t="inlineStr">
        <is>
          <t>Adani Total Gas Ltd.</t>
        </is>
      </c>
      <c r="B254" s="30" t="inlineStr">
        <is>
          <t>INE399L01023</t>
        </is>
      </c>
      <c r="C254" s="30" t="inlineStr">
        <is>
          <t>Gas</t>
        </is>
      </c>
      <c r="D254" s="13" t="n">
        <v>867</v>
      </c>
      <c r="E254" s="14" t="n">
        <v>4.89</v>
      </c>
      <c r="F254" s="15" t="n">
        <v>0.0008</v>
      </c>
      <c r="G254" s="15" t="n"/>
    </row>
    <row r="255">
      <c r="A255" s="12" t="inlineStr">
        <is>
          <t>Life Insurance Corporation of India</t>
        </is>
      </c>
      <c r="B255" s="30" t="inlineStr">
        <is>
          <t>INE0J1Y01017</t>
        </is>
      </c>
      <c r="C255" s="30" t="inlineStr">
        <is>
          <t>Insurance</t>
        </is>
      </c>
      <c r="D255" s="13" t="n">
        <v>798</v>
      </c>
      <c r="E255" s="14" t="n">
        <v>4.81</v>
      </c>
      <c r="F255" s="15" t="n">
        <v>0.0008</v>
      </c>
      <c r="G255" s="15" t="n"/>
    </row>
    <row r="256">
      <c r="A256" s="12" t="inlineStr">
        <is>
          <t>Zydus Lifesciences Ltd.</t>
        </is>
      </c>
      <c r="B256" s="30" t="inlineStr">
        <is>
          <t>INE010B01027</t>
        </is>
      </c>
      <c r="C256" s="30" t="inlineStr">
        <is>
          <t>Pharmaceuticals &amp; Biotechnology</t>
        </is>
      </c>
      <c r="D256" s="13" t="n">
        <v>798</v>
      </c>
      <c r="E256" s="14" t="n">
        <v>4.58</v>
      </c>
      <c r="F256" s="15" t="n">
        <v>0.0007</v>
      </c>
      <c r="G256" s="15" t="n"/>
    </row>
    <row r="257">
      <c r="A257" s="12" t="inlineStr">
        <is>
          <t>Muthoot Finance Ltd.</t>
        </is>
      </c>
      <c r="B257" s="30" t="inlineStr">
        <is>
          <t>INE414G01012</t>
        </is>
      </c>
      <c r="C257" s="30" t="inlineStr">
        <is>
          <t>Finance</t>
        </is>
      </c>
      <c r="D257" s="13" t="n">
        <v>342</v>
      </c>
      <c r="E257" s="14" t="n">
        <v>4.44</v>
      </c>
      <c r="F257" s="15" t="n">
        <v>0.0007</v>
      </c>
      <c r="G257" s="15" t="n"/>
    </row>
    <row r="258">
      <c r="A258" s="12" t="inlineStr">
        <is>
          <t>Adani Wilmar Ltd.</t>
        </is>
      </c>
      <c r="B258" s="30" t="inlineStr">
        <is>
          <t>INE699H01024</t>
        </is>
      </c>
      <c r="C258" s="30" t="inlineStr">
        <is>
          <t>Agricultural Food &amp; other Products</t>
        </is>
      </c>
      <c r="D258" s="13" t="n">
        <v>492</v>
      </c>
      <c r="E258" s="14" t="n">
        <v>1.61</v>
      </c>
      <c r="F258" s="15" t="n">
        <v>0.0003</v>
      </c>
      <c r="G258" s="15" t="n"/>
    </row>
    <row r="259">
      <c r="A259" s="16" t="inlineStr">
        <is>
          <t>Sub Total</t>
        </is>
      </c>
      <c r="B259" s="31" t="n"/>
      <c r="C259" s="31" t="n"/>
      <c r="D259" s="17" t="n"/>
      <c r="E259" s="37" t="n">
        <v>6249.42</v>
      </c>
      <c r="F259" s="38" t="n">
        <v>1.0004</v>
      </c>
      <c r="G259" s="20" t="n"/>
    </row>
    <row r="260">
      <c r="A260" s="16" t="inlineStr">
        <is>
          <t>(b) Unlisted</t>
        </is>
      </c>
      <c r="B260" s="30" t="n"/>
      <c r="C260" s="30" t="n"/>
      <c r="D260" s="13" t="n"/>
      <c r="E260" s="14" t="n"/>
      <c r="F260" s="15" t="n"/>
      <c r="G260" s="15" t="n"/>
    </row>
    <row r="261">
      <c r="A261" s="16" t="inlineStr">
        <is>
          <t>Sub Total</t>
        </is>
      </c>
      <c r="B261" s="30" t="n"/>
      <c r="C261" s="30" t="n"/>
      <c r="D261" s="13" t="n"/>
      <c r="E261" s="39" t="inlineStr">
        <is>
          <t>NIL</t>
        </is>
      </c>
      <c r="F261" s="40" t="inlineStr">
        <is>
          <t>NIL</t>
        </is>
      </c>
      <c r="G261" s="15" t="n"/>
    </row>
    <row r="262">
      <c r="A262" s="21" t="inlineStr">
        <is>
          <t>TOTAL</t>
        </is>
      </c>
      <c r="B262" s="32" t="n"/>
      <c r="C262" s="32" t="n"/>
      <c r="D262" s="22" t="n"/>
      <c r="E262" s="27" t="n">
        <v>6249.42</v>
      </c>
      <c r="F262" s="28" t="n">
        <v>1.0004</v>
      </c>
      <c r="G262" s="20" t="n"/>
    </row>
    <row r="263">
      <c r="A263" s="12" t="n"/>
      <c r="B263" s="30" t="n"/>
      <c r="C263" s="30" t="n"/>
      <c r="D263" s="13" t="n"/>
      <c r="E263" s="14" t="n"/>
      <c r="F263" s="15" t="n"/>
      <c r="G263" s="15" t="n"/>
    </row>
    <row r="264">
      <c r="A264" s="12" t="n"/>
      <c r="B264" s="30" t="n"/>
      <c r="C264" s="30" t="n"/>
      <c r="D264" s="13" t="n"/>
      <c r="E264" s="14" t="n"/>
      <c r="F264" s="15" t="n"/>
      <c r="G264" s="15" t="n"/>
    </row>
    <row r="265">
      <c r="A265" s="16" t="inlineStr">
        <is>
          <t>TREPS / Reverse Repo</t>
        </is>
      </c>
      <c r="B265" s="30" t="n"/>
      <c r="C265" s="30" t="n"/>
      <c r="D265" s="13" t="n"/>
      <c r="E265" s="14" t="n"/>
      <c r="F265" s="15" t="n"/>
      <c r="G265" s="15" t="n"/>
    </row>
    <row r="266">
      <c r="A266" s="12" t="inlineStr">
        <is>
          <t>Clearing Corporation of India Ltd.</t>
        </is>
      </c>
      <c r="B266" s="30" t="n"/>
      <c r="C266" s="30" t="n"/>
      <c r="D266" s="13" t="n"/>
      <c r="E266" s="14" t="n">
        <v>46.99</v>
      </c>
      <c r="F266" s="15" t="n">
        <v>0.0075</v>
      </c>
      <c r="G266" s="15" t="n">
        <v>0.067576</v>
      </c>
    </row>
    <row r="267">
      <c r="A267" s="16" t="inlineStr">
        <is>
          <t>Sub Total</t>
        </is>
      </c>
      <c r="B267" s="31" t="n"/>
      <c r="C267" s="31" t="n"/>
      <c r="D267" s="17" t="n"/>
      <c r="E267" s="37" t="n">
        <v>46.99</v>
      </c>
      <c r="F267" s="38" t="n">
        <v>0.0075</v>
      </c>
      <c r="G267" s="20" t="n"/>
    </row>
    <row r="268">
      <c r="A268" s="12" t="n"/>
      <c r="B268" s="30" t="n"/>
      <c r="C268" s="30" t="n"/>
      <c r="D268" s="13" t="n"/>
      <c r="E268" s="14" t="n"/>
      <c r="F268" s="15" t="n"/>
      <c r="G268" s="15" t="n"/>
    </row>
    <row r="269">
      <c r="A269" s="21" t="inlineStr">
        <is>
          <t>TOTAL</t>
        </is>
      </c>
      <c r="B269" s="32" t="n"/>
      <c r="C269" s="32" t="n"/>
      <c r="D269" s="22" t="n"/>
      <c r="E269" s="18" t="n">
        <v>46.99</v>
      </c>
      <c r="F269" s="19" t="n">
        <v>0.0075</v>
      </c>
      <c r="G269" s="20" t="n"/>
    </row>
    <row r="270">
      <c r="A270" s="12" t="inlineStr">
        <is>
          <t>Accrued Interest</t>
        </is>
      </c>
      <c r="B270" s="30" t="n"/>
      <c r="C270" s="30" t="n"/>
      <c r="D270" s="13" t="n"/>
      <c r="E270" s="14" t="n">
        <v>0.008699999999999999</v>
      </c>
      <c r="F270" s="15" t="n">
        <v>1e-06</v>
      </c>
      <c r="G270" s="15" t="n"/>
    </row>
    <row r="271">
      <c r="A271" s="12" t="inlineStr">
        <is>
          <t>Net Receivables/(Payables)</t>
        </is>
      </c>
      <c r="B271" s="30" t="n"/>
      <c r="C271" s="30" t="n"/>
      <c r="D271" s="13" t="n"/>
      <c r="E271" s="23" t="n">
        <v>-48.7187</v>
      </c>
      <c r="F271" s="24" t="n">
        <v>-0.007901</v>
      </c>
      <c r="G271" s="15" t="n">
        <v>0.067576</v>
      </c>
    </row>
    <row r="272">
      <c r="A272" s="25" t="inlineStr">
        <is>
          <t>GRAND TOTAL</t>
        </is>
      </c>
      <c r="B272" s="33" t="n"/>
      <c r="C272" s="33" t="n"/>
      <c r="D272" s="26" t="n"/>
      <c r="E272" s="27" t="n">
        <v>6247.7</v>
      </c>
      <c r="F272" s="28" t="n">
        <v>1</v>
      </c>
      <c r="G272" s="28" t="n"/>
    </row>
    <row r="277">
      <c r="A277" s="67" t="inlineStr">
        <is>
          <t>Notes:</t>
        </is>
      </c>
    </row>
    <row r="278">
      <c r="A278" s="47" t="inlineStr">
        <is>
          <t>1. Security in default beyond its maturiy date</t>
        </is>
      </c>
      <c r="B278" s="34" t="inlineStr">
        <is>
          <t>NIL</t>
        </is>
      </c>
    </row>
    <row r="279">
      <c r="A279" t="inlineStr">
        <is>
          <t>2. NAV at the beginning of the period (Rs. per unit)</t>
        </is>
      </c>
    </row>
    <row r="280">
      <c r="A280" t="inlineStr">
        <is>
          <t>Plan /option (Face Value 10)</t>
        </is>
      </c>
      <c r="B280" t="inlineStr">
        <is>
          <t>As on</t>
        </is>
      </c>
      <c r="C280" t="inlineStr">
        <is>
          <t>As on</t>
        </is>
      </c>
    </row>
    <row r="281">
      <c r="B281" s="48" t="n">
        <v>45198</v>
      </c>
      <c r="C281" s="48" t="n">
        <v>45230</v>
      </c>
    </row>
    <row r="282">
      <c r="A282" t="inlineStr">
        <is>
          <t>Direct Plan Growth Option</t>
        </is>
      </c>
      <c r="B282" t="n">
        <v>12.2301</v>
      </c>
      <c r="C282" t="n">
        <v>11.8337</v>
      </c>
      <c r="E282" s="2" t="n"/>
    </row>
    <row r="283">
      <c r="A283" t="inlineStr">
        <is>
          <t>Direct Plan IDCW Option</t>
        </is>
      </c>
      <c r="B283" t="n">
        <v>12.2301</v>
      </c>
      <c r="C283" t="n">
        <v>11.8336</v>
      </c>
      <c r="E283" s="2" t="n"/>
    </row>
    <row r="284">
      <c r="A284" t="inlineStr">
        <is>
          <t>Regular Plan Growth Option</t>
        </is>
      </c>
      <c r="B284" t="n">
        <v>12.0838</v>
      </c>
      <c r="C284" t="n">
        <v>11.6843</v>
      </c>
      <c r="E284" s="2" t="n"/>
    </row>
    <row r="285">
      <c r="A285" t="inlineStr">
        <is>
          <t>Regular Plan IDCW Option</t>
        </is>
      </c>
      <c r="B285" t="n">
        <v>12.0833</v>
      </c>
      <c r="C285" t="n">
        <v>11.6838</v>
      </c>
      <c r="E285" s="2" t="n"/>
    </row>
    <row r="286">
      <c r="E286" s="2" t="n"/>
    </row>
    <row r="287">
      <c r="A287" t="inlineStr">
        <is>
          <t xml:space="preserve">3. Total Dividend (Net) declared during the month </t>
        </is>
      </c>
      <c r="B287" s="34" t="inlineStr">
        <is>
          <t>NIL</t>
        </is>
      </c>
    </row>
    <row r="288">
      <c r="A288" t="inlineStr">
        <is>
          <t>4. Bonus was declared during the month</t>
        </is>
      </c>
      <c r="B288" s="34" t="inlineStr">
        <is>
          <t>NIL</t>
        </is>
      </c>
    </row>
    <row r="289" ht="30" customHeight="1">
      <c r="A289" s="47" t="inlineStr">
        <is>
          <t>5. Investment in Repo of Corporate Debt Securities during the month ended October 31, 2023</t>
        </is>
      </c>
      <c r="B289" s="34" t="inlineStr">
        <is>
          <t>NIL</t>
        </is>
      </c>
    </row>
    <row r="290" ht="30" customHeight="1">
      <c r="A290" s="47" t="inlineStr">
        <is>
          <t>6. Investment in foreign securities/ADRs/GDRs at the end of the month</t>
        </is>
      </c>
      <c r="B290" s="34" t="inlineStr">
        <is>
          <t>NIL</t>
        </is>
      </c>
    </row>
    <row r="291">
      <c r="A291" t="inlineStr">
        <is>
          <t>7. Portfolio Turnover Ratio</t>
        </is>
      </c>
      <c r="B291" s="49" t="n">
        <v>0.285389</v>
      </c>
    </row>
    <row r="292" ht="45" customHeight="1">
      <c r="A292" s="47" t="inlineStr">
        <is>
          <t>8. Total gross exposure to derivative instruments (excluding reversed positions) at the end of the month (Rs. in Lakhs)</t>
        </is>
      </c>
      <c r="B292" s="34" t="inlineStr">
        <is>
          <t>NIL</t>
        </is>
      </c>
    </row>
    <row r="293" ht="30" customHeight="1">
      <c r="A293" s="47" t="inlineStr">
        <is>
          <t>9. Margin Deposits includes Margin money placed on derivatives other than margin money placed with bank</t>
        </is>
      </c>
      <c r="B293" s="34" t="inlineStr">
        <is>
          <t>NIL</t>
        </is>
      </c>
    </row>
    <row r="294" ht="30" customHeight="1">
      <c r="A294" s="47" t="inlineStr">
        <is>
          <t>10. Value of investment made by other schemes under same management (Rs. In Lakhs)</t>
        </is>
      </c>
      <c r="B294" s="34" t="inlineStr">
        <is>
          <t>NIL</t>
        </is>
      </c>
    </row>
    <row r="295">
      <c r="A295" t="inlineStr">
        <is>
          <t>11. Number of instance of deviation In valuation of securities</t>
        </is>
      </c>
      <c r="B295" s="34" t="inlineStr">
        <is>
          <t>NIL</t>
        </is>
      </c>
    </row>
    <row r="296">
      <c r="A296" t="inlineStr">
        <is>
          <t>12. Total value and percentage of illiquid equity shares / securities</t>
        </is>
      </c>
      <c r="B296" s="34" t="inlineStr">
        <is>
          <t>NIL</t>
        </is>
      </c>
    </row>
    <row r="298" ht="70" customHeight="1">
      <c r="A298" s="69" t="inlineStr">
        <is>
          <t>Scheme Name</t>
        </is>
      </c>
      <c r="B298" s="69" t="inlineStr">
        <is>
          <t>Risk- O - Meter</t>
        </is>
      </c>
      <c r="C298" s="69" t="inlineStr">
        <is>
          <t>Benchmark of the Scheme</t>
        </is>
      </c>
      <c r="D298" s="69" t="inlineStr">
        <is>
          <t>Benchmark Risk-o-meter</t>
        </is>
      </c>
    </row>
    <row r="299" ht="70" customHeight="1">
      <c r="A299" s="69" t="inlineStr">
        <is>
          <t>Edelweiss NIFTY Large Mid Cap 250 Index Fund</t>
        </is>
      </c>
      <c r="B299" s="69" t="n"/>
      <c r="C299" s="69" t="inlineStr">
        <is>
          <t>Nifty LargeMidcap 250 Index - TRI</t>
        </is>
      </c>
      <c r="D299" s="69" t="n"/>
      <c r="E299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35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98"/>
  <sheetViews>
    <sheetView showGridLines="0" workbookViewId="0">
      <pane ySplit="4" topLeftCell="A75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NIFTY MIDCAP150 MOMENTUM 50 INDEX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Open-ended Equity Scheme replicating Nifty Midcap150 Momentum 50 Index)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6" t="inlineStr">
        <is>
          <t>Equity &amp; Equity related</t>
        </is>
      </c>
      <c r="B6" s="30" t="n"/>
      <c r="C6" s="30" t="n"/>
      <c r="D6" s="13" t="n"/>
      <c r="E6" s="14" t="n"/>
      <c r="F6" s="15" t="n"/>
      <c r="G6" s="15" t="n"/>
    </row>
    <row r="7">
      <c r="A7" s="16" t="inlineStr">
        <is>
          <t>(a)Listed / Awaiting listing on Stock Exchanges</t>
        </is>
      </c>
      <c r="B7" s="30" t="n"/>
      <c r="C7" s="30" t="n"/>
      <c r="D7" s="13" t="n"/>
      <c r="E7" s="14" t="n"/>
      <c r="F7" s="15" t="n"/>
      <c r="G7" s="15" t="n"/>
    </row>
    <row r="8">
      <c r="A8" s="12" t="inlineStr">
        <is>
          <t>Power Finance Corporation Ltd.</t>
        </is>
      </c>
      <c r="B8" s="30" t="inlineStr">
        <is>
          <t>INE134E01011</t>
        </is>
      </c>
      <c r="C8" s="30" t="inlineStr">
        <is>
          <t>Finance</t>
        </is>
      </c>
      <c r="D8" s="13" t="n">
        <v>168644</v>
      </c>
      <c r="E8" s="14" t="n">
        <v>415.88</v>
      </c>
      <c r="F8" s="15" t="n">
        <v>0.055</v>
      </c>
      <c r="G8" s="15" t="n"/>
    </row>
    <row r="9">
      <c r="A9" s="12" t="inlineStr">
        <is>
          <t>TVS Motor Company Ltd.</t>
        </is>
      </c>
      <c r="B9" s="30" t="inlineStr">
        <is>
          <t>INE494B01023</t>
        </is>
      </c>
      <c r="C9" s="30" t="inlineStr">
        <is>
          <t>Automobiles</t>
        </is>
      </c>
      <c r="D9" s="13" t="n">
        <v>25479</v>
      </c>
      <c r="E9" s="14" t="n">
        <v>405.32</v>
      </c>
      <c r="F9" s="15" t="n">
        <v>0.0536</v>
      </c>
      <c r="G9" s="15" t="n"/>
    </row>
    <row r="10">
      <c r="A10" s="12" t="inlineStr">
        <is>
          <t>REC Ltd.</t>
        </is>
      </c>
      <c r="B10" s="30" t="inlineStr">
        <is>
          <t>INE020B01018</t>
        </is>
      </c>
      <c r="C10" s="30" t="inlineStr">
        <is>
          <t>Finance</t>
        </is>
      </c>
      <c r="D10" s="13" t="n">
        <v>138587</v>
      </c>
      <c r="E10" s="14" t="n">
        <v>398.58</v>
      </c>
      <c r="F10" s="15" t="n">
        <v>0.0527</v>
      </c>
      <c r="G10" s="15" t="n"/>
    </row>
    <row r="11">
      <c r="A11" s="12" t="inlineStr">
        <is>
          <t>CG Power and Industrial Solutions Ltd.</t>
        </is>
      </c>
      <c r="B11" s="30" t="inlineStr">
        <is>
          <t>INE067A01029</t>
        </is>
      </c>
      <c r="C11" s="30" t="inlineStr">
        <is>
          <t>Electrical Equipment</t>
        </is>
      </c>
      <c r="D11" s="13" t="n">
        <v>87929</v>
      </c>
      <c r="E11" s="14" t="n">
        <v>343.01</v>
      </c>
      <c r="F11" s="15" t="n">
        <v>0.0454</v>
      </c>
      <c r="G11" s="15" t="n"/>
    </row>
    <row r="12">
      <c r="A12" s="12" t="inlineStr">
        <is>
          <t>The Indian Hotels Company Ltd.</t>
        </is>
      </c>
      <c r="B12" s="30" t="inlineStr">
        <is>
          <t>INE053A01029</t>
        </is>
      </c>
      <c r="C12" s="30" t="inlineStr">
        <is>
          <t>Leisure Services</t>
        </is>
      </c>
      <c r="D12" s="13" t="n">
        <v>85705</v>
      </c>
      <c r="E12" s="14" t="n">
        <v>328.59</v>
      </c>
      <c r="F12" s="15" t="n">
        <v>0.0435</v>
      </c>
      <c r="G12" s="15" t="n"/>
    </row>
    <row r="13">
      <c r="A13" s="12" t="inlineStr">
        <is>
          <t>Max Healthcare Institute Ltd.</t>
        </is>
      </c>
      <c r="B13" s="30" t="inlineStr">
        <is>
          <t>INE027H01010</t>
        </is>
      </c>
      <c r="C13" s="30" t="inlineStr">
        <is>
          <t>Healthcare Services</t>
        </is>
      </c>
      <c r="D13" s="13" t="n">
        <v>54553</v>
      </c>
      <c r="E13" s="14" t="n">
        <v>313</v>
      </c>
      <c r="F13" s="15" t="n">
        <v>0.0414</v>
      </c>
      <c r="G13" s="15" t="n"/>
    </row>
    <row r="14">
      <c r="A14" s="12" t="inlineStr">
        <is>
          <t>Trent Ltd.</t>
        </is>
      </c>
      <c r="B14" s="30" t="inlineStr">
        <is>
          <t>INE849A01020</t>
        </is>
      </c>
      <c r="C14" s="30" t="inlineStr">
        <is>
          <t>Retailing</t>
        </is>
      </c>
      <c r="D14" s="13" t="n">
        <v>13867</v>
      </c>
      <c r="E14" s="14" t="n">
        <v>298.79</v>
      </c>
      <c r="F14" s="15" t="n">
        <v>0.0395</v>
      </c>
      <c r="G14" s="15" t="n"/>
    </row>
    <row r="15">
      <c r="A15" s="12" t="inlineStr">
        <is>
          <t>IDFC First Bank Ltd.</t>
        </is>
      </c>
      <c r="B15" s="30" t="inlineStr">
        <is>
          <t>INE092T01019</t>
        </is>
      </c>
      <c r="C15" s="30" t="inlineStr">
        <is>
          <t>Banks</t>
        </is>
      </c>
      <c r="D15" s="13" t="n">
        <v>345902</v>
      </c>
      <c r="E15" s="14" t="n">
        <v>286.06</v>
      </c>
      <c r="F15" s="15" t="n">
        <v>0.0378</v>
      </c>
      <c r="G15" s="15" t="n"/>
    </row>
    <row r="16">
      <c r="A16" s="12" t="inlineStr">
        <is>
          <t>Cummins India Ltd.</t>
        </is>
      </c>
      <c r="B16" s="30" t="inlineStr">
        <is>
          <t>INE298A01020</t>
        </is>
      </c>
      <c r="C16" s="30" t="inlineStr">
        <is>
          <t>Industrial Products</t>
        </is>
      </c>
      <c r="D16" s="13" t="n">
        <v>15935</v>
      </c>
      <c r="E16" s="14" t="n">
        <v>267.16</v>
      </c>
      <c r="F16" s="15" t="n">
        <v>0.0353</v>
      </c>
      <c r="G16" s="15" t="n"/>
    </row>
    <row r="17">
      <c r="A17" s="12" t="inlineStr">
        <is>
          <t>Tube Investments Of India Ltd.</t>
        </is>
      </c>
      <c r="B17" s="30" t="inlineStr">
        <is>
          <t>INE974X01010</t>
        </is>
      </c>
      <c r="C17" s="30" t="inlineStr">
        <is>
          <t>Auto Components</t>
        </is>
      </c>
      <c r="D17" s="13" t="n">
        <v>7673</v>
      </c>
      <c r="E17" s="14" t="n">
        <v>241.71</v>
      </c>
      <c r="F17" s="15" t="n">
        <v>0.032</v>
      </c>
      <c r="G17" s="15" t="n"/>
    </row>
    <row r="18">
      <c r="A18" s="12" t="inlineStr">
        <is>
          <t>Polycab India Ltd.</t>
        </is>
      </c>
      <c r="B18" s="30" t="inlineStr">
        <is>
          <t>INE455K01017</t>
        </is>
      </c>
      <c r="C18" s="30" t="inlineStr">
        <is>
          <t>Industrial Products</t>
        </is>
      </c>
      <c r="D18" s="13" t="n">
        <v>4825</v>
      </c>
      <c r="E18" s="14" t="n">
        <v>237.49</v>
      </c>
      <c r="F18" s="15" t="n">
        <v>0.0314</v>
      </c>
      <c r="G18" s="15" t="n"/>
    </row>
    <row r="19">
      <c r="A19" s="12" t="inlineStr">
        <is>
          <t>Persistent Systems Ltd.</t>
        </is>
      </c>
      <c r="B19" s="30" t="inlineStr">
        <is>
          <t>INE262H01013</t>
        </is>
      </c>
      <c r="C19" s="30" t="inlineStr">
        <is>
          <t>IT - Software</t>
        </is>
      </c>
      <c r="D19" s="13" t="n">
        <v>3704</v>
      </c>
      <c r="E19" s="14" t="n">
        <v>228.17</v>
      </c>
      <c r="F19" s="15" t="n">
        <v>0.0302</v>
      </c>
      <c r="G19" s="15" t="n"/>
    </row>
    <row r="20">
      <c r="A20" s="12" t="inlineStr">
        <is>
          <t>Supreme Industries Ltd.</t>
        </is>
      </c>
      <c r="B20" s="30" t="inlineStr">
        <is>
          <t>INE195A01028</t>
        </is>
      </c>
      <c r="C20" s="30" t="inlineStr">
        <is>
          <t>Industrial Products</t>
        </is>
      </c>
      <c r="D20" s="13" t="n">
        <v>5139</v>
      </c>
      <c r="E20" s="14" t="n">
        <v>222.48</v>
      </c>
      <c r="F20" s="15" t="n">
        <v>0.0294</v>
      </c>
      <c r="G20" s="15" t="n"/>
    </row>
    <row r="21">
      <c r="A21" s="12" t="inlineStr">
        <is>
          <t>Aurobindo Pharma Ltd.</t>
        </is>
      </c>
      <c r="B21" s="30" t="inlineStr">
        <is>
          <t>INE406A01037</t>
        </is>
      </c>
      <c r="C21" s="30" t="inlineStr">
        <is>
          <t>Pharmaceuticals &amp; Biotechnology</t>
        </is>
      </c>
      <c r="D21" s="13" t="n">
        <v>26018</v>
      </c>
      <c r="E21" s="14" t="n">
        <v>221.02</v>
      </c>
      <c r="F21" s="15" t="n">
        <v>0.0292</v>
      </c>
      <c r="G21" s="15" t="n"/>
    </row>
    <row r="22">
      <c r="A22" s="12" t="inlineStr">
        <is>
          <t>Sundaram Finance Ltd.</t>
        </is>
      </c>
      <c r="B22" s="30" t="inlineStr">
        <is>
          <t>INE660A01013</t>
        </is>
      </c>
      <c r="C22" s="30" t="inlineStr">
        <is>
          <t>Finance</t>
        </is>
      </c>
      <c r="D22" s="13" t="n">
        <v>6512</v>
      </c>
      <c r="E22" s="14" t="n">
        <v>206.61</v>
      </c>
      <c r="F22" s="15" t="n">
        <v>0.0273</v>
      </c>
      <c r="G22" s="15" t="n"/>
    </row>
    <row r="23">
      <c r="A23" s="12" t="inlineStr">
        <is>
          <t>Astral Ltd.</t>
        </is>
      </c>
      <c r="B23" s="30" t="inlineStr">
        <is>
          <t>INE006I01046</t>
        </is>
      </c>
      <c r="C23" s="30" t="inlineStr">
        <is>
          <t>Industrial Products</t>
        </is>
      </c>
      <c r="D23" s="13" t="n">
        <v>10408</v>
      </c>
      <c r="E23" s="14" t="n">
        <v>192.63</v>
      </c>
      <c r="F23" s="15" t="n">
        <v>0.0255</v>
      </c>
      <c r="G23" s="15" t="n"/>
    </row>
    <row r="24">
      <c r="A24" s="12" t="inlineStr">
        <is>
          <t>The Federal Bank Ltd.</t>
        </is>
      </c>
      <c r="B24" s="30" t="inlineStr">
        <is>
          <t>INE171A01029</t>
        </is>
      </c>
      <c r="C24" s="30" t="inlineStr">
        <is>
          <t>Banks</t>
        </is>
      </c>
      <c r="D24" s="13" t="n">
        <v>106562</v>
      </c>
      <c r="E24" s="14" t="n">
        <v>149.88</v>
      </c>
      <c r="F24" s="15" t="n">
        <v>0.0198</v>
      </c>
      <c r="G24" s="15" t="n"/>
    </row>
    <row r="25">
      <c r="A25" s="12" t="inlineStr">
        <is>
          <t>Punjab National Bank</t>
        </is>
      </c>
      <c r="B25" s="30" t="inlineStr">
        <is>
          <t>INE160A01022</t>
        </is>
      </c>
      <c r="C25" s="30" t="inlineStr">
        <is>
          <t>Banks</t>
        </is>
      </c>
      <c r="D25" s="13" t="n">
        <v>191311</v>
      </c>
      <c r="E25" s="14" t="n">
        <v>139.66</v>
      </c>
      <c r="F25" s="15" t="n">
        <v>0.0185</v>
      </c>
      <c r="G25" s="15" t="n"/>
    </row>
    <row r="26">
      <c r="A26" s="12" t="inlineStr">
        <is>
          <t>Dalmia Bharat Ltd.</t>
        </is>
      </c>
      <c r="B26" s="30" t="inlineStr">
        <is>
          <t>INE00R701025</t>
        </is>
      </c>
      <c r="C26" s="30" t="inlineStr">
        <is>
          <t>Cement &amp; Cement Products</t>
        </is>
      </c>
      <c r="D26" s="13" t="n">
        <v>6573</v>
      </c>
      <c r="E26" s="14" t="n">
        <v>138.31</v>
      </c>
      <c r="F26" s="15" t="n">
        <v>0.0183</v>
      </c>
      <c r="G26" s="15" t="n"/>
    </row>
    <row r="27">
      <c r="A27" s="12" t="inlineStr">
        <is>
          <t>Sundram Fasteners Ltd.</t>
        </is>
      </c>
      <c r="B27" s="30" t="inlineStr">
        <is>
          <t>INE387A01021</t>
        </is>
      </c>
      <c r="C27" s="30" t="inlineStr">
        <is>
          <t>Auto Components</t>
        </is>
      </c>
      <c r="D27" s="13" t="n">
        <v>10987</v>
      </c>
      <c r="E27" s="14" t="n">
        <v>137.84</v>
      </c>
      <c r="F27" s="15" t="n">
        <v>0.0182</v>
      </c>
      <c r="G27" s="15" t="n"/>
    </row>
    <row r="28">
      <c r="A28" s="12" t="inlineStr">
        <is>
          <t>Apollo Tyres Ltd.</t>
        </is>
      </c>
      <c r="B28" s="30" t="inlineStr">
        <is>
          <t>INE438A01022</t>
        </is>
      </c>
      <c r="C28" s="30" t="inlineStr">
        <is>
          <t>Auto Components</t>
        </is>
      </c>
      <c r="D28" s="13" t="n">
        <v>34857</v>
      </c>
      <c r="E28" s="14" t="n">
        <v>132.91</v>
      </c>
      <c r="F28" s="15" t="n">
        <v>0.0176</v>
      </c>
      <c r="G28" s="15" t="n"/>
    </row>
    <row r="29">
      <c r="A29" s="12" t="inlineStr">
        <is>
          <t>Zydus Lifesciences Ltd.</t>
        </is>
      </c>
      <c r="B29" s="30" t="inlineStr">
        <is>
          <t>INE010B01027</t>
        </is>
      </c>
      <c r="C29" s="30" t="inlineStr">
        <is>
          <t>Pharmaceuticals &amp; Biotechnology</t>
        </is>
      </c>
      <c r="D29" s="13" t="n">
        <v>22929</v>
      </c>
      <c r="E29" s="14" t="n">
        <v>131.51</v>
      </c>
      <c r="F29" s="15" t="n">
        <v>0.0174</v>
      </c>
      <c r="G29" s="15" t="n"/>
    </row>
    <row r="30">
      <c r="A30" s="12" t="inlineStr">
        <is>
          <t>Mahindra &amp; Mahindra Financial Services Ltd</t>
        </is>
      </c>
      <c r="B30" s="30" t="inlineStr">
        <is>
          <t>INE774D01024</t>
        </is>
      </c>
      <c r="C30" s="30" t="inlineStr">
        <is>
          <t>Finance</t>
        </is>
      </c>
      <c r="D30" s="13" t="n">
        <v>53521</v>
      </c>
      <c r="E30" s="14" t="n">
        <v>131.31</v>
      </c>
      <c r="F30" s="15" t="n">
        <v>0.0174</v>
      </c>
      <c r="G30" s="15" t="n"/>
    </row>
    <row r="31">
      <c r="A31" s="12" t="inlineStr">
        <is>
          <t>The Ramco Cements Ltd.</t>
        </is>
      </c>
      <c r="B31" s="30" t="inlineStr">
        <is>
          <t>INE331A01037</t>
        </is>
      </c>
      <c r="C31" s="30" t="inlineStr">
        <is>
          <t>Cement &amp; Cement Products</t>
        </is>
      </c>
      <c r="D31" s="13" t="n">
        <v>11602</v>
      </c>
      <c r="E31" s="14" t="n">
        <v>115.06</v>
      </c>
      <c r="F31" s="15" t="n">
        <v>0.0152</v>
      </c>
      <c r="G31" s="15" t="n"/>
    </row>
    <row r="32">
      <c r="A32" s="12" t="inlineStr">
        <is>
          <t>MRF Ltd.</t>
        </is>
      </c>
      <c r="B32" s="30" t="inlineStr">
        <is>
          <t>INE883A01011</t>
        </is>
      </c>
      <c r="C32" s="30" t="inlineStr">
        <is>
          <t>Auto Components</t>
        </is>
      </c>
      <c r="D32" s="13" t="n">
        <v>106</v>
      </c>
      <c r="E32" s="14" t="n">
        <v>114.8</v>
      </c>
      <c r="F32" s="15" t="n">
        <v>0.0152</v>
      </c>
      <c r="G32" s="15" t="n"/>
    </row>
    <row r="33">
      <c r="A33" s="12" t="inlineStr">
        <is>
          <t>Linde India Ltd.</t>
        </is>
      </c>
      <c r="B33" s="30" t="inlineStr">
        <is>
          <t>INE473A01011</t>
        </is>
      </c>
      <c r="C33" s="30" t="inlineStr">
        <is>
          <t>Chemicals &amp; Petrochemicals</t>
        </is>
      </c>
      <c r="D33" s="13" t="n">
        <v>1822</v>
      </c>
      <c r="E33" s="14" t="n">
        <v>109.23</v>
      </c>
      <c r="F33" s="15" t="n">
        <v>0.0144</v>
      </c>
      <c r="G33" s="15" t="n"/>
    </row>
    <row r="34">
      <c r="A34" s="12" t="inlineStr">
        <is>
          <t>APL Apollo Tubes Ltd.</t>
        </is>
      </c>
      <c r="B34" s="30" t="inlineStr">
        <is>
          <t>INE702C01027</t>
        </is>
      </c>
      <c r="C34" s="30" t="inlineStr">
        <is>
          <t>Industrial Products</t>
        </is>
      </c>
      <c r="D34" s="13" t="n">
        <v>6967</v>
      </c>
      <c r="E34" s="14" t="n">
        <v>109.05</v>
      </c>
      <c r="F34" s="15" t="n">
        <v>0.0144</v>
      </c>
      <c r="G34" s="15" t="n"/>
    </row>
    <row r="35">
      <c r="A35" s="12" t="inlineStr">
        <is>
          <t>Jindal Steel &amp; Power Ltd.</t>
        </is>
      </c>
      <c r="B35" s="30" t="inlineStr">
        <is>
          <t>INE749A01030</t>
        </is>
      </c>
      <c r="C35" s="30" t="inlineStr">
        <is>
          <t>Ferrous Metals</t>
        </is>
      </c>
      <c r="D35" s="13" t="n">
        <v>16333</v>
      </c>
      <c r="E35" s="14" t="n">
        <v>103.52</v>
      </c>
      <c r="F35" s="15" t="n">
        <v>0.0137</v>
      </c>
      <c r="G35" s="15" t="n"/>
    </row>
    <row r="36">
      <c r="A36" s="12" t="inlineStr">
        <is>
          <t>AIA Engineering Ltd.</t>
        </is>
      </c>
      <c r="B36" s="30" t="inlineStr">
        <is>
          <t>INE212H01026</t>
        </is>
      </c>
      <c r="C36" s="30" t="inlineStr">
        <is>
          <t>Industrial Products</t>
        </is>
      </c>
      <c r="D36" s="13" t="n">
        <v>2748</v>
      </c>
      <c r="E36" s="14" t="n">
        <v>96.61</v>
      </c>
      <c r="F36" s="15" t="n">
        <v>0.0128</v>
      </c>
      <c r="G36" s="15" t="n"/>
    </row>
    <row r="37">
      <c r="A37" s="12" t="inlineStr">
        <is>
          <t>Syngene International Ltd.</t>
        </is>
      </c>
      <c r="B37" s="30" t="inlineStr">
        <is>
          <t>INE398R01022</t>
        </is>
      </c>
      <c r="C37" s="30" t="inlineStr">
        <is>
          <t>Healthcare Services</t>
        </is>
      </c>
      <c r="D37" s="13" t="n">
        <v>14175</v>
      </c>
      <c r="E37" s="14" t="n">
        <v>96.43000000000001</v>
      </c>
      <c r="F37" s="15" t="n">
        <v>0.0128</v>
      </c>
      <c r="G37" s="15" t="n"/>
    </row>
    <row r="38">
      <c r="A38" s="12" t="inlineStr">
        <is>
          <t>Bharat Heavy Electricals Ltd.</t>
        </is>
      </c>
      <c r="B38" s="30" t="inlineStr">
        <is>
          <t>INE257A01026</t>
        </is>
      </c>
      <c r="C38" s="30" t="inlineStr">
        <is>
          <t>Electrical Equipment</t>
        </is>
      </c>
      <c r="D38" s="13" t="n">
        <v>73225</v>
      </c>
      <c r="E38" s="14" t="n">
        <v>88.48999999999999</v>
      </c>
      <c r="F38" s="15" t="n">
        <v>0.0117</v>
      </c>
      <c r="G38" s="15" t="n"/>
    </row>
    <row r="39">
      <c r="A39" s="12" t="inlineStr">
        <is>
          <t>Aditya Birla Capital Ltd.</t>
        </is>
      </c>
      <c r="B39" s="30" t="inlineStr">
        <is>
          <t>INE674K01013</t>
        </is>
      </c>
      <c r="C39" s="30" t="inlineStr">
        <is>
          <t>Finance</t>
        </is>
      </c>
      <c r="D39" s="13" t="n">
        <v>47361</v>
      </c>
      <c r="E39" s="14" t="n">
        <v>81.67</v>
      </c>
      <c r="F39" s="15" t="n">
        <v>0.0108</v>
      </c>
      <c r="G39" s="15" t="n"/>
    </row>
    <row r="40">
      <c r="A40" s="12" t="inlineStr">
        <is>
          <t>CRISIL Ltd.</t>
        </is>
      </c>
      <c r="B40" s="30" t="inlineStr">
        <is>
          <t>INE007A01025</t>
        </is>
      </c>
      <c r="C40" s="30" t="inlineStr">
        <is>
          <t>Finance</t>
        </is>
      </c>
      <c r="D40" s="13" t="n">
        <v>1913</v>
      </c>
      <c r="E40" s="14" t="n">
        <v>78.38</v>
      </c>
      <c r="F40" s="15" t="n">
        <v>0.0104</v>
      </c>
      <c r="G40" s="15" t="n"/>
    </row>
    <row r="41">
      <c r="A41" s="12" t="inlineStr">
        <is>
          <t>The Phoenix Mills Ltd.</t>
        </is>
      </c>
      <c r="B41" s="30" t="inlineStr">
        <is>
          <t>INE211B01039</t>
        </is>
      </c>
      <c r="C41" s="30" t="inlineStr">
        <is>
          <t>Realty</t>
        </is>
      </c>
      <c r="D41" s="13" t="n">
        <v>4120</v>
      </c>
      <c r="E41" s="14" t="n">
        <v>74.79000000000001</v>
      </c>
      <c r="F41" s="15" t="n">
        <v>0.009900000000000001</v>
      </c>
      <c r="G41" s="15" t="n"/>
    </row>
    <row r="42">
      <c r="A42" s="12" t="inlineStr">
        <is>
          <t>L&amp;T Finance Holdings Ltd.</t>
        </is>
      </c>
      <c r="B42" s="30" t="inlineStr">
        <is>
          <t>INE498L01015</t>
        </is>
      </c>
      <c r="C42" s="30" t="inlineStr">
        <is>
          <t>Finance</t>
        </is>
      </c>
      <c r="D42" s="13" t="n">
        <v>56032</v>
      </c>
      <c r="E42" s="14" t="n">
        <v>74.52</v>
      </c>
      <c r="F42" s="15" t="n">
        <v>0.009900000000000001</v>
      </c>
      <c r="G42" s="15" t="n"/>
    </row>
    <row r="43">
      <c r="A43" s="12" t="inlineStr">
        <is>
          <t>Indian Railway Finance Corporation Ltd.</t>
        </is>
      </c>
      <c r="B43" s="30" t="inlineStr">
        <is>
          <t>INE053F01010</t>
        </is>
      </c>
      <c r="C43" s="30" t="inlineStr">
        <is>
          <t>Finance</t>
        </is>
      </c>
      <c r="D43" s="13" t="n">
        <v>97949</v>
      </c>
      <c r="E43" s="14" t="n">
        <v>71.11</v>
      </c>
      <c r="F43" s="15" t="n">
        <v>0.0094</v>
      </c>
      <c r="G43" s="15" t="n"/>
    </row>
    <row r="44">
      <c r="A44" s="12" t="inlineStr">
        <is>
          <t>Solar Industries India Ltd.</t>
        </is>
      </c>
      <c r="B44" s="30" t="inlineStr">
        <is>
          <t>INE343H01029</t>
        </is>
      </c>
      <c r="C44" s="30" t="inlineStr">
        <is>
          <t>Chemicals &amp; Petrochemicals</t>
        </is>
      </c>
      <c r="D44" s="13" t="n">
        <v>1275</v>
      </c>
      <c r="E44" s="14" t="n">
        <v>70.13</v>
      </c>
      <c r="F44" s="15" t="n">
        <v>0.009299999999999999</v>
      </c>
      <c r="G44" s="15" t="n"/>
    </row>
    <row r="45">
      <c r="A45" s="12" t="inlineStr">
        <is>
          <t>NHPC Ltd.</t>
        </is>
      </c>
      <c r="B45" s="30" t="inlineStr">
        <is>
          <t>INE848E01016</t>
        </is>
      </c>
      <c r="C45" s="30" t="inlineStr">
        <is>
          <t>Power</t>
        </is>
      </c>
      <c r="D45" s="13" t="n">
        <v>134025</v>
      </c>
      <c r="E45" s="14" t="n">
        <v>67.28</v>
      </c>
      <c r="F45" s="15" t="n">
        <v>0.0089</v>
      </c>
      <c r="G45" s="15" t="n"/>
    </row>
    <row r="46">
      <c r="A46" s="12" t="inlineStr">
        <is>
          <t>Union Bank of India</t>
        </is>
      </c>
      <c r="B46" s="30" t="inlineStr">
        <is>
          <t>INE692A01016</t>
        </is>
      </c>
      <c r="C46" s="30" t="inlineStr">
        <is>
          <t>Banks</t>
        </is>
      </c>
      <c r="D46" s="13" t="n">
        <v>65998</v>
      </c>
      <c r="E46" s="14" t="n">
        <v>67.05</v>
      </c>
      <c r="F46" s="15" t="n">
        <v>0.0089</v>
      </c>
      <c r="G46" s="15" t="n"/>
    </row>
    <row r="47">
      <c r="A47" s="12" t="inlineStr">
        <is>
          <t>Schaeffler India Ltd.</t>
        </is>
      </c>
      <c r="B47" s="30" t="inlineStr">
        <is>
          <t>INE513A01022</t>
        </is>
      </c>
      <c r="C47" s="30" t="inlineStr">
        <is>
          <t>Auto Components</t>
        </is>
      </c>
      <c r="D47" s="13" t="n">
        <v>2349</v>
      </c>
      <c r="E47" s="14" t="n">
        <v>66.18000000000001</v>
      </c>
      <c r="F47" s="15" t="n">
        <v>0.008800000000000001</v>
      </c>
      <c r="G47" s="15" t="n"/>
    </row>
    <row r="48">
      <c r="A48" s="12" t="inlineStr">
        <is>
          <t>Indian Bank</t>
        </is>
      </c>
      <c r="B48" s="30" t="inlineStr">
        <is>
          <t>INE562A01011</t>
        </is>
      </c>
      <c r="C48" s="30" t="inlineStr">
        <is>
          <t>Banks</t>
        </is>
      </c>
      <c r="D48" s="13" t="n">
        <v>14592</v>
      </c>
      <c r="E48" s="14" t="n">
        <v>61.29</v>
      </c>
      <c r="F48" s="15" t="n">
        <v>0.0081</v>
      </c>
      <c r="G48" s="15" t="n"/>
    </row>
    <row r="49">
      <c r="A49" s="12" t="inlineStr">
        <is>
          <t>Kajaria Ceramics Ltd.</t>
        </is>
      </c>
      <c r="B49" s="30" t="inlineStr">
        <is>
          <t>INE217B01036</t>
        </is>
      </c>
      <c r="C49" s="30" t="inlineStr">
        <is>
          <t>Consumer Durables</t>
        </is>
      </c>
      <c r="D49" s="13" t="n">
        <v>4848</v>
      </c>
      <c r="E49" s="14" t="n">
        <v>61.15</v>
      </c>
      <c r="F49" s="15" t="n">
        <v>0.0081</v>
      </c>
      <c r="G49" s="15" t="n"/>
    </row>
    <row r="50">
      <c r="A50" s="12" t="inlineStr">
        <is>
          <t>Thermax Ltd.</t>
        </is>
      </c>
      <c r="B50" s="30" t="inlineStr">
        <is>
          <t>INE152A01029</t>
        </is>
      </c>
      <c r="C50" s="30" t="inlineStr">
        <is>
          <t>Electrical Equipment</t>
        </is>
      </c>
      <c r="D50" s="13" t="n">
        <v>2111</v>
      </c>
      <c r="E50" s="14" t="n">
        <v>59.78</v>
      </c>
      <c r="F50" s="15" t="n">
        <v>0.007900000000000001</v>
      </c>
      <c r="G50" s="15" t="n"/>
    </row>
    <row r="51">
      <c r="A51" s="12" t="inlineStr">
        <is>
          <t>ZF Commercial Vehicle Ctrl Sys Ind Ltd.</t>
        </is>
      </c>
      <c r="B51" s="30" t="inlineStr">
        <is>
          <t>INE342J01019</t>
        </is>
      </c>
      <c r="C51" s="30" t="inlineStr">
        <is>
          <t>Auto Components</t>
        </is>
      </c>
      <c r="D51" s="13" t="n">
        <v>374</v>
      </c>
      <c r="E51" s="14" t="n">
        <v>58.74</v>
      </c>
      <c r="F51" s="15" t="n">
        <v>0.0078</v>
      </c>
      <c r="G51" s="15" t="n"/>
    </row>
    <row r="52">
      <c r="A52" s="12" t="inlineStr">
        <is>
          <t>Grindwell Norton Ltd.</t>
        </is>
      </c>
      <c r="B52" s="30" t="inlineStr">
        <is>
          <t>INE536A01023</t>
        </is>
      </c>
      <c r="C52" s="30" t="inlineStr">
        <is>
          <t>Industrial Products</t>
        </is>
      </c>
      <c r="D52" s="13" t="n">
        <v>2581</v>
      </c>
      <c r="E52" s="14" t="n">
        <v>55.35</v>
      </c>
      <c r="F52" s="15" t="n">
        <v>0.0073</v>
      </c>
      <c r="G52" s="15" t="n"/>
    </row>
    <row r="53">
      <c r="A53" s="12" t="inlineStr">
        <is>
          <t>Torrent Power Ltd.</t>
        </is>
      </c>
      <c r="B53" s="30" t="inlineStr">
        <is>
          <t>INE813H01021</t>
        </is>
      </c>
      <c r="C53" s="30" t="inlineStr">
        <is>
          <t>Power</t>
        </is>
      </c>
      <c r="D53" s="13" t="n">
        <v>7457</v>
      </c>
      <c r="E53" s="14" t="n">
        <v>54.2</v>
      </c>
      <c r="F53" s="15" t="n">
        <v>0.0072</v>
      </c>
      <c r="G53" s="15" t="n"/>
    </row>
    <row r="54">
      <c r="A54" s="12" t="inlineStr">
        <is>
          <t>Escorts Kubota Ltd.</t>
        </is>
      </c>
      <c r="B54" s="30" t="inlineStr">
        <is>
          <t>INE042A01014</t>
        </is>
      </c>
      <c r="C54" s="30" t="inlineStr">
        <is>
          <t>Agricultural, Commercial &amp; Construction Vehicles</t>
        </is>
      </c>
      <c r="D54" s="13" t="n">
        <v>1704</v>
      </c>
      <c r="E54" s="14" t="n">
        <v>53.38</v>
      </c>
      <c r="F54" s="15" t="n">
        <v>0.0071</v>
      </c>
      <c r="G54" s="15" t="n"/>
    </row>
    <row r="55">
      <c r="A55" s="12" t="inlineStr">
        <is>
          <t>UNO Minda Ltd.</t>
        </is>
      </c>
      <c r="B55" s="30" t="inlineStr">
        <is>
          <t>INE405E01023</t>
        </is>
      </c>
      <c r="C55" s="30" t="inlineStr">
        <is>
          <t>Auto Components</t>
        </is>
      </c>
      <c r="D55" s="13" t="n">
        <v>7417</v>
      </c>
      <c r="E55" s="14" t="n">
        <v>43.22</v>
      </c>
      <c r="F55" s="15" t="n">
        <v>0.0057</v>
      </c>
      <c r="G55" s="15" t="n"/>
    </row>
    <row r="56">
      <c r="A56" s="12" t="inlineStr">
        <is>
          <t>Bank of India</t>
        </is>
      </c>
      <c r="B56" s="30" t="inlineStr">
        <is>
          <t>INE084A01016</t>
        </is>
      </c>
      <c r="C56" s="30" t="inlineStr">
        <is>
          <t>Banks</t>
        </is>
      </c>
      <c r="D56" s="13" t="n">
        <v>33754</v>
      </c>
      <c r="E56" s="14" t="n">
        <v>32.35</v>
      </c>
      <c r="F56" s="15" t="n">
        <v>0.0043</v>
      </c>
      <c r="G56" s="15" t="n"/>
    </row>
    <row r="57">
      <c r="A57" s="12" t="inlineStr">
        <is>
          <t>Metro Brands Ltd.</t>
        </is>
      </c>
      <c r="B57" s="30" t="inlineStr">
        <is>
          <t>INE317I01021</t>
        </is>
      </c>
      <c r="C57" s="30" t="inlineStr">
        <is>
          <t>Consumer Durables</t>
        </is>
      </c>
      <c r="D57" s="13" t="n">
        <v>2300</v>
      </c>
      <c r="E57" s="14" t="n">
        <v>27.31</v>
      </c>
      <c r="F57" s="15" t="n">
        <v>0.0036</v>
      </c>
      <c r="G57" s="15" t="n"/>
    </row>
    <row r="58">
      <c r="A58" s="16" t="inlineStr">
        <is>
          <t>Sub Total</t>
        </is>
      </c>
      <c r="B58" s="31" t="n"/>
      <c r="C58" s="31" t="n"/>
      <c r="D58" s="17" t="n"/>
      <c r="E58" s="37" t="n">
        <v>7558.99</v>
      </c>
      <c r="F58" s="38" t="n">
        <v>1</v>
      </c>
      <c r="G58" s="20" t="n"/>
    </row>
    <row r="59">
      <c r="A59" s="16" t="inlineStr">
        <is>
          <t>(b) Unlisted</t>
        </is>
      </c>
      <c r="B59" s="30" t="n"/>
      <c r="C59" s="30" t="n"/>
      <c r="D59" s="13" t="n"/>
      <c r="E59" s="14" t="n"/>
      <c r="F59" s="15" t="n"/>
      <c r="G59" s="15" t="n"/>
    </row>
    <row r="60">
      <c r="A60" s="16" t="inlineStr">
        <is>
          <t>Sub Total</t>
        </is>
      </c>
      <c r="B60" s="30" t="n"/>
      <c r="C60" s="30" t="n"/>
      <c r="D60" s="13" t="n"/>
      <c r="E60" s="39" t="inlineStr">
        <is>
          <t>NIL</t>
        </is>
      </c>
      <c r="F60" s="40" t="inlineStr">
        <is>
          <t>NIL</t>
        </is>
      </c>
      <c r="G60" s="15" t="n"/>
    </row>
    <row r="61">
      <c r="A61" s="21" t="inlineStr">
        <is>
          <t>TOTAL</t>
        </is>
      </c>
      <c r="B61" s="32" t="n"/>
      <c r="C61" s="32" t="n"/>
      <c r="D61" s="22" t="n"/>
      <c r="E61" s="27" t="n">
        <v>7558.99</v>
      </c>
      <c r="F61" s="28" t="n">
        <v>1</v>
      </c>
      <c r="G61" s="20" t="n"/>
    </row>
    <row r="62">
      <c r="A62" s="12" t="n"/>
      <c r="B62" s="30" t="n"/>
      <c r="C62" s="30" t="n"/>
      <c r="D62" s="13" t="n"/>
      <c r="E62" s="14" t="n"/>
      <c r="F62" s="15" t="n"/>
      <c r="G62" s="15" t="n"/>
    </row>
    <row r="63">
      <c r="A63" s="12" t="n"/>
      <c r="B63" s="30" t="n"/>
      <c r="C63" s="30" t="n"/>
      <c r="D63" s="13" t="n"/>
      <c r="E63" s="14" t="n"/>
      <c r="F63" s="15" t="n"/>
      <c r="G63" s="15" t="n"/>
    </row>
    <row r="64">
      <c r="A64" s="16" t="inlineStr">
        <is>
          <t>TREPS / Reverse Repo</t>
        </is>
      </c>
      <c r="B64" s="30" t="n"/>
      <c r="C64" s="30" t="n"/>
      <c r="D64" s="13" t="n"/>
      <c r="E64" s="14" t="n"/>
      <c r="F64" s="15" t="n"/>
      <c r="G64" s="15" t="n"/>
    </row>
    <row r="65">
      <c r="A65" s="12" t="inlineStr">
        <is>
          <t>Clearing Corporation of India Ltd.</t>
        </is>
      </c>
      <c r="B65" s="30" t="n"/>
      <c r="C65" s="30" t="n"/>
      <c r="D65" s="13" t="n"/>
      <c r="E65" s="14" t="n">
        <v>189.96</v>
      </c>
      <c r="F65" s="15" t="n">
        <v>0.0251</v>
      </c>
      <c r="G65" s="15" t="n">
        <v>0.067576</v>
      </c>
    </row>
    <row r="66">
      <c r="A66" s="16" t="inlineStr">
        <is>
          <t>Sub Total</t>
        </is>
      </c>
      <c r="B66" s="31" t="n"/>
      <c r="C66" s="31" t="n"/>
      <c r="D66" s="17" t="n"/>
      <c r="E66" s="37" t="n">
        <v>189.96</v>
      </c>
      <c r="F66" s="38" t="n">
        <v>0.0251</v>
      </c>
      <c r="G66" s="20" t="n"/>
    </row>
    <row r="67">
      <c r="A67" s="12" t="n"/>
      <c r="B67" s="30" t="n"/>
      <c r="C67" s="30" t="n"/>
      <c r="D67" s="13" t="n"/>
      <c r="E67" s="14" t="n"/>
      <c r="F67" s="15" t="n"/>
      <c r="G67" s="15" t="n"/>
    </row>
    <row r="68">
      <c r="A68" s="21" t="inlineStr">
        <is>
          <t>TOTAL</t>
        </is>
      </c>
      <c r="B68" s="32" t="n"/>
      <c r="C68" s="32" t="n"/>
      <c r="D68" s="22" t="n"/>
      <c r="E68" s="18" t="n">
        <v>189.96</v>
      </c>
      <c r="F68" s="19" t="n">
        <v>0.0251</v>
      </c>
      <c r="G68" s="20" t="n"/>
    </row>
    <row r="69">
      <c r="A69" s="12" t="inlineStr">
        <is>
          <t>Accrued Interest</t>
        </is>
      </c>
      <c r="B69" s="30" t="n"/>
      <c r="C69" s="30" t="n"/>
      <c r="D69" s="13" t="n"/>
      <c r="E69" s="14" t="n">
        <v>0.03517</v>
      </c>
      <c r="F69" s="15" t="n">
        <v>4e-06</v>
      </c>
      <c r="G69" s="15" t="n"/>
    </row>
    <row r="70">
      <c r="A70" s="12" t="inlineStr">
        <is>
          <t>Net Receivables/(Payables)</t>
        </is>
      </c>
      <c r="B70" s="30" t="n"/>
      <c r="C70" s="30" t="n"/>
      <c r="D70" s="13" t="n"/>
      <c r="E70" s="23" t="n">
        <v>-188.73517</v>
      </c>
      <c r="F70" s="24" t="n">
        <v>-0.025104</v>
      </c>
      <c r="G70" s="15" t="n">
        <v>0.067576</v>
      </c>
    </row>
    <row r="71">
      <c r="A71" s="25" t="inlineStr">
        <is>
          <t>GRAND TOTAL</t>
        </is>
      </c>
      <c r="B71" s="33" t="n"/>
      <c r="C71" s="33" t="n"/>
      <c r="D71" s="26" t="n"/>
      <c r="E71" s="27" t="n">
        <v>7560.25</v>
      </c>
      <c r="F71" s="28" t="n">
        <v>1</v>
      </c>
      <c r="G71" s="28" t="n"/>
    </row>
    <row r="76">
      <c r="A76" s="67" t="inlineStr">
        <is>
          <t>Notes:</t>
        </is>
      </c>
    </row>
    <row r="77">
      <c r="A77" s="47" t="inlineStr">
        <is>
          <t>1. Security in default beyond its maturiy date</t>
        </is>
      </c>
      <c r="B77" s="34" t="inlineStr">
        <is>
          <t>NIL</t>
        </is>
      </c>
    </row>
    <row r="78">
      <c r="A78" t="inlineStr">
        <is>
          <t>2. NAV at the beginning of the period (Rs. per unit)</t>
        </is>
      </c>
    </row>
    <row r="79">
      <c r="A79" t="inlineStr">
        <is>
          <t>Plan /option (Face Value 10)</t>
        </is>
      </c>
      <c r="B79" t="inlineStr">
        <is>
          <t>As on</t>
        </is>
      </c>
      <c r="C79" t="inlineStr">
        <is>
          <t>As on</t>
        </is>
      </c>
    </row>
    <row r="80">
      <c r="B80" s="48" t="n">
        <v>45198</v>
      </c>
      <c r="C80" s="48" t="n">
        <v>45230</v>
      </c>
    </row>
    <row r="81">
      <c r="A81" t="inlineStr">
        <is>
          <t>Direct Plan  Growth Option</t>
        </is>
      </c>
      <c r="B81" t="n">
        <v>12.4845</v>
      </c>
      <c r="C81" t="n">
        <v>12.1185</v>
      </c>
      <c r="E81" s="2" t="n"/>
    </row>
    <row r="82">
      <c r="A82" t="inlineStr">
        <is>
          <t>Direct Plan IDCW Option</t>
        </is>
      </c>
      <c r="B82" t="n">
        <v>12.4864</v>
      </c>
      <c r="C82" t="n">
        <v>12.1203</v>
      </c>
      <c r="E82" s="2" t="n"/>
    </row>
    <row r="83">
      <c r="A83" t="inlineStr">
        <is>
          <t>Regular Plan  Growth Option</t>
        </is>
      </c>
      <c r="B83" t="n">
        <v>12.4108</v>
      </c>
      <c r="C83" t="n">
        <v>12.0388</v>
      </c>
      <c r="E83" s="2" t="n"/>
    </row>
    <row r="84">
      <c r="A84" t="inlineStr">
        <is>
          <t>Regular Plan IDCW Option</t>
        </is>
      </c>
      <c r="B84" t="n">
        <v>12.4107</v>
      </c>
      <c r="C84" t="n">
        <v>12.0387</v>
      </c>
      <c r="E84" s="2" t="n"/>
    </row>
    <row r="85">
      <c r="E85" s="2" t="n"/>
    </row>
    <row r="86">
      <c r="A86" t="inlineStr">
        <is>
          <t xml:space="preserve">3. Total Dividend (Net) declared during the month </t>
        </is>
      </c>
      <c r="B86" s="34" t="inlineStr">
        <is>
          <t>NIL</t>
        </is>
      </c>
    </row>
    <row r="87">
      <c r="A87" t="inlineStr">
        <is>
          <t>4. Bonus was declared during the month</t>
        </is>
      </c>
      <c r="B87" s="34" t="inlineStr">
        <is>
          <t>NIL</t>
        </is>
      </c>
    </row>
    <row r="88" ht="30" customHeight="1">
      <c r="A88" s="47" t="inlineStr">
        <is>
          <t>5. Investment in Repo of Corporate Debt Securities during the month ended October 31, 2023</t>
        </is>
      </c>
      <c r="B88" s="34" t="inlineStr">
        <is>
          <t>NIL</t>
        </is>
      </c>
    </row>
    <row r="89" ht="30" customHeight="1">
      <c r="A89" s="47" t="inlineStr">
        <is>
          <t>6. Investment in foreign securities/ADRs/GDRs at the end of the month</t>
        </is>
      </c>
      <c r="B89" s="34" t="inlineStr">
        <is>
          <t>NIL</t>
        </is>
      </c>
    </row>
    <row r="90">
      <c r="A90" t="inlineStr">
        <is>
          <t>7. Portfolio Turnover Ratio</t>
        </is>
      </c>
      <c r="B90" s="49" t="n">
        <v>1.14065</v>
      </c>
    </row>
    <row r="91" ht="45" customHeight="1">
      <c r="A91" s="47" t="inlineStr">
        <is>
          <t>8. Total gross exposure to derivative instruments (excluding reversed positions) at the end of the month (Rs. in Lakhs)</t>
        </is>
      </c>
      <c r="B91" s="34" t="inlineStr">
        <is>
          <t>NIL</t>
        </is>
      </c>
    </row>
    <row r="92" ht="30" customHeight="1">
      <c r="A92" s="47" t="inlineStr">
        <is>
          <t>9. Margin Deposits includes Margin money placed on derivatives other than margin money placed with bank</t>
        </is>
      </c>
      <c r="B92" s="34" t="inlineStr">
        <is>
          <t>NIL</t>
        </is>
      </c>
    </row>
    <row r="93" ht="30" customHeight="1">
      <c r="A93" s="47" t="inlineStr">
        <is>
          <t>10. Value of investment made by other schemes under same management (Rs. In Lakhs)</t>
        </is>
      </c>
      <c r="B93" s="34" t="inlineStr">
        <is>
          <t>NIL</t>
        </is>
      </c>
    </row>
    <row r="94">
      <c r="A94" t="inlineStr">
        <is>
          <t>11. Number of instance of deviation In valuation of securities</t>
        </is>
      </c>
      <c r="B94" s="34" t="inlineStr">
        <is>
          <t>NIL</t>
        </is>
      </c>
    </row>
    <row r="95">
      <c r="A95" t="inlineStr">
        <is>
          <t>12. Total value and percentage of illiquid equity shares / securities</t>
        </is>
      </c>
      <c r="B95" s="34" t="inlineStr">
        <is>
          <t>NIL</t>
        </is>
      </c>
    </row>
    <row r="97" ht="70" customHeight="1">
      <c r="A97" s="69" t="inlineStr">
        <is>
          <t>Scheme Name</t>
        </is>
      </c>
      <c r="B97" s="69" t="inlineStr">
        <is>
          <t>Risk- O - Meter</t>
        </is>
      </c>
      <c r="C97" s="69" t="inlineStr">
        <is>
          <t>Benchmark of the Scheme</t>
        </is>
      </c>
      <c r="D97" s="69" t="inlineStr">
        <is>
          <t>Benchmark Risk-o-meter</t>
        </is>
      </c>
    </row>
    <row r="98" ht="70" customHeight="1">
      <c r="A98" s="69" t="inlineStr">
        <is>
          <t>Edelweiss Nifty Midcap 150 Momentum 50 Index Fund</t>
        </is>
      </c>
      <c r="B98" s="69" t="n"/>
      <c r="C98" s="69" t="inlineStr">
        <is>
          <t>NIFTY Midcap 150 Momentum 50</t>
        </is>
      </c>
      <c r="D98" s="69" t="n"/>
      <c r="E98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36.xml><?xml version="1.0" encoding="utf-8"?>
<worksheet xmlns:r="http://schemas.openxmlformats.org/officeDocument/2006/relationships" xmlns="http://schemas.openxmlformats.org/spreadsheetml/2006/main">
  <sheetPr>
    <tabColor rgb="FFFFC000"/>
    <outlinePr summaryBelow="1" summaryRight="1"/>
    <pageSetUpPr/>
  </sheetPr>
  <dimension ref="A1:J181"/>
  <sheetViews>
    <sheetView showGridLines="0" workbookViewId="0">
      <pane ySplit="4" topLeftCell="A168" activePane="bottomLeft" state="frozen"/>
      <selection activeCell="A2" sqref="A2:XFD2"/>
      <selection pane="bottomLeft" activeCell="B173" sqref="B173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MULTI ASSET ALLOCATION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open-ended equity)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6" t="inlineStr">
        <is>
          <t>Equity &amp; Equity related</t>
        </is>
      </c>
      <c r="B6" s="30" t="n"/>
      <c r="C6" s="30" t="n"/>
      <c r="D6" s="13" t="n"/>
      <c r="E6" s="14" t="n"/>
      <c r="F6" s="15" t="n"/>
      <c r="G6" s="15" t="n"/>
    </row>
    <row r="7">
      <c r="A7" s="16" t="inlineStr">
        <is>
          <t>(a)Listed / Awaiting listing on Stock Exchanges</t>
        </is>
      </c>
      <c r="B7" s="30" t="n"/>
      <c r="C7" s="30" t="n"/>
      <c r="D7" s="13" t="n"/>
      <c r="E7" s="14" t="n"/>
      <c r="F7" s="15" t="n"/>
      <c r="G7" s="15" t="n"/>
    </row>
    <row r="8">
      <c r="A8" s="12" t="inlineStr">
        <is>
          <t>Reliance Industries Ltd.</t>
        </is>
      </c>
      <c r="B8" s="30" t="inlineStr">
        <is>
          <t>INE002A01018</t>
        </is>
      </c>
      <c r="C8" s="30" t="inlineStr">
        <is>
          <t>Petroleum Products</t>
        </is>
      </c>
      <c r="D8" s="13" t="n">
        <v>87500</v>
      </c>
      <c r="E8" s="14" t="n">
        <v>2001.91</v>
      </c>
      <c r="F8" s="15" t="n">
        <v>0.041724</v>
      </c>
      <c r="G8" s="15" t="n"/>
    </row>
    <row r="9">
      <c r="A9" s="12" t="inlineStr">
        <is>
          <t>HDFC Bank Ltd.</t>
        </is>
      </c>
      <c r="B9" s="30" t="inlineStr">
        <is>
          <t>INE040A01034</t>
        </is>
      </c>
      <c r="C9" s="30" t="inlineStr">
        <is>
          <t>Banks</t>
        </is>
      </c>
      <c r="D9" s="13" t="n">
        <v>102850</v>
      </c>
      <c r="E9" s="14" t="n">
        <v>1518.58</v>
      </c>
      <c r="F9" s="15" t="n">
        <v>0.03165</v>
      </c>
      <c r="G9" s="15" t="n"/>
    </row>
    <row r="10">
      <c r="A10" s="12" t="inlineStr">
        <is>
          <t>Axis Bank Ltd.</t>
        </is>
      </c>
      <c r="B10" s="30" t="inlineStr">
        <is>
          <t>INE238A01034</t>
        </is>
      </c>
      <c r="C10" s="30" t="inlineStr">
        <is>
          <t>Banks</t>
        </is>
      </c>
      <c r="D10" s="13" t="n">
        <v>114375</v>
      </c>
      <c r="E10" s="14" t="n">
        <v>1122.99</v>
      </c>
      <c r="F10" s="15" t="n">
        <v>0.023405</v>
      </c>
      <c r="G10" s="15" t="n"/>
    </row>
    <row r="11">
      <c r="A11" s="12" t="inlineStr">
        <is>
          <t>Kotak Mahindra Bank Ltd.</t>
        </is>
      </c>
      <c r="B11" s="30" t="inlineStr">
        <is>
          <t>INE237A01028</t>
        </is>
      </c>
      <c r="C11" s="30" t="inlineStr">
        <is>
          <t>Banks</t>
        </is>
      </c>
      <c r="D11" s="13" t="n">
        <v>55200</v>
      </c>
      <c r="E11" s="14" t="n">
        <v>960.15</v>
      </c>
      <c r="F11" s="15" t="n">
        <v>0.020011</v>
      </c>
      <c r="G11" s="15" t="n"/>
    </row>
    <row r="12">
      <c r="A12" s="12" t="inlineStr">
        <is>
          <t>Adani Enterprises Ltd.</t>
        </is>
      </c>
      <c r="B12" s="30" t="inlineStr">
        <is>
          <t>INE423A01024</t>
        </is>
      </c>
      <c r="C12" s="30" t="inlineStr">
        <is>
          <t>Metals &amp; Minerals Trading</t>
        </is>
      </c>
      <c r="D12" s="13" t="n">
        <v>33900</v>
      </c>
      <c r="E12" s="14" t="n">
        <v>777.89</v>
      </c>
      <c r="F12" s="15" t="n">
        <v>0.016213</v>
      </c>
      <c r="G12" s="15" t="n"/>
    </row>
    <row r="13">
      <c r="A13" s="12" t="inlineStr">
        <is>
          <t>NMDC Ltd.</t>
        </is>
      </c>
      <c r="B13" s="30" t="inlineStr">
        <is>
          <t>INE584A01023</t>
        </is>
      </c>
      <c r="C13" s="30" t="inlineStr">
        <is>
          <t>Minerals &amp; Mining</t>
        </is>
      </c>
      <c r="D13" s="13" t="n">
        <v>468000</v>
      </c>
      <c r="E13" s="14" t="n">
        <v>721.66</v>
      </c>
      <c r="F13" s="15" t="n">
        <v>0.015041</v>
      </c>
      <c r="G13" s="15" t="n"/>
    </row>
    <row r="14">
      <c r="A14" s="12" t="inlineStr">
        <is>
          <t>Punjab National Bank</t>
        </is>
      </c>
      <c r="B14" s="30" t="inlineStr">
        <is>
          <t>INE160A01022</t>
        </is>
      </c>
      <c r="C14" s="30" t="inlineStr">
        <is>
          <t>Banks</t>
        </is>
      </c>
      <c r="D14" s="13" t="n">
        <v>944000</v>
      </c>
      <c r="E14" s="14" t="n">
        <v>689.12</v>
      </c>
      <c r="F14" s="15" t="n">
        <v>0.014363</v>
      </c>
      <c r="G14" s="15" t="n"/>
    </row>
    <row r="15">
      <c r="A15" s="12" t="inlineStr">
        <is>
          <t>Indian Oil Corporation Ltd.</t>
        </is>
      </c>
      <c r="B15" s="30" t="inlineStr">
        <is>
          <t>INE242A01010</t>
        </is>
      </c>
      <c r="C15" s="30" t="inlineStr">
        <is>
          <t>Petroleum Products</t>
        </is>
      </c>
      <c r="D15" s="13" t="n">
        <v>731250</v>
      </c>
      <c r="E15" s="14" t="n">
        <v>655.9299999999999</v>
      </c>
      <c r="F15" s="15" t="n">
        <v>0.013671</v>
      </c>
      <c r="G15" s="15" t="n"/>
    </row>
    <row r="16">
      <c r="A16" s="12" t="inlineStr">
        <is>
          <t>Hindalco Industries Ltd.</t>
        </is>
      </c>
      <c r="B16" s="30" t="inlineStr">
        <is>
          <t>INE038A01020</t>
        </is>
      </c>
      <c r="C16" s="30" t="inlineStr">
        <is>
          <t>Non - Ferrous Metals</t>
        </is>
      </c>
      <c r="D16" s="13" t="n">
        <v>138600</v>
      </c>
      <c r="E16" s="14" t="n">
        <v>636.87</v>
      </c>
      <c r="F16" s="15" t="n">
        <v>0.013274</v>
      </c>
      <c r="G16" s="15" t="n"/>
    </row>
    <row r="17">
      <c r="A17" s="12" t="inlineStr">
        <is>
          <t>Sun Pharmaceutical Industries Ltd.</t>
        </is>
      </c>
      <c r="B17" s="30" t="inlineStr">
        <is>
          <t>INE044A01036</t>
        </is>
      </c>
      <c r="C17" s="30" t="inlineStr">
        <is>
          <t>Pharmaceuticals &amp; Biotechnology</t>
        </is>
      </c>
      <c r="D17" s="13" t="n">
        <v>58100</v>
      </c>
      <c r="E17" s="14" t="n">
        <v>632.48</v>
      </c>
      <c r="F17" s="15" t="n">
        <v>0.013182</v>
      </c>
      <c r="G17" s="15" t="n"/>
    </row>
    <row r="18">
      <c r="A18" s="12" t="inlineStr">
        <is>
          <t>Tata Communications Ltd.</t>
        </is>
      </c>
      <c r="B18" s="30" t="inlineStr">
        <is>
          <t>INE151A01013</t>
        </is>
      </c>
      <c r="C18" s="30" t="inlineStr">
        <is>
          <t>Telecom - Services</t>
        </is>
      </c>
      <c r="D18" s="13" t="n">
        <v>35500</v>
      </c>
      <c r="E18" s="14" t="n">
        <v>590.45</v>
      </c>
      <c r="F18" s="15" t="n">
        <v>0.012306</v>
      </c>
      <c r="G18" s="15" t="n"/>
    </row>
    <row r="19">
      <c r="A19" s="12" t="inlineStr">
        <is>
          <t>Coforge Ltd.</t>
        </is>
      </c>
      <c r="B19" s="30" t="inlineStr">
        <is>
          <t>INE591G01017</t>
        </is>
      </c>
      <c r="C19" s="30" t="inlineStr">
        <is>
          <t>IT - Software</t>
        </is>
      </c>
      <c r="D19" s="13" t="n">
        <v>9600</v>
      </c>
      <c r="E19" s="14" t="n">
        <v>478.49</v>
      </c>
      <c r="F19" s="15" t="n">
        <v>0.009972999999999999</v>
      </c>
      <c r="G19" s="15" t="n"/>
    </row>
    <row r="20">
      <c r="A20" s="12" t="inlineStr">
        <is>
          <t>Maruti Suzuki India Ltd.</t>
        </is>
      </c>
      <c r="B20" s="30" t="inlineStr">
        <is>
          <t>INE585B01010</t>
        </is>
      </c>
      <c r="C20" s="30" t="inlineStr">
        <is>
          <t>Automobiles</t>
        </is>
      </c>
      <c r="D20" s="13" t="n">
        <v>4600</v>
      </c>
      <c r="E20" s="14" t="n">
        <v>478.05</v>
      </c>
      <c r="F20" s="15" t="n">
        <v>0.009963</v>
      </c>
      <c r="G20" s="15" t="n"/>
    </row>
    <row r="21">
      <c r="A21" s="12" t="inlineStr">
        <is>
          <t>Biocon Ltd.</t>
        </is>
      </c>
      <c r="B21" s="30" t="inlineStr">
        <is>
          <t>INE376G01013</t>
        </is>
      </c>
      <c r="C21" s="30" t="inlineStr">
        <is>
          <t>Pharmaceuticals &amp; Biotechnology</t>
        </is>
      </c>
      <c r="D21" s="13" t="n">
        <v>215000</v>
      </c>
      <c r="E21" s="14" t="n">
        <v>472.25</v>
      </c>
      <c r="F21" s="15" t="n">
        <v>0.009842999999999999</v>
      </c>
      <c r="G21" s="15" t="n"/>
    </row>
    <row r="22">
      <c r="A22" s="12" t="inlineStr">
        <is>
          <t>IndusInd Bank Ltd.</t>
        </is>
      </c>
      <c r="B22" s="30" t="inlineStr">
        <is>
          <t>INE095A01012</t>
        </is>
      </c>
      <c r="C22" s="30" t="inlineStr">
        <is>
          <t>Banks</t>
        </is>
      </c>
      <c r="D22" s="13" t="n">
        <v>32000</v>
      </c>
      <c r="E22" s="14" t="n">
        <v>461.22</v>
      </c>
      <c r="F22" s="15" t="n">
        <v>0.009613</v>
      </c>
      <c r="G22" s="15" t="n"/>
    </row>
    <row r="23">
      <c r="A23" s="12" t="inlineStr">
        <is>
          <t>Oberoi Realty Ltd.</t>
        </is>
      </c>
      <c r="B23" s="30" t="inlineStr">
        <is>
          <t>INE093I01010</t>
        </is>
      </c>
      <c r="C23" s="30" t="inlineStr">
        <is>
          <t>Realty</t>
        </is>
      </c>
      <c r="D23" s="13" t="n">
        <v>38500</v>
      </c>
      <c r="E23" s="14" t="n">
        <v>438.07</v>
      </c>
      <c r="F23" s="15" t="n">
        <v>0.009129999999999999</v>
      </c>
      <c r="G23" s="15" t="n"/>
    </row>
    <row r="24">
      <c r="A24" s="12" t="inlineStr">
        <is>
          <t>Larsen &amp; Toubro Ltd.</t>
        </is>
      </c>
      <c r="B24" s="30" t="inlineStr">
        <is>
          <t>INE018A01030</t>
        </is>
      </c>
      <c r="C24" s="30" t="inlineStr">
        <is>
          <t>Construction</t>
        </is>
      </c>
      <c r="D24" s="13" t="n">
        <v>13800</v>
      </c>
      <c r="E24" s="14" t="n">
        <v>404.21</v>
      </c>
      <c r="F24" s="15" t="n">
        <v>0.008423999999999999</v>
      </c>
      <c r="G24" s="15" t="n"/>
    </row>
    <row r="25">
      <c r="A25" s="12" t="inlineStr">
        <is>
          <t>Bharti Airtel Ltd.</t>
        </is>
      </c>
      <c r="B25" s="30" t="inlineStr">
        <is>
          <t>INE397D01024</t>
        </is>
      </c>
      <c r="C25" s="30" t="inlineStr">
        <is>
          <t>Telecom - Services</t>
        </is>
      </c>
      <c r="D25" s="13" t="n">
        <v>43700</v>
      </c>
      <c r="E25" s="14" t="n">
        <v>399.59</v>
      </c>
      <c r="F25" s="15" t="n">
        <v>0.008328</v>
      </c>
      <c r="G25" s="15" t="n"/>
    </row>
    <row r="26">
      <c r="A26" s="12" t="inlineStr">
        <is>
          <t>Hindustan Petroleum Corporation Ltd.</t>
        </is>
      </c>
      <c r="B26" s="30" t="inlineStr">
        <is>
          <t>INE094A01015</t>
        </is>
      </c>
      <c r="C26" s="30" t="inlineStr">
        <is>
          <t>Petroleum Products</t>
        </is>
      </c>
      <c r="D26" s="13" t="n">
        <v>143100</v>
      </c>
      <c r="E26" s="14" t="n">
        <v>354.46</v>
      </c>
      <c r="F26" s="15" t="n">
        <v>0.007388</v>
      </c>
      <c r="G26" s="15" t="n"/>
    </row>
    <row r="27">
      <c r="A27" s="12" t="inlineStr">
        <is>
          <t>Zee Entertainment Enterprises Ltd.</t>
        </is>
      </c>
      <c r="B27" s="30" t="inlineStr">
        <is>
          <t>INE256A01028</t>
        </is>
      </c>
      <c r="C27" s="30" t="inlineStr">
        <is>
          <t>Entertainment</t>
        </is>
      </c>
      <c r="D27" s="13" t="n">
        <v>120000</v>
      </c>
      <c r="E27" s="14" t="n">
        <v>311.04</v>
      </c>
      <c r="F27" s="15" t="n">
        <v>0.006483</v>
      </c>
      <c r="G27" s="15" t="n"/>
    </row>
    <row r="28">
      <c r="A28" s="12" t="inlineStr">
        <is>
          <t>Voltas Ltd.</t>
        </is>
      </c>
      <c r="B28" s="30" t="inlineStr">
        <is>
          <t>INE226A01021</t>
        </is>
      </c>
      <c r="C28" s="30" t="inlineStr">
        <is>
          <t>Consumer Durables</t>
        </is>
      </c>
      <c r="D28" s="13" t="n">
        <v>33600</v>
      </c>
      <c r="E28" s="14" t="n">
        <v>281.4</v>
      </c>
      <c r="F28" s="15" t="n">
        <v>0.005865</v>
      </c>
      <c r="G28" s="15" t="n"/>
    </row>
    <row r="29">
      <c r="A29" s="12" t="inlineStr">
        <is>
          <t>ACC Ltd.</t>
        </is>
      </c>
      <c r="B29" s="30" t="inlineStr">
        <is>
          <t>INE012A01025</t>
        </is>
      </c>
      <c r="C29" s="30" t="inlineStr">
        <is>
          <t>Cement &amp; Cement Products</t>
        </is>
      </c>
      <c r="D29" s="13" t="n">
        <v>14400</v>
      </c>
      <c r="E29" s="14" t="n">
        <v>271.9</v>
      </c>
      <c r="F29" s="15" t="n">
        <v>0.005667</v>
      </c>
      <c r="G29" s="15" t="n"/>
    </row>
    <row r="30">
      <c r="A30" s="12" t="inlineStr">
        <is>
          <t>Tata Motors Ltd.</t>
        </is>
      </c>
      <c r="B30" s="30" t="inlineStr">
        <is>
          <t>INE155A01022</t>
        </is>
      </c>
      <c r="C30" s="30" t="inlineStr">
        <is>
          <t>Automobiles</t>
        </is>
      </c>
      <c r="D30" s="13" t="n">
        <v>41325</v>
      </c>
      <c r="E30" s="14" t="n">
        <v>259.79</v>
      </c>
      <c r="F30" s="15" t="n">
        <v>0.005415</v>
      </c>
      <c r="G30" s="15" t="n"/>
    </row>
    <row r="31">
      <c r="A31" s="12" t="inlineStr">
        <is>
          <t>Bharat Heavy Electricals Ltd.</t>
        </is>
      </c>
      <c r="B31" s="30" t="inlineStr">
        <is>
          <t>INE257A01026</t>
        </is>
      </c>
      <c r="C31" s="30" t="inlineStr">
        <is>
          <t>Electrical Equipment</t>
        </is>
      </c>
      <c r="D31" s="13" t="n">
        <v>210000</v>
      </c>
      <c r="E31" s="14" t="n">
        <v>253.79</v>
      </c>
      <c r="F31" s="15" t="n">
        <v>0.005289</v>
      </c>
      <c r="G31" s="15" t="n"/>
    </row>
    <row r="32">
      <c r="A32" s="12" t="inlineStr">
        <is>
          <t>Trent Ltd.</t>
        </is>
      </c>
      <c r="B32" s="30" t="inlineStr">
        <is>
          <t>INE849A01020</t>
        </is>
      </c>
      <c r="C32" s="30" t="inlineStr">
        <is>
          <t>Retailing</t>
        </is>
      </c>
      <c r="D32" s="13" t="n">
        <v>11600</v>
      </c>
      <c r="E32" s="14" t="n">
        <v>249.95</v>
      </c>
      <c r="F32" s="15" t="n">
        <v>0.005209</v>
      </c>
      <c r="G32" s="15" t="n"/>
    </row>
    <row r="33">
      <c r="A33" s="12" t="inlineStr">
        <is>
          <t>LTIMindtree Ltd.</t>
        </is>
      </c>
      <c r="B33" s="30" t="inlineStr">
        <is>
          <t>INE214T01019</t>
        </is>
      </c>
      <c r="C33" s="30" t="inlineStr">
        <is>
          <t>IT - Software</t>
        </is>
      </c>
      <c r="D33" s="13" t="n">
        <v>4050</v>
      </c>
      <c r="E33" s="14" t="n">
        <v>204.95</v>
      </c>
      <c r="F33" s="15" t="n">
        <v>0.004271</v>
      </c>
      <c r="G33" s="15" t="n"/>
    </row>
    <row r="34">
      <c r="A34" s="12" t="inlineStr">
        <is>
          <t>Bandhan Bank Ltd.</t>
        </is>
      </c>
      <c r="B34" s="30" t="inlineStr">
        <is>
          <t>INE545U01014</t>
        </is>
      </c>
      <c r="C34" s="30" t="inlineStr">
        <is>
          <t>Banks</t>
        </is>
      </c>
      <c r="D34" s="13" t="n">
        <v>95000</v>
      </c>
      <c r="E34" s="14" t="n">
        <v>203.44</v>
      </c>
      <c r="F34" s="15" t="n">
        <v>0.00424</v>
      </c>
      <c r="G34" s="15" t="n"/>
    </row>
    <row r="35">
      <c r="A35" s="12" t="inlineStr">
        <is>
          <t>REC Ltd.</t>
        </is>
      </c>
      <c r="B35" s="30" t="inlineStr">
        <is>
          <t>INE020B01018</t>
        </is>
      </c>
      <c r="C35" s="30" t="inlineStr">
        <is>
          <t>Finance</t>
        </is>
      </c>
      <c r="D35" s="13" t="n">
        <v>42000</v>
      </c>
      <c r="E35" s="14" t="n">
        <v>120.79</v>
      </c>
      <c r="F35" s="15" t="n">
        <v>0.002518</v>
      </c>
      <c r="G35" s="15" t="n"/>
    </row>
    <row r="36">
      <c r="A36" s="12" t="inlineStr">
        <is>
          <t>Infosys Ltd.</t>
        </is>
      </c>
      <c r="B36" s="30" t="inlineStr">
        <is>
          <t>INE009A01021</t>
        </is>
      </c>
      <c r="C36" s="30" t="inlineStr">
        <is>
          <t>IT - Software</t>
        </is>
      </c>
      <c r="D36" s="13" t="n">
        <v>8400</v>
      </c>
      <c r="E36" s="14" t="n">
        <v>114.95</v>
      </c>
      <c r="F36" s="15" t="n">
        <v>0.002396</v>
      </c>
      <c r="G36" s="15" t="n"/>
    </row>
    <row r="37">
      <c r="A37" s="12" t="inlineStr">
        <is>
          <t>DLF Ltd.</t>
        </is>
      </c>
      <c r="B37" s="30" t="inlineStr">
        <is>
          <t>INE271C01023</t>
        </is>
      </c>
      <c r="C37" s="30" t="inlineStr">
        <is>
          <t>Realty</t>
        </is>
      </c>
      <c r="D37" s="13" t="n">
        <v>19800</v>
      </c>
      <c r="E37" s="14" t="n">
        <v>111.57</v>
      </c>
      <c r="F37" s="15" t="n">
        <v>0.002325</v>
      </c>
      <c r="G37" s="15" t="n"/>
    </row>
    <row r="38">
      <c r="A38" s="12" t="inlineStr">
        <is>
          <t>Dr. Lal Path Labs Ltd.</t>
        </is>
      </c>
      <c r="B38" s="30" t="inlineStr">
        <is>
          <t>INE600L01024</t>
        </is>
      </c>
      <c r="C38" s="30" t="inlineStr">
        <is>
          <t>Healthcare Services</t>
        </is>
      </c>
      <c r="D38" s="13" t="n">
        <v>4200</v>
      </c>
      <c r="E38" s="14" t="n">
        <v>101.61</v>
      </c>
      <c r="F38" s="15" t="n">
        <v>0.002118</v>
      </c>
      <c r="G38" s="15" t="n"/>
    </row>
    <row r="39">
      <c r="A39" s="12" t="inlineStr">
        <is>
          <t>L&amp;T Technology Services Ltd.</t>
        </is>
      </c>
      <c r="B39" s="30" t="inlineStr">
        <is>
          <t>INE010V01017</t>
        </is>
      </c>
      <c r="C39" s="30" t="inlineStr">
        <is>
          <t>IT - Services</t>
        </is>
      </c>
      <c r="D39" s="13" t="n">
        <v>2400</v>
      </c>
      <c r="E39" s="14" t="n">
        <v>100.48</v>
      </c>
      <c r="F39" s="15" t="n">
        <v>0.002094</v>
      </c>
      <c r="G39" s="15" t="n"/>
    </row>
    <row r="40">
      <c r="A40" s="12" t="inlineStr">
        <is>
          <t>Grasim Industries Ltd.</t>
        </is>
      </c>
      <c r="B40" s="30" t="inlineStr">
        <is>
          <t>INE047A01021</t>
        </is>
      </c>
      <c r="C40" s="30" t="inlineStr">
        <is>
          <t>Cement &amp; Cement Products</t>
        </is>
      </c>
      <c r="D40" s="13" t="n">
        <v>5225</v>
      </c>
      <c r="E40" s="14" t="n">
        <v>98.58</v>
      </c>
      <c r="F40" s="15" t="n">
        <v>0.002055</v>
      </c>
      <c r="G40" s="15" t="n"/>
    </row>
    <row r="41">
      <c r="A41" s="12" t="inlineStr">
        <is>
          <t>Lupin Ltd.</t>
        </is>
      </c>
      <c r="B41" s="30" t="inlineStr">
        <is>
          <t>INE326A01037</t>
        </is>
      </c>
      <c r="C41" s="30" t="inlineStr">
        <is>
          <t>Pharmaceuticals &amp; Biotechnology</t>
        </is>
      </c>
      <c r="D41" s="13" t="n">
        <v>8500</v>
      </c>
      <c r="E41" s="14" t="n">
        <v>95.89</v>
      </c>
      <c r="F41" s="15" t="n">
        <v>0.001999</v>
      </c>
      <c r="G41" s="15" t="n"/>
    </row>
    <row r="42">
      <c r="A42" s="12" t="inlineStr">
        <is>
          <t>Dr. Reddy's Laboratories Ltd.</t>
        </is>
      </c>
      <c r="B42" s="30" t="inlineStr">
        <is>
          <t>INE089A01023</t>
        </is>
      </c>
      <c r="C42" s="30" t="inlineStr">
        <is>
          <t>Pharmaceuticals &amp; Biotechnology</t>
        </is>
      </c>
      <c r="D42" s="13" t="n">
        <v>1625</v>
      </c>
      <c r="E42" s="14" t="n">
        <v>87.22</v>
      </c>
      <c r="F42" s="15" t="n">
        <v>0.001818</v>
      </c>
      <c r="G42" s="15" t="n"/>
    </row>
    <row r="43">
      <c r="A43" s="12" t="inlineStr">
        <is>
          <t>Cipla Ltd.</t>
        </is>
      </c>
      <c r="B43" s="30" t="inlineStr">
        <is>
          <t>INE059A01026</t>
        </is>
      </c>
      <c r="C43" s="30" t="inlineStr">
        <is>
          <t>Pharmaceuticals &amp; Biotechnology</t>
        </is>
      </c>
      <c r="D43" s="13" t="n">
        <v>5850</v>
      </c>
      <c r="E43" s="14" t="n">
        <v>70.2</v>
      </c>
      <c r="F43" s="15" t="n">
        <v>0.001463</v>
      </c>
      <c r="G43" s="15" t="n"/>
    </row>
    <row r="44">
      <c r="A44" s="12" t="inlineStr">
        <is>
          <t>Wipro Ltd.</t>
        </is>
      </c>
      <c r="B44" s="30" t="inlineStr">
        <is>
          <t>INE075A01022</t>
        </is>
      </c>
      <c r="C44" s="30" t="inlineStr">
        <is>
          <t>IT - Software</t>
        </is>
      </c>
      <c r="D44" s="13" t="n">
        <v>15000</v>
      </c>
      <c r="E44" s="14" t="n">
        <v>57.27</v>
      </c>
      <c r="F44" s="15" t="n">
        <v>0.001194</v>
      </c>
      <c r="G44" s="15" t="n"/>
    </row>
    <row r="45">
      <c r="A45" s="12" t="inlineStr">
        <is>
          <t>National Aluminium Company Ltd.</t>
        </is>
      </c>
      <c r="B45" s="30" t="inlineStr">
        <is>
          <t>INE139A01034</t>
        </is>
      </c>
      <c r="C45" s="30" t="inlineStr">
        <is>
          <t>Non - Ferrous Metals</t>
        </is>
      </c>
      <c r="D45" s="13" t="n">
        <v>60000</v>
      </c>
      <c r="E45" s="14" t="n">
        <v>55.35</v>
      </c>
      <c r="F45" s="15" t="n">
        <v>0.001154</v>
      </c>
      <c r="G45" s="15" t="n"/>
    </row>
    <row r="46">
      <c r="A46" s="12" t="inlineStr">
        <is>
          <t>RBL Bank Ltd.</t>
        </is>
      </c>
      <c r="B46" s="30" t="inlineStr">
        <is>
          <t>INE976G01028</t>
        </is>
      </c>
      <c r="C46" s="30" t="inlineStr">
        <is>
          <t>Banks</t>
        </is>
      </c>
      <c r="D46" s="13" t="n">
        <v>25000</v>
      </c>
      <c r="E46" s="14" t="n">
        <v>55.11</v>
      </c>
      <c r="F46" s="15" t="n">
        <v>0.001149</v>
      </c>
      <c r="G46" s="15" t="n"/>
    </row>
    <row r="47">
      <c r="A47" s="12" t="inlineStr">
        <is>
          <t>State Bank of India</t>
        </is>
      </c>
      <c r="B47" s="30" t="inlineStr">
        <is>
          <t>INE062A01020</t>
        </is>
      </c>
      <c r="C47" s="30" t="inlineStr">
        <is>
          <t>Banks</t>
        </is>
      </c>
      <c r="D47" s="13" t="n">
        <v>4500</v>
      </c>
      <c r="E47" s="14" t="n">
        <v>25.45</v>
      </c>
      <c r="F47" s="15" t="n">
        <v>0.00053</v>
      </c>
      <c r="G47" s="15" t="n"/>
    </row>
    <row r="48">
      <c r="A48" s="12" t="inlineStr">
        <is>
          <t>Exide Industries Ltd.</t>
        </is>
      </c>
      <c r="B48" s="30" t="inlineStr">
        <is>
          <t>INE302A01020</t>
        </is>
      </c>
      <c r="C48" s="30" t="inlineStr">
        <is>
          <t>Auto Components</t>
        </is>
      </c>
      <c r="D48" s="13" t="n">
        <v>3600</v>
      </c>
      <c r="E48" s="14" t="n">
        <v>9.19</v>
      </c>
      <c r="F48" s="15" t="n">
        <v>0.000192</v>
      </c>
      <c r="G48" s="15" t="n"/>
    </row>
    <row r="49">
      <c r="A49" s="12" t="inlineStr">
        <is>
          <t>United Spirits Ltd.</t>
        </is>
      </c>
      <c r="B49" s="30" t="inlineStr">
        <is>
          <t>INE854D01024</t>
        </is>
      </c>
      <c r="C49" s="30" t="inlineStr">
        <is>
          <t>Beverages</t>
        </is>
      </c>
      <c r="D49" s="13" t="n">
        <v>700</v>
      </c>
      <c r="E49" s="14" t="n">
        <v>7.23</v>
      </c>
      <c r="F49" s="15" t="n">
        <v>0.000151</v>
      </c>
      <c r="G49" s="15" t="n"/>
    </row>
    <row r="50">
      <c r="A50" s="12" t="inlineStr">
        <is>
          <t>ICICI Bank Ltd.</t>
        </is>
      </c>
      <c r="B50" s="30" t="inlineStr">
        <is>
          <t>INE090A01021</t>
        </is>
      </c>
      <c r="C50" s="30" t="inlineStr">
        <is>
          <t>Banks</t>
        </is>
      </c>
      <c r="D50" s="13" t="n">
        <v>700</v>
      </c>
      <c r="E50" s="14" t="n">
        <v>6.41</v>
      </c>
      <c r="F50" s="15" t="n">
        <v>0.000134</v>
      </c>
      <c r="G50" s="15" t="n"/>
    </row>
    <row r="51">
      <c r="A51" s="16" t="inlineStr">
        <is>
          <t>Sub Total</t>
        </is>
      </c>
      <c r="B51" s="31" t="n"/>
      <c r="C51" s="31" t="n"/>
      <c r="D51" s="17" t="n"/>
      <c r="E51" s="37">
        <f>SUM(E8:E50)</f>
        <v/>
      </c>
      <c r="F51" s="38">
        <f>SUM(F8:F50)</f>
        <v/>
      </c>
      <c r="G51" s="20" t="n"/>
    </row>
    <row r="52">
      <c r="A52" s="16" t="inlineStr">
        <is>
          <t>(b) Unlisted</t>
        </is>
      </c>
      <c r="B52" s="30" t="n"/>
      <c r="C52" s="30" t="n"/>
      <c r="D52" s="13" t="n"/>
      <c r="E52" s="14" t="n"/>
      <c r="F52" s="15" t="n"/>
      <c r="G52" s="15" t="n"/>
    </row>
    <row r="53">
      <c r="A53" s="16" t="inlineStr">
        <is>
          <t>Sub Total</t>
        </is>
      </c>
      <c r="B53" s="30" t="n"/>
      <c r="C53" s="30" t="n"/>
      <c r="D53" s="13" t="n"/>
      <c r="E53" s="39" t="inlineStr">
        <is>
          <t>NIL</t>
        </is>
      </c>
      <c r="F53" s="40" t="inlineStr">
        <is>
          <t>NIL</t>
        </is>
      </c>
      <c r="G53" s="15" t="n"/>
    </row>
    <row r="54">
      <c r="A54" s="16" t="n"/>
      <c r="B54" s="30" t="n"/>
      <c r="C54" s="30" t="n"/>
      <c r="D54" s="13" t="n"/>
      <c r="E54" s="57" t="n"/>
      <c r="F54" s="58" t="n"/>
      <c r="G54" s="15" t="n"/>
    </row>
    <row r="55">
      <c r="A55" s="21" t="inlineStr">
        <is>
          <t>TOTAL</t>
        </is>
      </c>
      <c r="B55" s="32" t="n"/>
      <c r="C55" s="32" t="n"/>
      <c r="D55" s="22" t="n"/>
      <c r="E55" s="27">
        <f>+E51</f>
        <v/>
      </c>
      <c r="F55" s="38">
        <f>+F51</f>
        <v/>
      </c>
      <c r="G55" s="20" t="n"/>
    </row>
    <row r="56">
      <c r="A56" s="12" t="n"/>
      <c r="B56" s="30" t="n"/>
      <c r="C56" s="30" t="n"/>
      <c r="D56" s="13" t="n"/>
      <c r="E56" s="14" t="n"/>
      <c r="F56" s="15" t="n"/>
      <c r="G56" s="15" t="n"/>
    </row>
    <row r="57">
      <c r="A57" s="16" t="inlineStr">
        <is>
          <t>Derivatives</t>
        </is>
      </c>
      <c r="B57" s="30" t="n"/>
      <c r="C57" s="30" t="n"/>
      <c r="D57" s="13" t="n"/>
      <c r="E57" s="14" t="n"/>
      <c r="F57" s="15" t="n"/>
      <c r="G57" s="15" t="n"/>
    </row>
    <row r="58">
      <c r="A58" s="16" t="inlineStr">
        <is>
          <t>(a) Index/Stock Future</t>
        </is>
      </c>
      <c r="B58" s="30" t="n"/>
      <c r="C58" s="30" t="n"/>
      <c r="D58" s="13" t="n"/>
      <c r="E58" s="14" t="n"/>
      <c r="F58" s="15" t="n"/>
      <c r="G58" s="15" t="n"/>
    </row>
    <row r="59">
      <c r="A59" s="12" t="inlineStr">
        <is>
          <t>ICICI Bank Ltd.30/11/2023</t>
        </is>
      </c>
      <c r="B59" s="30" t="n"/>
      <c r="C59" s="30" t="inlineStr">
        <is>
          <t>Banks</t>
        </is>
      </c>
      <c r="D59" s="41" t="n">
        <v>-700</v>
      </c>
      <c r="E59" s="23" t="n">
        <v>-6.45</v>
      </c>
      <c r="F59" s="24" t="n">
        <v>-0.000134</v>
      </c>
      <c r="G59" s="15" t="n"/>
    </row>
    <row r="60">
      <c r="A60" s="12" t="inlineStr">
        <is>
          <t>United Spirits Ltd.30/11/2023</t>
        </is>
      </c>
      <c r="B60" s="30" t="n"/>
      <c r="C60" s="30" t="inlineStr">
        <is>
          <t>Beverages</t>
        </is>
      </c>
      <c r="D60" s="41" t="n">
        <v>-700</v>
      </c>
      <c r="E60" s="23" t="n">
        <v>-7.24</v>
      </c>
      <c r="F60" s="24" t="n">
        <v>-0.00015</v>
      </c>
      <c r="G60" s="15" t="n"/>
    </row>
    <row r="61">
      <c r="A61" s="12" t="inlineStr">
        <is>
          <t>Exide Industries Ltd.30/11/2023</t>
        </is>
      </c>
      <c r="B61" s="30" t="n"/>
      <c r="C61" s="30" t="inlineStr">
        <is>
          <t>Auto Components</t>
        </is>
      </c>
      <c r="D61" s="41" t="n">
        <v>-3600</v>
      </c>
      <c r="E61" s="23" t="n">
        <v>-9.26</v>
      </c>
      <c r="F61" s="24" t="n">
        <v>-0.000192</v>
      </c>
      <c r="G61" s="15" t="n"/>
    </row>
    <row r="62">
      <c r="A62" s="12" t="inlineStr">
        <is>
          <t>State Bank of India30/11/2023</t>
        </is>
      </c>
      <c r="B62" s="30" t="n"/>
      <c r="C62" s="30" t="inlineStr">
        <is>
          <t>Banks</t>
        </is>
      </c>
      <c r="D62" s="41" t="n">
        <v>-4500</v>
      </c>
      <c r="E62" s="23" t="n">
        <v>-25.55</v>
      </c>
      <c r="F62" s="24" t="n">
        <v>-0.000532</v>
      </c>
      <c r="G62" s="15" t="n"/>
    </row>
    <row r="63">
      <c r="A63" s="12" t="inlineStr">
        <is>
          <t>RBL Bank Ltd.30/11/2023</t>
        </is>
      </c>
      <c r="B63" s="30" t="n"/>
      <c r="C63" s="30" t="inlineStr">
        <is>
          <t>Banks</t>
        </is>
      </c>
      <c r="D63" s="41" t="n">
        <v>-25000</v>
      </c>
      <c r="E63" s="23" t="n">
        <v>-55.49</v>
      </c>
      <c r="F63" s="24" t="n">
        <v>-0.001156</v>
      </c>
      <c r="G63" s="15" t="n"/>
    </row>
    <row r="64">
      <c r="A64" s="12" t="inlineStr">
        <is>
          <t>National Aluminium Company Ltd.30/11/2023</t>
        </is>
      </c>
      <c r="B64" s="30" t="n"/>
      <c r="C64" s="30" t="inlineStr">
        <is>
          <t>Non - Ferrous Metals</t>
        </is>
      </c>
      <c r="D64" s="41" t="n">
        <v>-60000</v>
      </c>
      <c r="E64" s="23" t="n">
        <v>-55.74</v>
      </c>
      <c r="F64" s="24" t="n">
        <v>-0.001161</v>
      </c>
      <c r="G64" s="15" t="n"/>
    </row>
    <row r="65">
      <c r="A65" s="12" t="inlineStr">
        <is>
          <t>Wipro Ltd.30/11/2023</t>
        </is>
      </c>
      <c r="B65" s="30" t="n"/>
      <c r="C65" s="30" t="inlineStr">
        <is>
          <t>IT - Software</t>
        </is>
      </c>
      <c r="D65" s="41" t="n">
        <v>-15000</v>
      </c>
      <c r="E65" s="23" t="n">
        <v>-57.63</v>
      </c>
      <c r="F65" s="24" t="n">
        <v>-0.001201</v>
      </c>
      <c r="G65" s="15" t="n"/>
    </row>
    <row r="66">
      <c r="A66" s="12" t="inlineStr">
        <is>
          <t>Cipla Ltd.30/11/2023</t>
        </is>
      </c>
      <c r="B66" s="30" t="n"/>
      <c r="C66" s="30" t="inlineStr">
        <is>
          <t>Pharmaceuticals &amp; Biotechnology</t>
        </is>
      </c>
      <c r="D66" s="41" t="n">
        <v>-5850</v>
      </c>
      <c r="E66" s="23" t="n">
        <v>-70.5</v>
      </c>
      <c r="F66" s="24" t="n">
        <v>-0.001469</v>
      </c>
      <c r="G66" s="15" t="n"/>
    </row>
    <row r="67">
      <c r="A67" s="12" t="inlineStr">
        <is>
          <t>Dr. Reddy's Laboratories Ltd.30/11/2023</t>
        </is>
      </c>
      <c r="B67" s="30" t="n"/>
      <c r="C67" s="30" t="inlineStr">
        <is>
          <t>Pharmaceuticals &amp; Biotechnology</t>
        </is>
      </c>
      <c r="D67" s="41" t="n">
        <v>-1625</v>
      </c>
      <c r="E67" s="23" t="n">
        <v>-87.8</v>
      </c>
      <c r="F67" s="24" t="n">
        <v>-0.001829</v>
      </c>
      <c r="G67" s="15" t="n"/>
    </row>
    <row r="68">
      <c r="A68" s="12" t="inlineStr">
        <is>
          <t>Lupin Ltd.30/11/2023</t>
        </is>
      </c>
      <c r="B68" s="30" t="n"/>
      <c r="C68" s="30" t="inlineStr">
        <is>
          <t>Pharmaceuticals &amp; Biotechnology</t>
        </is>
      </c>
      <c r="D68" s="41" t="n">
        <v>-8500</v>
      </c>
      <c r="E68" s="23" t="n">
        <v>-96.45</v>
      </c>
      <c r="F68" s="24" t="n">
        <v>-0.00201</v>
      </c>
      <c r="G68" s="15" t="n"/>
    </row>
    <row r="69">
      <c r="A69" s="12" t="inlineStr">
        <is>
          <t>Grasim Industries Ltd.30/11/2023</t>
        </is>
      </c>
      <c r="B69" s="30" t="n"/>
      <c r="C69" s="30" t="inlineStr">
        <is>
          <t>Cement &amp; Cement Products</t>
        </is>
      </c>
      <c r="D69" s="41" t="n">
        <v>-5225</v>
      </c>
      <c r="E69" s="23" t="n">
        <v>-98.95999999999999</v>
      </c>
      <c r="F69" s="24" t="n">
        <v>-0.002062</v>
      </c>
      <c r="G69" s="15" t="n"/>
    </row>
    <row r="70">
      <c r="A70" s="12" t="inlineStr">
        <is>
          <t>L&amp;T Technology Services Ltd.30/11/2023</t>
        </is>
      </c>
      <c r="B70" s="30" t="n"/>
      <c r="C70" s="30" t="inlineStr">
        <is>
          <t>IT - Services</t>
        </is>
      </c>
      <c r="D70" s="41" t="n">
        <v>-2400</v>
      </c>
      <c r="E70" s="23" t="n">
        <v>-101.08</v>
      </c>
      <c r="F70" s="24" t="n">
        <v>-0.002106</v>
      </c>
      <c r="G70" s="15" t="n"/>
    </row>
    <row r="71">
      <c r="A71" s="12" t="inlineStr">
        <is>
          <t>Dr. Lal Path Labs Ltd.30/11/2023</t>
        </is>
      </c>
      <c r="B71" s="30" t="n"/>
      <c r="C71" s="30" t="inlineStr">
        <is>
          <t>Healthcare Services</t>
        </is>
      </c>
      <c r="D71" s="41" t="n">
        <v>-4200</v>
      </c>
      <c r="E71" s="23" t="n">
        <v>-101.69</v>
      </c>
      <c r="F71" s="24" t="n">
        <v>-0.002119</v>
      </c>
      <c r="G71" s="15" t="n"/>
    </row>
    <row r="72">
      <c r="A72" s="12" t="inlineStr">
        <is>
          <t>DLF Ltd.30/11/2023</t>
        </is>
      </c>
      <c r="B72" s="30" t="n"/>
      <c r="C72" s="30" t="inlineStr">
        <is>
          <t>Realty</t>
        </is>
      </c>
      <c r="D72" s="41" t="n">
        <v>-19800</v>
      </c>
      <c r="E72" s="23" t="n">
        <v>-112.28</v>
      </c>
      <c r="F72" s="24" t="n">
        <v>-0.00234</v>
      </c>
      <c r="G72" s="15" t="n"/>
    </row>
    <row r="73">
      <c r="A73" s="12" t="inlineStr">
        <is>
          <t>Infosys Ltd.30/11/2023</t>
        </is>
      </c>
      <c r="B73" s="30" t="n"/>
      <c r="C73" s="30" t="inlineStr">
        <is>
          <t>IT - Software</t>
        </is>
      </c>
      <c r="D73" s="41" t="n">
        <v>-8400</v>
      </c>
      <c r="E73" s="23" t="n">
        <v>-115.43</v>
      </c>
      <c r="F73" s="24" t="n">
        <v>-0.002405</v>
      </c>
      <c r="G73" s="15" t="n"/>
    </row>
    <row r="74">
      <c r="A74" s="12" t="inlineStr">
        <is>
          <t>REC Ltd.30/11/2023</t>
        </is>
      </c>
      <c r="B74" s="30" t="n"/>
      <c r="C74" s="30" t="inlineStr">
        <is>
          <t>Finance</t>
        </is>
      </c>
      <c r="D74" s="41" t="n">
        <v>-42000</v>
      </c>
      <c r="E74" s="23" t="n">
        <v>-120.5</v>
      </c>
      <c r="F74" s="24" t="n">
        <v>-0.002511</v>
      </c>
      <c r="G74" s="15" t="n"/>
    </row>
    <row r="75">
      <c r="A75" s="12" t="inlineStr">
        <is>
          <t>Bandhan Bank Ltd.30/11/2023</t>
        </is>
      </c>
      <c r="B75" s="30" t="n"/>
      <c r="C75" s="30" t="inlineStr">
        <is>
          <t>Banks</t>
        </is>
      </c>
      <c r="D75" s="41" t="n">
        <v>-95000</v>
      </c>
      <c r="E75" s="23" t="n">
        <v>-204.54</v>
      </c>
      <c r="F75" s="24" t="n">
        <v>-0.004262</v>
      </c>
      <c r="G75" s="15" t="n"/>
    </row>
    <row r="76">
      <c r="A76" s="12" t="inlineStr">
        <is>
          <t>LTIMindtree Ltd.30/11/2023</t>
        </is>
      </c>
      <c r="B76" s="30" t="n"/>
      <c r="C76" s="30" t="inlineStr">
        <is>
          <t>IT - Software</t>
        </is>
      </c>
      <c r="D76" s="41" t="n">
        <v>-4050</v>
      </c>
      <c r="E76" s="23" t="n">
        <v>-206.27</v>
      </c>
      <c r="F76" s="24" t="n">
        <v>-0.004299</v>
      </c>
      <c r="G76" s="15" t="n"/>
    </row>
    <row r="77">
      <c r="A77" s="12" t="inlineStr">
        <is>
          <t>Trent Ltd.30/11/2023</t>
        </is>
      </c>
      <c r="B77" s="30" t="n"/>
      <c r="C77" s="30" t="inlineStr">
        <is>
          <t>Retailing</t>
        </is>
      </c>
      <c r="D77" s="41" t="n">
        <v>-11600</v>
      </c>
      <c r="E77" s="23" t="n">
        <v>-251.33</v>
      </c>
      <c r="F77" s="24" t="n">
        <v>-0.005238</v>
      </c>
      <c r="G77" s="15" t="n"/>
    </row>
    <row r="78">
      <c r="A78" s="12" t="inlineStr">
        <is>
          <t>Bharat Heavy Electricals Ltd.30/11/2023</t>
        </is>
      </c>
      <c r="B78" s="30" t="n"/>
      <c r="C78" s="30" t="inlineStr">
        <is>
          <t>Electrical Equipment</t>
        </is>
      </c>
      <c r="D78" s="41" t="n">
        <v>-210000</v>
      </c>
      <c r="E78" s="23" t="n">
        <v>-255.26</v>
      </c>
      <c r="F78" s="24" t="n">
        <v>-0.005319</v>
      </c>
      <c r="G78" s="15" t="n"/>
    </row>
    <row r="79">
      <c r="A79" s="12" t="inlineStr">
        <is>
          <t>Tata Motors Ltd.30/11/2023</t>
        </is>
      </c>
      <c r="B79" s="30" t="n"/>
      <c r="C79" s="30" t="inlineStr">
        <is>
          <t>Automobiles</t>
        </is>
      </c>
      <c r="D79" s="41" t="n">
        <v>-41325</v>
      </c>
      <c r="E79" s="23" t="n">
        <v>-261.46</v>
      </c>
      <c r="F79" s="24" t="n">
        <v>-0.005449</v>
      </c>
      <c r="G79" s="15" t="n"/>
    </row>
    <row r="80">
      <c r="A80" s="12" t="inlineStr">
        <is>
          <t>ACC Ltd.30/11/2023</t>
        </is>
      </c>
      <c r="B80" s="30" t="n"/>
      <c r="C80" s="30" t="inlineStr">
        <is>
          <t>Cement &amp; Cement Products</t>
        </is>
      </c>
      <c r="D80" s="41" t="n">
        <v>-14400</v>
      </c>
      <c r="E80" s="23" t="n">
        <v>-273.13</v>
      </c>
      <c r="F80" s="24" t="n">
        <v>-0.005692</v>
      </c>
      <c r="G80" s="15" t="n"/>
    </row>
    <row r="81">
      <c r="A81" s="12" t="inlineStr">
        <is>
          <t>Voltas Ltd.30/11/2023</t>
        </is>
      </c>
      <c r="B81" s="30" t="n"/>
      <c r="C81" s="30" t="inlineStr">
        <is>
          <t>Consumer Durables</t>
        </is>
      </c>
      <c r="D81" s="41" t="n">
        <v>-33600</v>
      </c>
      <c r="E81" s="23" t="n">
        <v>-281.32</v>
      </c>
      <c r="F81" s="24" t="n">
        <v>-0.005863</v>
      </c>
      <c r="G81" s="15" t="n"/>
    </row>
    <row r="82">
      <c r="A82" s="12" t="inlineStr">
        <is>
          <t>Zee Entertainment Enterprises Ltd.30/11/2023</t>
        </is>
      </c>
      <c r="B82" s="30" t="n"/>
      <c r="C82" s="30" t="inlineStr">
        <is>
          <t>Entertainment</t>
        </is>
      </c>
      <c r="D82" s="41" t="n">
        <v>-120000</v>
      </c>
      <c r="E82" s="23" t="n">
        <v>-312.42</v>
      </c>
      <c r="F82" s="24" t="n">
        <v>-0.006511</v>
      </c>
      <c r="G82" s="15" t="n"/>
    </row>
    <row r="83">
      <c r="A83" s="12" t="inlineStr">
        <is>
          <t>Hindustan Petroleum Corporation Ltd.30/11/2023</t>
        </is>
      </c>
      <c r="B83" s="30" t="n"/>
      <c r="C83" s="30" t="inlineStr">
        <is>
          <t>Petroleum Products</t>
        </is>
      </c>
      <c r="D83" s="41" t="n">
        <v>-143100</v>
      </c>
      <c r="E83" s="23" t="n">
        <v>-356.96</v>
      </c>
      <c r="F83" s="24" t="n">
        <v>-0.007439</v>
      </c>
      <c r="G83" s="15" t="n"/>
    </row>
    <row r="84">
      <c r="A84" s="12" t="inlineStr">
        <is>
          <t>Bharti Airtel Ltd.30/11/2023</t>
        </is>
      </c>
      <c r="B84" s="30" t="n"/>
      <c r="C84" s="30" t="inlineStr">
        <is>
          <t>Telecom - Services</t>
        </is>
      </c>
      <c r="D84" s="41" t="n">
        <v>-43700</v>
      </c>
      <c r="E84" s="23" t="n">
        <v>-402.04</v>
      </c>
      <c r="F84" s="24" t="n">
        <v>-0.008378999999999999</v>
      </c>
      <c r="G84" s="15" t="n"/>
    </row>
    <row r="85">
      <c r="A85" s="12" t="inlineStr">
        <is>
          <t>Larsen &amp; Toubro Ltd.30/11/2023</t>
        </is>
      </c>
      <c r="B85" s="30" t="n"/>
      <c r="C85" s="30" t="inlineStr">
        <is>
          <t>Construction</t>
        </is>
      </c>
      <c r="D85" s="41" t="n">
        <v>-13800</v>
      </c>
      <c r="E85" s="23" t="n">
        <v>-406.31</v>
      </c>
      <c r="F85" s="24" t="n">
        <v>-0.008468</v>
      </c>
      <c r="G85" s="15" t="n"/>
    </row>
    <row r="86">
      <c r="A86" s="12" t="inlineStr">
        <is>
          <t>Oberoi Realty Ltd.30/11/2023</t>
        </is>
      </c>
      <c r="B86" s="30" t="n"/>
      <c r="C86" s="30" t="inlineStr">
        <is>
          <t>Realty</t>
        </is>
      </c>
      <c r="D86" s="41" t="n">
        <v>-38500</v>
      </c>
      <c r="E86" s="23" t="n">
        <v>-439.88</v>
      </c>
      <c r="F86" s="24" t="n">
        <v>-0.009167</v>
      </c>
      <c r="G86" s="15" t="n"/>
    </row>
    <row r="87">
      <c r="A87" s="12" t="inlineStr">
        <is>
          <t>IndusInd Bank Ltd.30/11/2023</t>
        </is>
      </c>
      <c r="B87" s="30" t="n"/>
      <c r="C87" s="30" t="inlineStr">
        <is>
          <t>Banks</t>
        </is>
      </c>
      <c r="D87" s="41" t="n">
        <v>-32000</v>
      </c>
      <c r="E87" s="23" t="n">
        <v>-462.86</v>
      </c>
      <c r="F87" s="24" t="n">
        <v>-0.009646</v>
      </c>
      <c r="G87" s="15" t="n"/>
    </row>
    <row r="88">
      <c r="A88" s="12" t="inlineStr">
        <is>
          <t>Biocon Ltd.30/11/2023</t>
        </is>
      </c>
      <c r="B88" s="30" t="n"/>
      <c r="C88" s="30" t="inlineStr">
        <is>
          <t>Pharmaceuticals &amp; Biotechnology</t>
        </is>
      </c>
      <c r="D88" s="41" t="n">
        <v>-215000</v>
      </c>
      <c r="E88" s="23" t="n">
        <v>-475.15</v>
      </c>
      <c r="F88" s="24" t="n">
        <v>-0.009903</v>
      </c>
      <c r="G88" s="15" t="n"/>
    </row>
    <row r="89">
      <c r="A89" s="12" t="inlineStr">
        <is>
          <t>Coforge Ltd.30/11/2023</t>
        </is>
      </c>
      <c r="B89" s="30" t="n"/>
      <c r="C89" s="30" t="inlineStr">
        <is>
          <t>IT - Software</t>
        </is>
      </c>
      <c r="D89" s="41" t="n">
        <v>-9600</v>
      </c>
      <c r="E89" s="23" t="n">
        <v>-479.68</v>
      </c>
      <c r="F89" s="24" t="n">
        <v>-0.009997000000000001</v>
      </c>
      <c r="G89" s="15" t="n"/>
    </row>
    <row r="90">
      <c r="A90" s="12" t="inlineStr">
        <is>
          <t>Maruti Suzuki India Ltd.30/11/2023</t>
        </is>
      </c>
      <c r="B90" s="30" t="n"/>
      <c r="C90" s="30" t="inlineStr">
        <is>
          <t>Automobiles</t>
        </is>
      </c>
      <c r="D90" s="41" t="n">
        <v>-4600</v>
      </c>
      <c r="E90" s="23" t="n">
        <v>-480.29</v>
      </c>
      <c r="F90" s="24" t="n">
        <v>-0.01001</v>
      </c>
      <c r="G90" s="15" t="n"/>
    </row>
    <row r="91">
      <c r="A91" s="12" t="inlineStr">
        <is>
          <t>Tata Communications Ltd.30/11/2023</t>
        </is>
      </c>
      <c r="B91" s="30" t="n"/>
      <c r="C91" s="30" t="inlineStr">
        <is>
          <t>Telecom - Services</t>
        </is>
      </c>
      <c r="D91" s="41" t="n">
        <v>-35500</v>
      </c>
      <c r="E91" s="23" t="n">
        <v>-592.8099999999999</v>
      </c>
      <c r="F91" s="24" t="n">
        <v>-0.012355</v>
      </c>
      <c r="G91" s="15" t="n"/>
    </row>
    <row r="92">
      <c r="A92" s="12" t="inlineStr">
        <is>
          <t>Sun Pharmaceutical Industries Ltd.30/11/2023</t>
        </is>
      </c>
      <c r="B92" s="30" t="n"/>
      <c r="C92" s="30" t="inlineStr">
        <is>
          <t>Pharmaceuticals &amp; Biotechnology</t>
        </is>
      </c>
      <c r="D92" s="41" t="n">
        <v>-58100</v>
      </c>
      <c r="E92" s="23" t="n">
        <v>-634.39</v>
      </c>
      <c r="F92" s="24" t="n">
        <v>-0.013221</v>
      </c>
      <c r="G92" s="15" t="n"/>
    </row>
    <row r="93">
      <c r="A93" s="12" t="inlineStr">
        <is>
          <t>Hindalco Industries Ltd.30/11/2023</t>
        </is>
      </c>
      <c r="B93" s="30" t="n"/>
      <c r="C93" s="30" t="inlineStr">
        <is>
          <t>Non - Ferrous Metals</t>
        </is>
      </c>
      <c r="D93" s="41" t="n">
        <v>-138600</v>
      </c>
      <c r="E93" s="23" t="n">
        <v>-640.89</v>
      </c>
      <c r="F93" s="24" t="n">
        <v>-0.013357</v>
      </c>
      <c r="G93" s="15" t="n"/>
    </row>
    <row r="94">
      <c r="A94" s="12" t="inlineStr">
        <is>
          <t>Indian Oil Corporation Ltd.30/11/2023</t>
        </is>
      </c>
      <c r="B94" s="30" t="n"/>
      <c r="C94" s="30" t="inlineStr">
        <is>
          <t>Petroleum Products</t>
        </is>
      </c>
      <c r="D94" s="41" t="n">
        <v>-731250</v>
      </c>
      <c r="E94" s="23" t="n">
        <v>-660.3200000000001</v>
      </c>
      <c r="F94" s="24" t="n">
        <v>-0.013762</v>
      </c>
      <c r="G94" s="15" t="n"/>
    </row>
    <row r="95">
      <c r="A95" s="12" t="inlineStr">
        <is>
          <t>Punjab National Bank30/11/2023</t>
        </is>
      </c>
      <c r="B95" s="30" t="n"/>
      <c r="C95" s="30" t="inlineStr">
        <is>
          <t>Banks</t>
        </is>
      </c>
      <c r="D95" s="41" t="n">
        <v>-944000</v>
      </c>
      <c r="E95" s="23" t="n">
        <v>-692.42</v>
      </c>
      <c r="F95" s="24" t="n">
        <v>-0.014431</v>
      </c>
      <c r="G95" s="15" t="n"/>
    </row>
    <row r="96">
      <c r="A96" s="12" t="inlineStr">
        <is>
          <t>NMDC Ltd.30/11/2023</t>
        </is>
      </c>
      <c r="B96" s="30" t="n"/>
      <c r="C96" s="30" t="inlineStr">
        <is>
          <t>Minerals &amp; Mining</t>
        </is>
      </c>
      <c r="D96" s="41" t="n">
        <v>-468000</v>
      </c>
      <c r="E96" s="23" t="n">
        <v>-725.87</v>
      </c>
      <c r="F96" s="24" t="n">
        <v>-0.015128</v>
      </c>
      <c r="G96" s="15" t="n"/>
    </row>
    <row r="97">
      <c r="A97" s="12" t="inlineStr">
        <is>
          <t>Adani Enterprises Ltd.30/11/2023</t>
        </is>
      </c>
      <c r="B97" s="30" t="n"/>
      <c r="C97" s="30" t="inlineStr">
        <is>
          <t>Metals &amp; Minerals Trading</t>
        </is>
      </c>
      <c r="D97" s="41" t="n">
        <v>-33900</v>
      </c>
      <c r="E97" s="23" t="n">
        <v>-782.14</v>
      </c>
      <c r="F97" s="24" t="n">
        <v>-0.016301</v>
      </c>
      <c r="G97" s="15" t="n"/>
    </row>
    <row r="98">
      <c r="A98" s="12" t="inlineStr">
        <is>
          <t>Kotak Mahindra Bank Ltd.30/11/2023</t>
        </is>
      </c>
      <c r="B98" s="30" t="n"/>
      <c r="C98" s="30" t="inlineStr">
        <is>
          <t>Banks</t>
        </is>
      </c>
      <c r="D98" s="41" t="n">
        <v>-55200</v>
      </c>
      <c r="E98" s="23" t="n">
        <v>-963.54</v>
      </c>
      <c r="F98" s="24" t="n">
        <v>-0.020082</v>
      </c>
      <c r="G98" s="15" t="n"/>
    </row>
    <row r="99">
      <c r="A99" s="12" t="inlineStr">
        <is>
          <t>Axis Bank Ltd.30/11/2023</t>
        </is>
      </c>
      <c r="B99" s="30" t="n"/>
      <c r="C99" s="30" t="inlineStr">
        <is>
          <t>Banks</t>
        </is>
      </c>
      <c r="D99" s="41" t="n">
        <v>-114375</v>
      </c>
      <c r="E99" s="23" t="n">
        <v>-1126.82</v>
      </c>
      <c r="F99" s="24" t="n">
        <v>-0.023485</v>
      </c>
      <c r="G99" s="15" t="n"/>
    </row>
    <row r="100">
      <c r="A100" s="12" t="inlineStr">
        <is>
          <t>HDFC Bank Ltd.30/11/2023</t>
        </is>
      </c>
      <c r="B100" s="30" t="n"/>
      <c r="C100" s="30" t="inlineStr">
        <is>
          <t>Banks</t>
        </is>
      </c>
      <c r="D100" s="41" t="n">
        <v>-102850</v>
      </c>
      <c r="E100" s="23" t="n">
        <v>-1526.96</v>
      </c>
      <c r="F100" s="24" t="n">
        <v>-0.031824</v>
      </c>
      <c r="G100" s="15" t="n"/>
    </row>
    <row r="101">
      <c r="A101" s="12" t="inlineStr">
        <is>
          <t>Reliance Industries Ltd.30/11/2023</t>
        </is>
      </c>
      <c r="B101" s="30" t="n"/>
      <c r="C101" s="30" t="inlineStr">
        <is>
          <t>Petroleum Products</t>
        </is>
      </c>
      <c r="D101" s="41" t="n">
        <v>-87500</v>
      </c>
      <c r="E101" s="23" t="n">
        <v>-2014.78</v>
      </c>
      <c r="F101" s="24" t="n">
        <v>-0.041991</v>
      </c>
      <c r="G101" s="15" t="n"/>
    </row>
    <row r="102">
      <c r="A102" s="16" t="inlineStr">
        <is>
          <t>Sub Total</t>
        </is>
      </c>
      <c r="B102" s="31" t="n"/>
      <c r="C102" s="31" t="n"/>
      <c r="D102" s="17" t="n"/>
      <c r="E102" s="42" t="n">
        <v>-17031.89</v>
      </c>
      <c r="F102" s="43" t="n">
        <v>-0.354956</v>
      </c>
      <c r="G102" s="20" t="n"/>
    </row>
    <row r="103">
      <c r="A103" s="16" t="inlineStr">
        <is>
          <t>(b) Exchange Traded Commodity Derivatives</t>
        </is>
      </c>
      <c r="B103" s="31" t="n"/>
      <c r="C103" s="31" t="n"/>
      <c r="D103" s="17" t="n"/>
      <c r="E103" s="60" t="n"/>
      <c r="F103" s="61" t="n"/>
      <c r="G103" s="20" t="n"/>
    </row>
    <row r="104">
      <c r="A104" s="12" t="inlineStr">
        <is>
          <t>SILVER-05Dec2023-MCX</t>
        </is>
      </c>
      <c r="B104" s="30" t="n">
        <v>6000001</v>
      </c>
      <c r="C104" s="30" t="inlineStr">
        <is>
          <t>Silver</t>
        </is>
      </c>
      <c r="D104" s="41" t="n">
        <v>-1500</v>
      </c>
      <c r="E104" s="23" t="n">
        <v>-1075.035</v>
      </c>
      <c r="F104" s="24">
        <f>E104/$E$154</f>
        <v/>
      </c>
      <c r="G104" s="20" t="n"/>
    </row>
    <row r="105">
      <c r="A105" s="12" t="inlineStr">
        <is>
          <t>SILVERMINI-30Nov2023-MCX1</t>
        </is>
      </c>
      <c r="B105" s="30" t="n">
        <v>6000004</v>
      </c>
      <c r="C105" s="30" t="inlineStr">
        <is>
          <t>Silvermini</t>
        </is>
      </c>
      <c r="D105" s="12" t="n">
        <v>2340</v>
      </c>
      <c r="E105" s="23" t="n">
        <v>1678.7628</v>
      </c>
      <c r="F105" s="24">
        <f>E105/$E$154</f>
        <v/>
      </c>
      <c r="G105" s="20" t="n"/>
    </row>
    <row r="106">
      <c r="A106" s="12" t="inlineStr">
        <is>
          <t>GOLD-05Dec2023-MCX</t>
        </is>
      </c>
      <c r="B106" s="30" t="n">
        <v>6000005</v>
      </c>
      <c r="C106" s="30" t="inlineStr">
        <is>
          <t>Gold</t>
        </is>
      </c>
      <c r="D106" s="41" t="n">
        <v>-100</v>
      </c>
      <c r="E106" s="23" t="n">
        <v>-60.94000000000001</v>
      </c>
      <c r="F106" s="24">
        <f>E106/$E$154</f>
        <v/>
      </c>
      <c r="G106" s="20" t="n"/>
    </row>
    <row r="107">
      <c r="A107" s="12" t="inlineStr">
        <is>
          <t>SILVERMINI-29Feb2024-MCX1</t>
        </is>
      </c>
      <c r="B107" s="30" t="n">
        <v>6000011</v>
      </c>
      <c r="C107" s="30" t="inlineStr">
        <is>
          <t>Silvermini</t>
        </is>
      </c>
      <c r="D107" s="41" t="n">
        <v>-4960</v>
      </c>
      <c r="E107" s="23" t="n">
        <v>-3639.0032</v>
      </c>
      <c r="F107" s="24">
        <f>E107/$E$154</f>
        <v/>
      </c>
      <c r="G107" s="20" t="n"/>
    </row>
    <row r="108">
      <c r="A108" s="12" t="inlineStr">
        <is>
          <t>GOLDMINI-05Dec2023-MCX</t>
        </is>
      </c>
      <c r="B108" s="30" t="n">
        <v>6000013</v>
      </c>
      <c r="C108" s="30" t="inlineStr">
        <is>
          <t>Goldmini</t>
        </is>
      </c>
      <c r="D108" s="41" t="n">
        <v>-250</v>
      </c>
      <c r="E108" s="23" t="n">
        <v>-152.365</v>
      </c>
      <c r="F108" s="24">
        <f>E108/$E$154</f>
        <v/>
      </c>
      <c r="G108" s="15" t="n"/>
    </row>
    <row r="109">
      <c r="A109" s="16" t="inlineStr">
        <is>
          <t>Sub Total</t>
        </is>
      </c>
      <c r="B109" s="31" t="n"/>
      <c r="C109" s="31" t="n"/>
      <c r="D109" s="17" t="n"/>
      <c r="E109" s="42">
        <f>SUM(E104:E108)</f>
        <v/>
      </c>
      <c r="F109" s="43">
        <f>SUM(F104:F108)</f>
        <v/>
      </c>
      <c r="G109" s="15" t="n"/>
    </row>
    <row r="110">
      <c r="A110" s="12" t="n"/>
      <c r="B110" s="30" t="n"/>
      <c r="C110" s="30" t="n"/>
      <c r="D110" s="13" t="n"/>
      <c r="E110" s="14" t="n"/>
      <c r="F110" s="15" t="n"/>
      <c r="G110" s="15" t="n"/>
    </row>
    <row r="111">
      <c r="A111" s="21" t="inlineStr">
        <is>
          <t>TOTAL</t>
        </is>
      </c>
      <c r="B111" s="32" t="n"/>
      <c r="C111" s="32" t="n"/>
      <c r="D111" s="22" t="n"/>
      <c r="E111" s="42">
        <f>+E102+E109</f>
        <v/>
      </c>
      <c r="F111" s="43">
        <f>+F102+F109</f>
        <v/>
      </c>
      <c r="G111" s="20" t="n"/>
    </row>
    <row r="112">
      <c r="A112" s="12" t="n"/>
      <c r="B112" s="30" t="n"/>
      <c r="C112" s="30" t="n"/>
      <c r="D112" s="13" t="n"/>
      <c r="E112" s="14" t="n"/>
      <c r="F112" s="15" t="n"/>
      <c r="G112" s="15" t="n"/>
    </row>
    <row r="113">
      <c r="A113" s="16" t="inlineStr">
        <is>
          <t>Debt Instruments</t>
        </is>
      </c>
      <c r="B113" s="30" t="n"/>
      <c r="C113" s="30" t="n"/>
      <c r="D113" s="13" t="n"/>
      <c r="E113" s="14" t="n"/>
      <c r="F113" s="15" t="n"/>
      <c r="G113" s="15" t="n"/>
    </row>
    <row r="114">
      <c r="A114" s="16" t="inlineStr">
        <is>
          <t>(a)Listed / Awaiting listing on stock Exchanges</t>
        </is>
      </c>
      <c r="B114" s="30" t="n"/>
      <c r="C114" s="30" t="n"/>
      <c r="D114" s="13" t="n"/>
      <c r="E114" s="14" t="n"/>
      <c r="F114" s="15" t="n"/>
      <c r="G114" s="15" t="n"/>
    </row>
    <row r="115">
      <c r="A115" s="12" t="inlineStr">
        <is>
          <t>8.0359% KOTAK MAH INVEST NCD R 06-10-26**</t>
        </is>
      </c>
      <c r="B115" s="30" t="inlineStr">
        <is>
          <t>INE975F07IM9</t>
        </is>
      </c>
      <c r="C115" s="30" t="inlineStr">
        <is>
          <t>CRISIL AAA</t>
        </is>
      </c>
      <c r="D115" s="13" t="n">
        <v>4000000</v>
      </c>
      <c r="E115" s="14" t="n">
        <v>3980.65</v>
      </c>
      <c r="F115" s="15" t="n">
        <v>0.082964</v>
      </c>
      <c r="G115" s="15" t="n">
        <v>0.0822</v>
      </c>
    </row>
    <row r="116">
      <c r="A116" s="12" t="inlineStr">
        <is>
          <t>7.59% SIDBI NCD SR IX RED 10-02-2026**</t>
        </is>
      </c>
      <c r="B116" s="30" t="inlineStr">
        <is>
          <t>INE556F08KG3</t>
        </is>
      </c>
      <c r="C116" s="30" t="inlineStr">
        <is>
          <t>CRISIL AAA</t>
        </is>
      </c>
      <c r="D116" s="13" t="n">
        <v>3000000</v>
      </c>
      <c r="E116" s="14" t="n">
        <v>2986.06</v>
      </c>
      <c r="F116" s="15" t="n">
        <v>0.062235</v>
      </c>
      <c r="G116" s="15" t="n">
        <v>0.07803599999999999</v>
      </c>
    </row>
    <row r="117">
      <c r="A117" s="12" t="inlineStr">
        <is>
          <t>7.50% NABARD NCD SR 24A RED 31-08-2026</t>
        </is>
      </c>
      <c r="B117" s="30" t="inlineStr">
        <is>
          <t>INE261F08EA6</t>
        </is>
      </c>
      <c r="C117" s="30" t="inlineStr">
        <is>
          <t>CRISIL AAA</t>
        </is>
      </c>
      <c r="D117" s="13" t="n">
        <v>1500000</v>
      </c>
      <c r="E117" s="14" t="n">
        <v>1489.28</v>
      </c>
      <c r="F117" s="15" t="n">
        <v>0.031039</v>
      </c>
      <c r="G117" s="15" t="n">
        <v>0.07775</v>
      </c>
    </row>
    <row r="118">
      <c r="A118" s="12" t="inlineStr">
        <is>
          <t>7.8445% TATA CAP HSG FIN SR A 18-09-2026**</t>
        </is>
      </c>
      <c r="B118" s="30" t="inlineStr">
        <is>
          <t>INE033L07IC6</t>
        </is>
      </c>
      <c r="C118" s="30" t="inlineStr">
        <is>
          <t>CRISIL AAA</t>
        </is>
      </c>
      <c r="D118" s="13" t="n">
        <v>1000000</v>
      </c>
      <c r="E118" s="14" t="n">
        <v>994.62</v>
      </c>
      <c r="F118" s="15" t="n">
        <v>0.02073</v>
      </c>
      <c r="G118" s="15" t="n">
        <v>0.0805</v>
      </c>
    </row>
    <row r="119">
      <c r="A119" s="12" t="inlineStr">
        <is>
          <t>6.35% HDB FIN A1 FX 169 RED 11-09-26**</t>
        </is>
      </c>
      <c r="B119" s="30" t="inlineStr">
        <is>
          <t>INE756I07DX5</t>
        </is>
      </c>
      <c r="C119" s="30" t="inlineStr">
        <is>
          <t>CRISIL AAA</t>
        </is>
      </c>
      <c r="D119" s="13" t="n">
        <v>1000000</v>
      </c>
      <c r="E119" s="14" t="n">
        <v>955.38</v>
      </c>
      <c r="F119" s="15" t="n">
        <v>0.019912</v>
      </c>
      <c r="G119" s="15" t="n">
        <v>0.0815</v>
      </c>
    </row>
    <row r="120">
      <c r="A120" s="12" t="inlineStr">
        <is>
          <t>7.90% BAJAJ FIN LTD NCD RED 17-11-2025**</t>
        </is>
      </c>
      <c r="B120" s="30" t="inlineStr">
        <is>
          <t>INE296A07SF4</t>
        </is>
      </c>
      <c r="C120" s="30" t="inlineStr">
        <is>
          <t>CRISIL AAA</t>
        </is>
      </c>
      <c r="D120" s="13" t="n">
        <v>500000</v>
      </c>
      <c r="E120" s="14" t="n">
        <v>498.44</v>
      </c>
      <c r="F120" s="15" t="n">
        <v>0.010388</v>
      </c>
      <c r="G120" s="15" t="n">
        <v>0.08065</v>
      </c>
    </row>
    <row r="121">
      <c r="A121" s="12" t="inlineStr">
        <is>
          <t>7.40% NABARD NCD RED 30-01-2026**</t>
        </is>
      </c>
      <c r="B121" s="30" t="inlineStr">
        <is>
          <t>INE261F08DO9</t>
        </is>
      </c>
      <c r="C121" s="30" t="inlineStr">
        <is>
          <t>CRISIL AAA</t>
        </is>
      </c>
      <c r="D121" s="13" t="n">
        <v>500000</v>
      </c>
      <c r="E121" s="14" t="n">
        <v>495.71</v>
      </c>
      <c r="F121" s="15" t="n">
        <v>0.010332</v>
      </c>
      <c r="G121" s="15" t="n">
        <v>0.07804999999999999</v>
      </c>
    </row>
    <row r="122">
      <c r="A122" s="16" t="inlineStr">
        <is>
          <t>Sub Total</t>
        </is>
      </c>
      <c r="B122" s="31" t="n"/>
      <c r="C122" s="31" t="n"/>
      <c r="D122" s="17" t="n"/>
      <c r="E122" s="37" t="n">
        <v>11400.14</v>
      </c>
      <c r="F122" s="38" t="n">
        <v>0.237597</v>
      </c>
      <c r="G122" s="20" t="n"/>
    </row>
    <row r="123">
      <c r="A123" s="12" t="n"/>
      <c r="B123" s="30" t="n"/>
      <c r="C123" s="30" t="n"/>
      <c r="D123" s="13" t="n"/>
      <c r="E123" s="14" t="n"/>
      <c r="F123" s="15" t="n"/>
      <c r="G123" s="15" t="n"/>
    </row>
    <row r="124">
      <c r="A124" s="16" t="inlineStr">
        <is>
          <t>Government Securities</t>
        </is>
      </c>
      <c r="B124" s="30" t="n"/>
      <c r="C124" s="30" t="n"/>
      <c r="D124" s="13" t="n"/>
      <c r="E124" s="14" t="n"/>
      <c r="F124" s="15" t="n"/>
      <c r="G124" s="15" t="n"/>
    </row>
    <row r="125">
      <c r="A125" s="12" t="inlineStr">
        <is>
          <t>7.38% GOVT OF INDIA RED 20-06-2027</t>
        </is>
      </c>
      <c r="B125" s="30" t="inlineStr">
        <is>
          <t>IN0020220037</t>
        </is>
      </c>
      <c r="C125" s="30" t="inlineStr">
        <is>
          <t>SOVEREIGN</t>
        </is>
      </c>
      <c r="D125" s="13" t="n">
        <v>10000000</v>
      </c>
      <c r="E125" s="14" t="n">
        <v>10009.01</v>
      </c>
      <c r="F125" s="15" t="n">
        <v>0.208607</v>
      </c>
      <c r="G125" s="15" t="n">
        <v>0.07482049696</v>
      </c>
    </row>
    <row r="126">
      <c r="A126" s="16" t="inlineStr">
        <is>
          <t>Sub Total</t>
        </is>
      </c>
      <c r="B126" s="31" t="n"/>
      <c r="C126" s="31" t="n"/>
      <c r="D126" s="17" t="n"/>
      <c r="E126" s="37" t="n">
        <v>10009.01</v>
      </c>
      <c r="F126" s="38" t="n">
        <v>0.208606</v>
      </c>
      <c r="G126" s="20" t="n"/>
    </row>
    <row r="127">
      <c r="A127" s="12" t="n"/>
      <c r="B127" s="30" t="n"/>
      <c r="C127" s="30" t="n"/>
      <c r="D127" s="13" t="n"/>
      <c r="E127" s="14" t="n"/>
      <c r="F127" s="15" t="n"/>
      <c r="G127" s="15" t="n"/>
    </row>
    <row r="128">
      <c r="A128" s="16" t="inlineStr">
        <is>
          <t>(b)Privately Placed/Unlisted</t>
        </is>
      </c>
      <c r="B128" s="30" t="n"/>
      <c r="C128" s="30" t="n"/>
      <c r="D128" s="13" t="n"/>
      <c r="E128" s="14" t="n"/>
      <c r="F128" s="15" t="n"/>
      <c r="G128" s="15" t="n"/>
    </row>
    <row r="129">
      <c r="A129" s="16" t="inlineStr">
        <is>
          <t>Sub Total</t>
        </is>
      </c>
      <c r="B129" s="30" t="n"/>
      <c r="C129" s="30" t="n"/>
      <c r="D129" s="13" t="n"/>
      <c r="E129" s="39" t="inlineStr">
        <is>
          <t>NIL</t>
        </is>
      </c>
      <c r="F129" s="40" t="inlineStr">
        <is>
          <t>NIL</t>
        </is>
      </c>
      <c r="G129" s="15" t="n"/>
    </row>
    <row r="130">
      <c r="A130" s="12" t="n"/>
      <c r="B130" s="30" t="n"/>
      <c r="C130" s="30" t="n"/>
      <c r="D130" s="13" t="n"/>
      <c r="E130" s="14" t="n"/>
      <c r="F130" s="15" t="n"/>
      <c r="G130" s="15" t="n"/>
    </row>
    <row r="131">
      <c r="A131" s="16" t="inlineStr">
        <is>
          <t>(c)Securitised Debt Instruments</t>
        </is>
      </c>
      <c r="B131" s="30" t="n"/>
      <c r="C131" s="30" t="n"/>
      <c r="D131" s="13" t="n"/>
      <c r="E131" s="14" t="n"/>
      <c r="F131" s="15" t="n"/>
      <c r="G131" s="15" t="n"/>
    </row>
    <row r="132">
      <c r="A132" s="16" t="inlineStr">
        <is>
          <t>Sub Total</t>
        </is>
      </c>
      <c r="B132" s="30" t="n"/>
      <c r="C132" s="30" t="n"/>
      <c r="D132" s="13" t="n"/>
      <c r="E132" s="39" t="inlineStr">
        <is>
          <t>NIL</t>
        </is>
      </c>
      <c r="F132" s="40" t="inlineStr">
        <is>
          <t>NIL</t>
        </is>
      </c>
      <c r="G132" s="15" t="n"/>
    </row>
    <row r="133">
      <c r="A133" s="12" t="n"/>
      <c r="B133" s="30" t="n"/>
      <c r="C133" s="30" t="n"/>
      <c r="D133" s="13" t="n"/>
      <c r="E133" s="14" t="n"/>
      <c r="F133" s="15" t="n"/>
      <c r="G133" s="15" t="n"/>
    </row>
    <row r="134">
      <c r="A134" s="21" t="inlineStr">
        <is>
          <t>TOTAL</t>
        </is>
      </c>
      <c r="B134" s="32" t="n"/>
      <c r="C134" s="32" t="n"/>
      <c r="D134" s="22" t="n"/>
      <c r="E134" s="18" t="n">
        <v>21409.15</v>
      </c>
      <c r="F134" s="19" t="n">
        <v>0.446207</v>
      </c>
      <c r="G134" s="20" t="n"/>
    </row>
    <row r="135">
      <c r="A135" s="12" t="n"/>
      <c r="B135" s="30" t="n"/>
      <c r="C135" s="30" t="n"/>
      <c r="D135" s="13" t="n"/>
      <c r="E135" s="14" t="n"/>
      <c r="F135" s="15" t="n"/>
      <c r="G135" s="15" t="n"/>
    </row>
    <row r="136">
      <c r="A136" s="16" t="inlineStr">
        <is>
          <t>Others</t>
        </is>
      </c>
      <c r="B136" s="30" t="n"/>
      <c r="C136" s="30" t="n"/>
      <c r="D136" s="13" t="n"/>
      <c r="E136" s="14" t="n"/>
      <c r="F136" s="15" t="n"/>
      <c r="G136" s="15" t="n"/>
    </row>
    <row r="137">
      <c r="A137" s="16" t="inlineStr">
        <is>
          <t xml:space="preserve">a) Gold </t>
        </is>
      </c>
      <c r="B137" s="30" t="n"/>
      <c r="C137" s="30" t="n"/>
      <c r="D137" s="13" t="n"/>
      <c r="E137" s="57" t="n"/>
      <c r="F137" s="58" t="n"/>
      <c r="G137" s="15" t="n"/>
    </row>
    <row r="138">
      <c r="A138" s="12" t="inlineStr">
        <is>
          <t>Gold</t>
        </is>
      </c>
      <c r="B138" s="30" t="inlineStr">
        <is>
          <t>IDIA00500001</t>
        </is>
      </c>
      <c r="C138" s="30" t="n"/>
      <c r="D138" s="13" t="n">
        <v>350</v>
      </c>
      <c r="E138" s="14" t="n">
        <v>214.55547</v>
      </c>
      <c r="F138" s="15">
        <f>E138/$E$154</f>
        <v/>
      </c>
      <c r="G138" s="15" t="n"/>
    </row>
    <row r="139">
      <c r="A139" s="16" t="inlineStr">
        <is>
          <t>Sub Total</t>
        </is>
      </c>
      <c r="B139" s="31" t="n"/>
      <c r="C139" s="31" t="n"/>
      <c r="D139" s="17" t="n"/>
      <c r="E139" s="37">
        <f>SUM(E138)</f>
        <v/>
      </c>
      <c r="F139" s="38">
        <f>SUM(F138)</f>
        <v/>
      </c>
      <c r="G139" s="15" t="n"/>
    </row>
    <row r="140">
      <c r="A140" s="16" t="n"/>
      <c r="B140" s="30" t="n"/>
      <c r="C140" s="30" t="n"/>
      <c r="D140" s="13" t="n"/>
      <c r="E140" s="62" t="n"/>
      <c r="F140" s="63" t="n"/>
      <c r="G140" s="15" t="n"/>
    </row>
    <row r="141">
      <c r="A141" s="16" t="inlineStr">
        <is>
          <t>b) Silver</t>
        </is>
      </c>
      <c r="B141" s="30" t="n"/>
      <c r="C141" s="30" t="n"/>
      <c r="D141" s="13" t="n"/>
      <c r="E141" s="14" t="n"/>
      <c r="F141" s="15" t="n"/>
      <c r="G141" s="15" t="n"/>
    </row>
    <row r="142">
      <c r="A142" s="12" t="inlineStr">
        <is>
          <t>Silver</t>
        </is>
      </c>
      <c r="B142" s="30" t="inlineStr">
        <is>
          <t>INE854780000</t>
        </is>
      </c>
      <c r="C142" s="30" t="n"/>
      <c r="D142" s="13" t="n">
        <v>4120</v>
      </c>
      <c r="E142" s="14" t="n">
        <v>2931.5144434</v>
      </c>
      <c r="F142" s="15">
        <f>E142/$E$154</f>
        <v/>
      </c>
      <c r="G142" s="15" t="n"/>
    </row>
    <row r="143">
      <c r="A143" s="16" t="inlineStr">
        <is>
          <t>Sub Total</t>
        </is>
      </c>
      <c r="B143" s="31" t="n"/>
      <c r="C143" s="31" t="n"/>
      <c r="D143" s="17" t="n"/>
      <c r="E143" s="37">
        <f>SUM(E142)</f>
        <v/>
      </c>
      <c r="F143" s="38">
        <f>SUM(F142)</f>
        <v/>
      </c>
      <c r="G143" s="15" t="n"/>
    </row>
    <row r="144">
      <c r="A144" s="12" t="n"/>
      <c r="B144" s="30" t="n"/>
      <c r="C144" s="30" t="n"/>
      <c r="D144" s="13" t="n"/>
      <c r="E144" s="14" t="n"/>
      <c r="F144" s="15" t="n"/>
      <c r="G144" s="15" t="n"/>
    </row>
    <row r="145">
      <c r="A145" s="64" t="inlineStr">
        <is>
          <t>TOTAL</t>
        </is>
      </c>
      <c r="B145" s="65" t="n"/>
      <c r="C145" s="65" t="n"/>
      <c r="D145" s="66" t="n"/>
      <c r="E145" s="37">
        <f>E143+E139</f>
        <v/>
      </c>
      <c r="F145" s="38">
        <f>F143+F139</f>
        <v/>
      </c>
      <c r="G145" s="20" t="n"/>
    </row>
    <row r="146">
      <c r="A146" s="12" t="n"/>
      <c r="B146" s="30" t="n"/>
      <c r="C146" s="30" t="n"/>
      <c r="D146" s="13" t="n"/>
      <c r="E146" s="14" t="n"/>
      <c r="F146" s="15" t="n"/>
      <c r="G146" s="15" t="n"/>
    </row>
    <row r="147">
      <c r="A147" s="16" t="inlineStr">
        <is>
          <t>TREPS / Reverse Repo</t>
        </is>
      </c>
      <c r="B147" s="30" t="n"/>
      <c r="C147" s="30" t="n"/>
      <c r="D147" s="13" t="n"/>
      <c r="E147" s="14" t="n"/>
      <c r="F147" s="15" t="n"/>
      <c r="G147" s="15" t="n"/>
    </row>
    <row r="148">
      <c r="A148" s="12" t="inlineStr">
        <is>
          <t>Clearing Corporation of India Ltd.</t>
        </is>
      </c>
      <c r="B148" s="30" t="n"/>
      <c r="C148" s="30" t="n"/>
      <c r="D148" s="13" t="n"/>
      <c r="E148" s="14" t="n">
        <v>6319.83</v>
      </c>
      <c r="F148" s="15" t="n">
        <v>0.131717</v>
      </c>
      <c r="G148" s="15" t="n">
        <v>0.067576</v>
      </c>
    </row>
    <row r="149">
      <c r="A149" s="16" t="inlineStr">
        <is>
          <t>Sub Total</t>
        </is>
      </c>
      <c r="B149" s="31" t="n"/>
      <c r="C149" s="31" t="n"/>
      <c r="D149" s="17" t="n"/>
      <c r="E149" s="37" t="n">
        <v>6319.83</v>
      </c>
      <c r="F149" s="38" t="n">
        <v>0.131717</v>
      </c>
      <c r="G149" s="20" t="n"/>
    </row>
    <row r="150">
      <c r="A150" s="12" t="n"/>
      <c r="B150" s="30" t="n"/>
      <c r="C150" s="30" t="n"/>
      <c r="D150" s="13" t="n"/>
      <c r="E150" s="14" t="n"/>
      <c r="F150" s="15" t="n"/>
      <c r="G150" s="15" t="n"/>
    </row>
    <row r="151">
      <c r="A151" s="21" t="inlineStr">
        <is>
          <t>TOTAL</t>
        </is>
      </c>
      <c r="B151" s="32" t="n"/>
      <c r="C151" s="32" t="n"/>
      <c r="D151" s="22" t="n"/>
      <c r="E151" s="18" t="n">
        <v>6319.83</v>
      </c>
      <c r="F151" s="19" t="n">
        <v>0.131717</v>
      </c>
      <c r="G151" s="20" t="n"/>
    </row>
    <row r="152">
      <c r="A152" s="12" t="inlineStr">
        <is>
          <t>Accrued Interest</t>
        </is>
      </c>
      <c r="B152" s="30" t="n"/>
      <c r="C152" s="30" t="n"/>
      <c r="D152" s="13" t="n"/>
      <c r="E152" s="14" t="n">
        <v>597.245145</v>
      </c>
      <c r="F152" s="15" t="n">
        <v>0.012447</v>
      </c>
      <c r="G152" s="15" t="n"/>
    </row>
    <row r="153">
      <c r="A153" s="12" t="inlineStr">
        <is>
          <t>Net Receivables/(Payables)</t>
        </is>
      </c>
      <c r="B153" s="30" t="n"/>
      <c r="C153" s="30" t="n"/>
      <c r="D153" s="13" t="n"/>
      <c r="E153" s="23" t="n">
        <v>-439.9350584000058</v>
      </c>
      <c r="F153" s="15">
        <f>E153/$E$154</f>
        <v/>
      </c>
      <c r="G153" s="15" t="n">
        <v>0.067576</v>
      </c>
    </row>
    <row r="154">
      <c r="A154" s="25" t="inlineStr">
        <is>
          <t>GRAND TOTAL</t>
        </is>
      </c>
      <c r="B154" s="33" t="n"/>
      <c r="C154" s="33" t="n"/>
      <c r="D154" s="26" t="n"/>
      <c r="E154" s="27" t="n">
        <v>47980.29</v>
      </c>
      <c r="F154" s="28" t="n">
        <v>1</v>
      </c>
      <c r="G154" s="28" t="n"/>
    </row>
    <row r="156">
      <c r="A156" s="67" t="inlineStr">
        <is>
          <t>Net Receivables/(Payables) include Net Current Assets as well as the Mark to Market on derivative trades.</t>
        </is>
      </c>
      <c r="E156" s="59" t="n"/>
      <c r="J156" s="2" t="n"/>
    </row>
    <row r="157">
      <c r="A157" s="67" t="inlineStr">
        <is>
          <t>**Non Traded Security</t>
        </is>
      </c>
      <c r="E157" s="59" t="n"/>
      <c r="J157" s="2" t="n"/>
    </row>
    <row r="158">
      <c r="J158" s="2" t="n"/>
    </row>
    <row r="159">
      <c r="A159" s="67" t="inlineStr">
        <is>
          <t>Notes:</t>
        </is>
      </c>
    </row>
    <row r="160">
      <c r="A160" s="47" t="inlineStr">
        <is>
          <t>1. Security in default beyond its maturiy date</t>
        </is>
      </c>
      <c r="B160" s="34" t="inlineStr">
        <is>
          <t>NIL</t>
        </is>
      </c>
    </row>
    <row r="161">
      <c r="A161" t="inlineStr">
        <is>
          <t>2. NAV at the beginning of the period (Rs. per unit)</t>
        </is>
      </c>
    </row>
    <row r="162">
      <c r="A162" t="inlineStr">
        <is>
          <t>Plan /option (Face Value 10)</t>
        </is>
      </c>
      <c r="B162" t="inlineStr">
        <is>
          <t>As on</t>
        </is>
      </c>
      <c r="C162" t="inlineStr">
        <is>
          <t>As on</t>
        </is>
      </c>
    </row>
    <row r="163">
      <c r="B163" s="48" t="n">
        <v>45198</v>
      </c>
      <c r="C163" s="48" t="n">
        <v>45230</v>
      </c>
    </row>
    <row r="164">
      <c r="A164" t="inlineStr">
        <is>
          <t>Direct Plan  Growth Option</t>
        </is>
      </c>
      <c r="B164" t="n">
        <v>10.2175</v>
      </c>
      <c r="C164" t="n">
        <v>10.2435</v>
      </c>
    </row>
    <row r="165">
      <c r="A165" t="inlineStr">
        <is>
          <t>Direct Plan IDCW Option</t>
        </is>
      </c>
      <c r="B165" t="n">
        <v>10.2175</v>
      </c>
      <c r="C165" t="n">
        <v>10.2435</v>
      </c>
    </row>
    <row r="166">
      <c r="A166" t="inlineStr">
        <is>
          <t>Regular Plan  Growth Option</t>
        </is>
      </c>
      <c r="B166" t="n">
        <v>10.2087</v>
      </c>
      <c r="C166" t="n">
        <v>10.2317</v>
      </c>
    </row>
    <row r="167">
      <c r="A167" t="inlineStr">
        <is>
          <t>Regular Plan IDCW Option</t>
        </is>
      </c>
      <c r="B167" t="n">
        <v>10.2087</v>
      </c>
      <c r="C167" t="n">
        <v>10.2317</v>
      </c>
    </row>
    <row r="169">
      <c r="A169" t="inlineStr">
        <is>
          <t xml:space="preserve">3. Total Dividend (Net) declared during the month </t>
        </is>
      </c>
      <c r="B169" s="34" t="inlineStr">
        <is>
          <t>NIL</t>
        </is>
      </c>
    </row>
    <row r="170">
      <c r="A170" t="inlineStr">
        <is>
          <t>4. Bonus was declared during the month</t>
        </is>
      </c>
      <c r="B170" s="34" t="inlineStr">
        <is>
          <t>NIL</t>
        </is>
      </c>
    </row>
    <row r="171" ht="30" customHeight="1">
      <c r="A171" s="47" t="inlineStr">
        <is>
          <t>5. Investment in Repo of Corporate Debt Securities during the month ended October 31, 2023</t>
        </is>
      </c>
      <c r="B171" s="34" t="inlineStr">
        <is>
          <t>NIL</t>
        </is>
      </c>
    </row>
    <row r="172" ht="30" customHeight="1">
      <c r="A172" s="47" t="inlineStr">
        <is>
          <t>6. Investment in foreign securities/ADRs/GDRs at the end of the month</t>
        </is>
      </c>
      <c r="B172" s="34" t="inlineStr">
        <is>
          <t>NIL</t>
        </is>
      </c>
    </row>
    <row r="173">
      <c r="A173" t="inlineStr">
        <is>
          <t>7. Portfolio Turnover Ratio</t>
        </is>
      </c>
      <c r="B173" s="49" t="n">
        <v>2.084314511362216</v>
      </c>
    </row>
    <row r="174" ht="45" customHeight="1">
      <c r="A174" s="47" t="inlineStr">
        <is>
          <t>8. Total gross exposure to derivative instruments (excluding reversed positions) at the end of the month (Rs. in Lakhs)</t>
        </is>
      </c>
      <c r="B174" s="34" t="inlineStr">
        <is>
          <t>NIL</t>
        </is>
      </c>
    </row>
    <row r="175" ht="30" customHeight="1">
      <c r="A175" s="47" t="inlineStr">
        <is>
          <t>9. Margin Deposits includes Margin money placed on derivatives other than margin money placed with bank</t>
        </is>
      </c>
      <c r="B175" s="34" t="inlineStr">
        <is>
          <t>NIL</t>
        </is>
      </c>
    </row>
    <row r="176" ht="30" customHeight="1">
      <c r="A176" s="47" t="inlineStr">
        <is>
          <t>10. Value of investment made by other schemes under same management (Rs. In Lakhs)</t>
        </is>
      </c>
      <c r="B176" s="34" t="inlineStr">
        <is>
          <t>NIL</t>
        </is>
      </c>
    </row>
    <row r="177">
      <c r="A177" t="inlineStr">
        <is>
          <t>11. Number of instance of deviation In valuation of securities</t>
        </is>
      </c>
      <c r="B177" s="34" t="inlineStr">
        <is>
          <t>NIL</t>
        </is>
      </c>
    </row>
    <row r="178">
      <c r="A178" t="inlineStr">
        <is>
          <t>12. Total value and percentage of illiquid equity shares / securities</t>
        </is>
      </c>
      <c r="B178" s="34" t="inlineStr">
        <is>
          <t>NIL</t>
        </is>
      </c>
    </row>
    <row r="180" ht="70" customHeight="1">
      <c r="A180" s="69" t="inlineStr">
        <is>
          <t>Scheme Name</t>
        </is>
      </c>
      <c r="B180" s="69" t="inlineStr">
        <is>
          <t>Risk- O - Meter</t>
        </is>
      </c>
      <c r="C180" s="69" t="inlineStr">
        <is>
          <t>Benchmark of the Scheme</t>
        </is>
      </c>
      <c r="D180" s="69" t="inlineStr">
        <is>
          <t>Benchmark Risk-o-meter</t>
        </is>
      </c>
    </row>
    <row r="181" ht="70" customHeight="1">
      <c r="A181" s="69" t="inlineStr">
        <is>
          <t>Edelweiss Multi Asset Allocation Fund</t>
        </is>
      </c>
      <c r="B181" s="69" t="n"/>
      <c r="C181" s="69" t="inlineStr">
        <is>
          <t>Nifty 500 TRI (40%) +CRISIL Short Term Bond Index + Domestic Gold Prices (5%)  + Domestic Silver Prices (5%)</t>
        </is>
      </c>
      <c r="D181" s="69" t="n"/>
      <c r="E181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37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139"/>
  <sheetViews>
    <sheetView showGridLines="0" workbookViewId="0">
      <pane ySplit="4" topLeftCell="A117" activePane="bottomLeft" state="frozen"/>
      <selection activeCell="A2" sqref="A2:XFD2"/>
      <selection pane="bottomLeft" activeCell="A127" sqref="A127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MULTI CAP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open-ended equity scheme investing across large cap, mid cap, small cap stocks)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6" t="inlineStr">
        <is>
          <t>Equity &amp; Equity related</t>
        </is>
      </c>
      <c r="B6" s="30" t="n"/>
      <c r="C6" s="30" t="n"/>
      <c r="D6" s="13" t="n"/>
      <c r="E6" s="14" t="n"/>
      <c r="F6" s="15" t="n"/>
      <c r="G6" s="15" t="n"/>
    </row>
    <row r="7">
      <c r="A7" s="16" t="inlineStr">
        <is>
          <t>(a)Listed / Awaiting listing on Stock Exchanges</t>
        </is>
      </c>
      <c r="B7" s="30" t="n"/>
      <c r="C7" s="30" t="n"/>
      <c r="D7" s="13" t="n"/>
      <c r="E7" s="14" t="n"/>
      <c r="F7" s="15" t="n"/>
      <c r="G7" s="15" t="n"/>
    </row>
    <row r="8">
      <c r="A8" s="12" t="inlineStr">
        <is>
          <t>HDFC Bank Ltd.</t>
        </is>
      </c>
      <c r="B8" s="30" t="inlineStr">
        <is>
          <t>INE040A01034</t>
        </is>
      </c>
      <c r="C8" s="30" t="inlineStr">
        <is>
          <t>Banks</t>
        </is>
      </c>
      <c r="D8" s="13" t="n">
        <v>385032</v>
      </c>
      <c r="E8" s="14" t="n">
        <v>5685</v>
      </c>
      <c r="F8" s="15" t="n">
        <v>0.0573</v>
      </c>
      <c r="G8" s="15" t="n"/>
    </row>
    <row r="9">
      <c r="A9" s="12" t="inlineStr">
        <is>
          <t>ICICI Bank Ltd.</t>
        </is>
      </c>
      <c r="B9" s="30" t="inlineStr">
        <is>
          <t>INE090A01021</t>
        </is>
      </c>
      <c r="C9" s="30" t="inlineStr">
        <is>
          <t>Banks</t>
        </is>
      </c>
      <c r="D9" s="13" t="n">
        <v>377859</v>
      </c>
      <c r="E9" s="14" t="n">
        <v>3458.73</v>
      </c>
      <c r="F9" s="15" t="n">
        <v>0.0349</v>
      </c>
      <c r="G9" s="15" t="n"/>
    </row>
    <row r="10">
      <c r="A10" s="12" t="inlineStr">
        <is>
          <t>Persistent Systems Ltd.</t>
        </is>
      </c>
      <c r="B10" s="30" t="inlineStr">
        <is>
          <t>INE262H01013</t>
        </is>
      </c>
      <c r="C10" s="30" t="inlineStr">
        <is>
          <t>IT - Software</t>
        </is>
      </c>
      <c r="D10" s="13" t="n">
        <v>52213</v>
      </c>
      <c r="E10" s="14" t="n">
        <v>3216.43</v>
      </c>
      <c r="F10" s="15" t="n">
        <v>0.0324</v>
      </c>
      <c r="G10" s="15" t="n"/>
    </row>
    <row r="11">
      <c r="A11" s="12" t="inlineStr">
        <is>
          <t>Coforge Ltd.</t>
        </is>
      </c>
      <c r="B11" s="30" t="inlineStr">
        <is>
          <t>INE591G01017</t>
        </is>
      </c>
      <c r="C11" s="30" t="inlineStr">
        <is>
          <t>IT - Software</t>
        </is>
      </c>
      <c r="D11" s="13" t="n">
        <v>61377</v>
      </c>
      <c r="E11" s="14" t="n">
        <v>3059.18</v>
      </c>
      <c r="F11" s="15" t="n">
        <v>0.0309</v>
      </c>
      <c r="G11" s="15" t="n"/>
    </row>
    <row r="12">
      <c r="A12" s="12" t="inlineStr">
        <is>
          <t>Larsen &amp; Toubro Ltd.</t>
        </is>
      </c>
      <c r="B12" s="30" t="inlineStr">
        <is>
          <t>INE018A01030</t>
        </is>
      </c>
      <c r="C12" s="30" t="inlineStr">
        <is>
          <t>Construction</t>
        </is>
      </c>
      <c r="D12" s="13" t="n">
        <v>101467</v>
      </c>
      <c r="E12" s="14" t="n">
        <v>2972.02</v>
      </c>
      <c r="F12" s="15" t="n">
        <v>0.03</v>
      </c>
      <c r="G12" s="15" t="n"/>
    </row>
    <row r="13">
      <c r="A13" s="12" t="inlineStr">
        <is>
          <t>Amber Enterprises India Ltd.</t>
        </is>
      </c>
      <c r="B13" s="30" t="inlineStr">
        <is>
          <t>INE371P01015</t>
        </is>
      </c>
      <c r="C13" s="30" t="inlineStr">
        <is>
          <t>Consumer Durables</t>
        </is>
      </c>
      <c r="D13" s="13" t="n">
        <v>79197</v>
      </c>
      <c r="E13" s="14" t="n">
        <v>2323.8</v>
      </c>
      <c r="F13" s="15" t="n">
        <v>0.0234</v>
      </c>
      <c r="G13" s="15" t="n"/>
    </row>
    <row r="14">
      <c r="A14" s="12" t="inlineStr">
        <is>
          <t>NTPC Ltd.</t>
        </is>
      </c>
      <c r="B14" s="30" t="inlineStr">
        <is>
          <t>INE733E01010</t>
        </is>
      </c>
      <c r="C14" s="30" t="inlineStr">
        <is>
          <t>Power</t>
        </is>
      </c>
      <c r="D14" s="13" t="n">
        <v>852062</v>
      </c>
      <c r="E14" s="14" t="n">
        <v>2009.16</v>
      </c>
      <c r="F14" s="15" t="n">
        <v>0.0203</v>
      </c>
      <c r="G14" s="15" t="n"/>
    </row>
    <row r="15">
      <c r="A15" s="12" t="inlineStr">
        <is>
          <t>Bajaj Finance Ltd.</t>
        </is>
      </c>
      <c r="B15" s="30" t="inlineStr">
        <is>
          <t>INE296A01024</t>
        </is>
      </c>
      <c r="C15" s="30" t="inlineStr">
        <is>
          <t>Finance</t>
        </is>
      </c>
      <c r="D15" s="13" t="n">
        <v>26027</v>
      </c>
      <c r="E15" s="14" t="n">
        <v>1950.11</v>
      </c>
      <c r="F15" s="15" t="n">
        <v>0.0197</v>
      </c>
      <c r="G15" s="15" t="n"/>
    </row>
    <row r="16">
      <c r="A16" s="12" t="inlineStr">
        <is>
          <t>Axis Bank Ltd.</t>
        </is>
      </c>
      <c r="B16" s="30" t="inlineStr">
        <is>
          <t>INE238A01034</t>
        </is>
      </c>
      <c r="C16" s="30" t="inlineStr">
        <is>
          <t>Banks</t>
        </is>
      </c>
      <c r="D16" s="13" t="n">
        <v>177906</v>
      </c>
      <c r="E16" s="14" t="n">
        <v>1746.77</v>
      </c>
      <c r="F16" s="15" t="n">
        <v>0.0176</v>
      </c>
      <c r="G16" s="15" t="n"/>
    </row>
    <row r="17">
      <c r="A17" s="12" t="inlineStr">
        <is>
          <t>ITC Ltd.</t>
        </is>
      </c>
      <c r="B17" s="30" t="inlineStr">
        <is>
          <t>INE154A01025</t>
        </is>
      </c>
      <c r="C17" s="30" t="inlineStr">
        <is>
          <t>Diversified FMCG</t>
        </is>
      </c>
      <c r="D17" s="13" t="n">
        <v>400025</v>
      </c>
      <c r="E17" s="14" t="n">
        <v>1713.71</v>
      </c>
      <c r="F17" s="15" t="n">
        <v>0.0173</v>
      </c>
      <c r="G17" s="15" t="n"/>
    </row>
    <row r="18">
      <c r="A18" s="12" t="inlineStr">
        <is>
          <t>Coal India Ltd.</t>
        </is>
      </c>
      <c r="B18" s="30" t="inlineStr">
        <is>
          <t>INE522F01014</t>
        </is>
      </c>
      <c r="C18" s="30" t="inlineStr">
        <is>
          <t>Consumable Fuels</t>
        </is>
      </c>
      <c r="D18" s="13" t="n">
        <v>538506</v>
      </c>
      <c r="E18" s="14" t="n">
        <v>1692.26</v>
      </c>
      <c r="F18" s="15" t="n">
        <v>0.0171</v>
      </c>
      <c r="G18" s="15" t="n"/>
    </row>
    <row r="19">
      <c r="A19" s="12" t="inlineStr">
        <is>
          <t>Reliance Industries Ltd.</t>
        </is>
      </c>
      <c r="B19" s="30" t="inlineStr">
        <is>
          <t>INE002A01018</t>
        </is>
      </c>
      <c r="C19" s="30" t="inlineStr">
        <is>
          <t>Petroleum Products</t>
        </is>
      </c>
      <c r="D19" s="13" t="n">
        <v>73338</v>
      </c>
      <c r="E19" s="14" t="n">
        <v>1677.9</v>
      </c>
      <c r="F19" s="15" t="n">
        <v>0.0169</v>
      </c>
      <c r="G19" s="15" t="n"/>
    </row>
    <row r="20">
      <c r="A20" s="12" t="inlineStr">
        <is>
          <t>Bajaj Auto Ltd.</t>
        </is>
      </c>
      <c r="B20" s="30" t="inlineStr">
        <is>
          <t>INE917I01010</t>
        </is>
      </c>
      <c r="C20" s="30" t="inlineStr">
        <is>
          <t>Automobiles</t>
        </is>
      </c>
      <c r="D20" s="13" t="n">
        <v>30914</v>
      </c>
      <c r="E20" s="14" t="n">
        <v>1642.79</v>
      </c>
      <c r="F20" s="15" t="n">
        <v>0.0166</v>
      </c>
      <c r="G20" s="15" t="n"/>
    </row>
    <row r="21">
      <c r="A21" s="12" t="inlineStr">
        <is>
          <t>Tata Motors Ltd.</t>
        </is>
      </c>
      <c r="B21" s="30" t="inlineStr">
        <is>
          <t>INE155A01022</t>
        </is>
      </c>
      <c r="C21" s="30" t="inlineStr">
        <is>
          <t>Automobiles</t>
        </is>
      </c>
      <c r="D21" s="13" t="n">
        <v>261021</v>
      </c>
      <c r="E21" s="14" t="n">
        <v>1640.91</v>
      </c>
      <c r="F21" s="15" t="n">
        <v>0.0165</v>
      </c>
      <c r="G21" s="15" t="n"/>
    </row>
    <row r="22">
      <c r="A22" s="12" t="inlineStr">
        <is>
          <t>LTIMindtree Ltd.</t>
        </is>
      </c>
      <c r="B22" s="30" t="inlineStr">
        <is>
          <t>INE214T01019</t>
        </is>
      </c>
      <c r="C22" s="30" t="inlineStr">
        <is>
          <t>IT - Software</t>
        </is>
      </c>
      <c r="D22" s="13" t="n">
        <v>32308</v>
      </c>
      <c r="E22" s="14" t="n">
        <v>1634.91</v>
      </c>
      <c r="F22" s="15" t="n">
        <v>0.0165</v>
      </c>
      <c r="G22" s="15" t="n"/>
    </row>
    <row r="23">
      <c r="A23" s="12" t="inlineStr">
        <is>
          <t>KEI Industries Ltd.</t>
        </is>
      </c>
      <c r="B23" s="30" t="inlineStr">
        <is>
          <t>INE878B01027</t>
        </is>
      </c>
      <c r="C23" s="30" t="inlineStr">
        <is>
          <t>Industrial Products</t>
        </is>
      </c>
      <c r="D23" s="13" t="n">
        <v>64061</v>
      </c>
      <c r="E23" s="14" t="n">
        <v>1539</v>
      </c>
      <c r="F23" s="15" t="n">
        <v>0.0155</v>
      </c>
      <c r="G23" s="15" t="n"/>
    </row>
    <row r="24">
      <c r="A24" s="12" t="inlineStr">
        <is>
          <t>Titan Company Ltd.</t>
        </is>
      </c>
      <c r="B24" s="30" t="inlineStr">
        <is>
          <t>INE280A01028</t>
        </is>
      </c>
      <c r="C24" s="30" t="inlineStr">
        <is>
          <t>Consumer Durables</t>
        </is>
      </c>
      <c r="D24" s="13" t="n">
        <v>46688</v>
      </c>
      <c r="E24" s="14" t="n">
        <v>1489.18</v>
      </c>
      <c r="F24" s="15" t="n">
        <v>0.015</v>
      </c>
      <c r="G24" s="15" t="n"/>
    </row>
    <row r="25">
      <c r="A25" s="12" t="inlineStr">
        <is>
          <t>TVS Motor Company Ltd.</t>
        </is>
      </c>
      <c r="B25" s="30" t="inlineStr">
        <is>
          <t>INE494B01023</t>
        </is>
      </c>
      <c r="C25" s="30" t="inlineStr">
        <is>
          <t>Automobiles</t>
        </is>
      </c>
      <c r="D25" s="13" t="n">
        <v>93436</v>
      </c>
      <c r="E25" s="14" t="n">
        <v>1486.38</v>
      </c>
      <c r="F25" s="15" t="n">
        <v>0.015</v>
      </c>
      <c r="G25" s="15" t="n"/>
    </row>
    <row r="26">
      <c r="A26" s="12" t="inlineStr">
        <is>
          <t>Ultratech Cement Ltd.</t>
        </is>
      </c>
      <c r="B26" s="30" t="inlineStr">
        <is>
          <t>INE481G01011</t>
        </is>
      </c>
      <c r="C26" s="30" t="inlineStr">
        <is>
          <t>Cement &amp; Cement Products</t>
        </is>
      </c>
      <c r="D26" s="13" t="n">
        <v>17547</v>
      </c>
      <c r="E26" s="14" t="n">
        <v>1477.85</v>
      </c>
      <c r="F26" s="15" t="n">
        <v>0.0149</v>
      </c>
      <c r="G26" s="15" t="n"/>
    </row>
    <row r="27">
      <c r="A27" s="12" t="inlineStr">
        <is>
          <t>Bikaji Foods International Ltd.</t>
        </is>
      </c>
      <c r="B27" s="30" t="inlineStr">
        <is>
          <t>INE00E101023</t>
        </is>
      </c>
      <c r="C27" s="30" t="inlineStr">
        <is>
          <t>Food Products</t>
        </is>
      </c>
      <c r="D27" s="13" t="n">
        <v>304122</v>
      </c>
      <c r="E27" s="14" t="n">
        <v>1438.8</v>
      </c>
      <c r="F27" s="15" t="n">
        <v>0.0145</v>
      </c>
      <c r="G27" s="15" t="n"/>
    </row>
    <row r="28">
      <c r="A28" s="12" t="inlineStr">
        <is>
          <t>Dixon Technologies (India) Ltd.</t>
        </is>
      </c>
      <c r="B28" s="30" t="inlineStr">
        <is>
          <t>INE935N01020</t>
        </is>
      </c>
      <c r="C28" s="30" t="inlineStr">
        <is>
          <t>Consumer Durables</t>
        </is>
      </c>
      <c r="D28" s="13" t="n">
        <v>27546</v>
      </c>
      <c r="E28" s="14" t="n">
        <v>1405.29</v>
      </c>
      <c r="F28" s="15" t="n">
        <v>0.0142</v>
      </c>
      <c r="G28" s="15" t="n"/>
    </row>
    <row r="29">
      <c r="A29" s="12" t="inlineStr">
        <is>
          <t>Ajanta Pharma Ltd.</t>
        </is>
      </c>
      <c r="B29" s="30" t="inlineStr">
        <is>
          <t>INE031B01049</t>
        </is>
      </c>
      <c r="C29" s="30" t="inlineStr">
        <is>
          <t>Pharmaceuticals &amp; Biotechnology</t>
        </is>
      </c>
      <c r="D29" s="13" t="n">
        <v>77159</v>
      </c>
      <c r="E29" s="14" t="n">
        <v>1360.47</v>
      </c>
      <c r="F29" s="15" t="n">
        <v>0.0137</v>
      </c>
      <c r="G29" s="15" t="n"/>
    </row>
    <row r="30">
      <c r="A30" s="12" t="inlineStr">
        <is>
          <t>Trent Ltd.</t>
        </is>
      </c>
      <c r="B30" s="30" t="inlineStr">
        <is>
          <t>INE849A01020</t>
        </is>
      </c>
      <c r="C30" s="30" t="inlineStr">
        <is>
          <t>Retailing</t>
        </is>
      </c>
      <c r="D30" s="13" t="n">
        <v>61890</v>
      </c>
      <c r="E30" s="14" t="n">
        <v>1333.54</v>
      </c>
      <c r="F30" s="15" t="n">
        <v>0.0134</v>
      </c>
      <c r="G30" s="15" t="n"/>
    </row>
    <row r="31">
      <c r="A31" s="12" t="inlineStr">
        <is>
          <t>Shriram Finance Ltd.</t>
        </is>
      </c>
      <c r="B31" s="30" t="inlineStr">
        <is>
          <t>INE721A01013</t>
        </is>
      </c>
      <c r="C31" s="30" t="inlineStr">
        <is>
          <t>Finance</t>
        </is>
      </c>
      <c r="D31" s="13" t="n">
        <v>70224</v>
      </c>
      <c r="E31" s="14" t="n">
        <v>1320.11</v>
      </c>
      <c r="F31" s="15" t="n">
        <v>0.0133</v>
      </c>
      <c r="G31" s="15" t="n"/>
    </row>
    <row r="32">
      <c r="A32" s="12" t="inlineStr">
        <is>
          <t>Krishna Inst of Medical Sciences Ltd.</t>
        </is>
      </c>
      <c r="B32" s="30" t="inlineStr">
        <is>
          <t>INE967H01017</t>
        </is>
      </c>
      <c r="C32" s="30" t="inlineStr">
        <is>
          <t>Healthcare Services</t>
        </is>
      </c>
      <c r="D32" s="13" t="n">
        <v>69281</v>
      </c>
      <c r="E32" s="14" t="n">
        <v>1307.44</v>
      </c>
      <c r="F32" s="15" t="n">
        <v>0.0132</v>
      </c>
      <c r="G32" s="15" t="n"/>
    </row>
    <row r="33">
      <c r="A33" s="12" t="inlineStr">
        <is>
          <t>Sundaram Finance Ltd.</t>
        </is>
      </c>
      <c r="B33" s="30" t="inlineStr">
        <is>
          <t>INE660A01013</t>
        </is>
      </c>
      <c r="C33" s="30" t="inlineStr">
        <is>
          <t>Finance</t>
        </is>
      </c>
      <c r="D33" s="13" t="n">
        <v>40685</v>
      </c>
      <c r="E33" s="14" t="n">
        <v>1290.81</v>
      </c>
      <c r="F33" s="15" t="n">
        <v>0.013</v>
      </c>
      <c r="G33" s="15" t="n"/>
    </row>
    <row r="34">
      <c r="A34" s="12" t="inlineStr">
        <is>
          <t>Sun Pharmaceutical Industries Ltd.</t>
        </is>
      </c>
      <c r="B34" s="30" t="inlineStr">
        <is>
          <t>INE044A01036</t>
        </is>
      </c>
      <c r="C34" s="30" t="inlineStr">
        <is>
          <t>Pharmaceuticals &amp; Biotechnology</t>
        </is>
      </c>
      <c r="D34" s="13" t="n">
        <v>111143</v>
      </c>
      <c r="E34" s="14" t="n">
        <v>1209.9</v>
      </c>
      <c r="F34" s="15" t="n">
        <v>0.0122</v>
      </c>
      <c r="G34" s="15" t="n"/>
    </row>
    <row r="35">
      <c r="A35" s="12" t="inlineStr">
        <is>
          <t>JB Chemicals &amp; Pharmaceuticals Ltd.</t>
        </is>
      </c>
      <c r="B35" s="30" t="inlineStr">
        <is>
          <t>INE572A01036</t>
        </is>
      </c>
      <c r="C35" s="30" t="inlineStr">
        <is>
          <t>Pharmaceuticals &amp; Biotechnology</t>
        </is>
      </c>
      <c r="D35" s="13" t="n">
        <v>82299</v>
      </c>
      <c r="E35" s="14" t="n">
        <v>1150.75</v>
      </c>
      <c r="F35" s="15" t="n">
        <v>0.0116</v>
      </c>
      <c r="G35" s="15" t="n"/>
    </row>
    <row r="36">
      <c r="A36" s="12" t="inlineStr">
        <is>
          <t>Mahindra &amp; Mahindra Financial Services Ltd</t>
        </is>
      </c>
      <c r="B36" s="30" t="inlineStr">
        <is>
          <t>INE774D01024</t>
        </is>
      </c>
      <c r="C36" s="30" t="inlineStr">
        <is>
          <t>Finance</t>
        </is>
      </c>
      <c r="D36" s="13" t="n">
        <v>462825</v>
      </c>
      <c r="E36" s="14" t="n">
        <v>1135.54</v>
      </c>
      <c r="F36" s="15" t="n">
        <v>0.0115</v>
      </c>
      <c r="G36" s="15" t="n"/>
    </row>
    <row r="37">
      <c r="A37" s="12" t="inlineStr">
        <is>
          <t>Birlasoft Ltd.</t>
        </is>
      </c>
      <c r="B37" s="30" t="inlineStr">
        <is>
          <t>INE836A01035</t>
        </is>
      </c>
      <c r="C37" s="30" t="inlineStr">
        <is>
          <t>IT - Software</t>
        </is>
      </c>
      <c r="D37" s="13" t="n">
        <v>200279</v>
      </c>
      <c r="E37" s="14" t="n">
        <v>1096.83</v>
      </c>
      <c r="F37" s="15" t="n">
        <v>0.0111</v>
      </c>
      <c r="G37" s="15" t="n"/>
    </row>
    <row r="38">
      <c r="A38" s="12" t="inlineStr">
        <is>
          <t>Birla Corporation Ltd.</t>
        </is>
      </c>
      <c r="B38" s="30" t="inlineStr">
        <is>
          <t>INE340A01012</t>
        </is>
      </c>
      <c r="C38" s="30" t="inlineStr">
        <is>
          <t>Cement &amp; Cement Products</t>
        </is>
      </c>
      <c r="D38" s="13" t="n">
        <v>85864</v>
      </c>
      <c r="E38" s="14" t="n">
        <v>1093.22</v>
      </c>
      <c r="F38" s="15" t="n">
        <v>0.011</v>
      </c>
      <c r="G38" s="15" t="n"/>
    </row>
    <row r="39">
      <c r="A39" s="12" t="inlineStr">
        <is>
          <t>Cholamandalam Investment &amp; Finance Company Ltd.</t>
        </is>
      </c>
      <c r="B39" s="30" t="inlineStr">
        <is>
          <t>INE121A01024</t>
        </is>
      </c>
      <c r="C39" s="30" t="inlineStr">
        <is>
          <t>Finance</t>
        </is>
      </c>
      <c r="D39" s="13" t="n">
        <v>96024</v>
      </c>
      <c r="E39" s="14" t="n">
        <v>1092.08</v>
      </c>
      <c r="F39" s="15" t="n">
        <v>0.011</v>
      </c>
      <c r="G39" s="15" t="n"/>
    </row>
    <row r="40">
      <c r="A40" s="12" t="inlineStr">
        <is>
          <t>Radico Khaitan Ltd.</t>
        </is>
      </c>
      <c r="B40" s="30" t="inlineStr">
        <is>
          <t>INE944F01028</t>
        </is>
      </c>
      <c r="C40" s="30" t="inlineStr">
        <is>
          <t>Beverages</t>
        </is>
      </c>
      <c r="D40" s="13" t="n">
        <v>88289</v>
      </c>
      <c r="E40" s="14" t="n">
        <v>1074.39</v>
      </c>
      <c r="F40" s="15" t="n">
        <v>0.0108</v>
      </c>
      <c r="G40" s="15" t="n"/>
    </row>
    <row r="41">
      <c r="A41" s="12" t="inlineStr">
        <is>
          <t>Kajaria Ceramics Ltd.</t>
        </is>
      </c>
      <c r="B41" s="30" t="inlineStr">
        <is>
          <t>INE217B01036</t>
        </is>
      </c>
      <c r="C41" s="30" t="inlineStr">
        <is>
          <t>Consumer Durables</t>
        </is>
      </c>
      <c r="D41" s="13" t="n">
        <v>83875</v>
      </c>
      <c r="E41" s="14" t="n">
        <v>1057.96</v>
      </c>
      <c r="F41" s="15" t="n">
        <v>0.0107</v>
      </c>
      <c r="G41" s="15" t="n"/>
    </row>
    <row r="42">
      <c r="A42" s="12" t="inlineStr">
        <is>
          <t>Godrej Properties Ltd.</t>
        </is>
      </c>
      <c r="B42" s="30" t="inlineStr">
        <is>
          <t>INE484J01027</t>
        </is>
      </c>
      <c r="C42" s="30" t="inlineStr">
        <is>
          <t>Realty</t>
        </is>
      </c>
      <c r="D42" s="13" t="n">
        <v>63366</v>
      </c>
      <c r="E42" s="14" t="n">
        <v>1051.65</v>
      </c>
      <c r="F42" s="15" t="n">
        <v>0.0106</v>
      </c>
      <c r="G42" s="15" t="n"/>
    </row>
    <row r="43">
      <c r="A43" s="12" t="inlineStr">
        <is>
          <t>Max Financial Services Ltd.</t>
        </is>
      </c>
      <c r="B43" s="30" t="inlineStr">
        <is>
          <t>INE180A01020</t>
        </is>
      </c>
      <c r="C43" s="30" t="inlineStr">
        <is>
          <t>Insurance</t>
        </is>
      </c>
      <c r="D43" s="13" t="n">
        <v>113467</v>
      </c>
      <c r="E43" s="14" t="n">
        <v>1037.2</v>
      </c>
      <c r="F43" s="15" t="n">
        <v>0.0105</v>
      </c>
      <c r="G43" s="15" t="n"/>
    </row>
    <row r="44">
      <c r="A44" s="12" t="inlineStr">
        <is>
          <t>ABB India Ltd.</t>
        </is>
      </c>
      <c r="B44" s="30" t="inlineStr">
        <is>
          <t>INE117A01022</t>
        </is>
      </c>
      <c r="C44" s="30" t="inlineStr">
        <is>
          <t>Electrical Equipment</t>
        </is>
      </c>
      <c r="D44" s="13" t="n">
        <v>25144</v>
      </c>
      <c r="E44" s="14" t="n">
        <v>1033.24</v>
      </c>
      <c r="F44" s="15" t="n">
        <v>0.0104</v>
      </c>
      <c r="G44" s="15" t="n"/>
    </row>
    <row r="45">
      <c r="A45" s="12" t="inlineStr">
        <is>
          <t>JSW Energy Ltd.</t>
        </is>
      </c>
      <c r="B45" s="30" t="inlineStr">
        <is>
          <t>INE121E01018</t>
        </is>
      </c>
      <c r="C45" s="30" t="inlineStr">
        <is>
          <t>Power</t>
        </is>
      </c>
      <c r="D45" s="13" t="n">
        <v>266819</v>
      </c>
      <c r="E45" s="14" t="n">
        <v>1029.39</v>
      </c>
      <c r="F45" s="15" t="n">
        <v>0.0104</v>
      </c>
      <c r="G45" s="15" t="n"/>
    </row>
    <row r="46">
      <c r="A46" s="12" t="inlineStr">
        <is>
          <t>The Phoenix Mills Ltd.</t>
        </is>
      </c>
      <c r="B46" s="30" t="inlineStr">
        <is>
          <t>INE211B01039</t>
        </is>
      </c>
      <c r="C46" s="30" t="inlineStr">
        <is>
          <t>Realty</t>
        </is>
      </c>
      <c r="D46" s="13" t="n">
        <v>56006</v>
      </c>
      <c r="E46" s="14" t="n">
        <v>1016.7</v>
      </c>
      <c r="F46" s="15" t="n">
        <v>0.0103</v>
      </c>
      <c r="G46" s="15" t="n"/>
    </row>
    <row r="47">
      <c r="A47" s="12" t="inlineStr">
        <is>
          <t>State Bank of India</t>
        </is>
      </c>
      <c r="B47" s="30" t="inlineStr">
        <is>
          <t>INE062A01020</t>
        </is>
      </c>
      <c r="C47" s="30" t="inlineStr">
        <is>
          <t>Banks</t>
        </is>
      </c>
      <c r="D47" s="13" t="n">
        <v>179623</v>
      </c>
      <c r="E47" s="14" t="n">
        <v>1015.86</v>
      </c>
      <c r="F47" s="15" t="n">
        <v>0.0102</v>
      </c>
      <c r="G47" s="15" t="n"/>
    </row>
    <row r="48">
      <c r="A48" s="12" t="inlineStr">
        <is>
          <t>Bharat Electronics Ltd.</t>
        </is>
      </c>
      <c r="B48" s="30" t="inlineStr">
        <is>
          <t>INE263A01024</t>
        </is>
      </c>
      <c r="C48" s="30" t="inlineStr">
        <is>
          <t>Aerospace &amp; Defense</t>
        </is>
      </c>
      <c r="D48" s="13" t="n">
        <v>759381</v>
      </c>
      <c r="E48" s="14" t="n">
        <v>1011.88</v>
      </c>
      <c r="F48" s="15" t="n">
        <v>0.0102</v>
      </c>
      <c r="G48" s="15" t="n"/>
    </row>
    <row r="49">
      <c r="A49" s="12" t="inlineStr">
        <is>
          <t>Zomato Ltd.</t>
        </is>
      </c>
      <c r="B49" s="30" t="inlineStr">
        <is>
          <t>INE758T01015</t>
        </is>
      </c>
      <c r="C49" s="30" t="inlineStr">
        <is>
          <t>Retailing</t>
        </is>
      </c>
      <c r="D49" s="13" t="n">
        <v>949226</v>
      </c>
      <c r="E49" s="14" t="n">
        <v>997.64</v>
      </c>
      <c r="F49" s="15" t="n">
        <v>0.0101</v>
      </c>
      <c r="G49" s="15" t="n"/>
    </row>
    <row r="50">
      <c r="A50" s="12" t="inlineStr">
        <is>
          <t>APL Apollo Tubes Ltd.</t>
        </is>
      </c>
      <c r="B50" s="30" t="inlineStr">
        <is>
          <t>INE702C01027</t>
        </is>
      </c>
      <c r="C50" s="30" t="inlineStr">
        <is>
          <t>Industrial Products</t>
        </is>
      </c>
      <c r="D50" s="13" t="n">
        <v>61819</v>
      </c>
      <c r="E50" s="14" t="n">
        <v>967.65</v>
      </c>
      <c r="F50" s="15" t="n">
        <v>0.0098</v>
      </c>
      <c r="G50" s="15" t="n"/>
    </row>
    <row r="51">
      <c r="A51" s="12" t="inlineStr">
        <is>
          <t>SBI Life Insurance Company Ltd.</t>
        </is>
      </c>
      <c r="B51" s="30" t="inlineStr">
        <is>
          <t>INE123W01016</t>
        </is>
      </c>
      <c r="C51" s="30" t="inlineStr">
        <is>
          <t>Insurance</t>
        </is>
      </c>
      <c r="D51" s="13" t="n">
        <v>63105</v>
      </c>
      <c r="E51" s="14" t="n">
        <v>863.1799999999999</v>
      </c>
      <c r="F51" s="15" t="n">
        <v>0.008699999999999999</v>
      </c>
      <c r="G51" s="15" t="n"/>
    </row>
    <row r="52">
      <c r="A52" s="12" t="inlineStr">
        <is>
          <t>Power Finance Corporation Ltd.</t>
        </is>
      </c>
      <c r="B52" s="30" t="inlineStr">
        <is>
          <t>INE134E01011</t>
        </is>
      </c>
      <c r="C52" s="30" t="inlineStr">
        <is>
          <t>Finance</t>
        </is>
      </c>
      <c r="D52" s="13" t="n">
        <v>346368</v>
      </c>
      <c r="E52" s="14" t="n">
        <v>854.14</v>
      </c>
      <c r="F52" s="15" t="n">
        <v>0.0086</v>
      </c>
      <c r="G52" s="15" t="n"/>
    </row>
    <row r="53">
      <c r="A53" s="12" t="inlineStr">
        <is>
          <t>HCL Technologies Ltd.</t>
        </is>
      </c>
      <c r="B53" s="30" t="inlineStr">
        <is>
          <t>INE860A01027</t>
        </is>
      </c>
      <c r="C53" s="30" t="inlineStr">
        <is>
          <t>IT - Software</t>
        </is>
      </c>
      <c r="D53" s="13" t="n">
        <v>66584</v>
      </c>
      <c r="E53" s="14" t="n">
        <v>849.61</v>
      </c>
      <c r="F53" s="15" t="n">
        <v>0.0086</v>
      </c>
      <c r="G53" s="15" t="n"/>
    </row>
    <row r="54">
      <c r="A54" s="12" t="inlineStr">
        <is>
          <t>Creditaccess Grameen Ltd.</t>
        </is>
      </c>
      <c r="B54" s="30" t="inlineStr">
        <is>
          <t>INE741K01010</t>
        </is>
      </c>
      <c r="C54" s="30" t="inlineStr">
        <is>
          <t>Finance</t>
        </is>
      </c>
      <c r="D54" s="13" t="n">
        <v>52698</v>
      </c>
      <c r="E54" s="14" t="n">
        <v>841.6900000000001</v>
      </c>
      <c r="F54" s="15" t="n">
        <v>0.008500000000000001</v>
      </c>
      <c r="G54" s="15" t="n"/>
    </row>
    <row r="55">
      <c r="A55" s="12" t="inlineStr">
        <is>
          <t>Tejas Networks Ltd.</t>
        </is>
      </c>
      <c r="B55" s="30" t="inlineStr">
        <is>
          <t>INE010J01012</t>
        </is>
      </c>
      <c r="C55" s="30" t="inlineStr">
        <is>
          <t>Telecom - Equipment &amp; Accessories</t>
        </is>
      </c>
      <c r="D55" s="13" t="n">
        <v>94537</v>
      </c>
      <c r="E55" s="14" t="n">
        <v>810.23</v>
      </c>
      <c r="F55" s="15" t="n">
        <v>0.008200000000000001</v>
      </c>
      <c r="G55" s="15" t="n"/>
    </row>
    <row r="56">
      <c r="A56" s="12" t="inlineStr">
        <is>
          <t>Equitas Small Finance Bank Ltd.</t>
        </is>
      </c>
      <c r="B56" s="30" t="inlineStr">
        <is>
          <t>INE063P01018</t>
        </is>
      </c>
      <c r="C56" s="30" t="inlineStr">
        <is>
          <t>Banks</t>
        </is>
      </c>
      <c r="D56" s="13" t="n">
        <v>867992</v>
      </c>
      <c r="E56" s="14" t="n">
        <v>805.0599999999999</v>
      </c>
      <c r="F56" s="15" t="n">
        <v>0.0081</v>
      </c>
      <c r="G56" s="15" t="n"/>
    </row>
    <row r="57">
      <c r="A57" s="12" t="inlineStr">
        <is>
          <t>Karur Vysya Bank Ltd.</t>
        </is>
      </c>
      <c r="B57" s="30" t="inlineStr">
        <is>
          <t>INE036D01028</t>
        </is>
      </c>
      <c r="C57" s="30" t="inlineStr">
        <is>
          <t>Banks</t>
        </is>
      </c>
      <c r="D57" s="13" t="n">
        <v>555417</v>
      </c>
      <c r="E57" s="14" t="n">
        <v>794.8</v>
      </c>
      <c r="F57" s="15" t="n">
        <v>0.008</v>
      </c>
      <c r="G57" s="15" t="n"/>
    </row>
    <row r="58">
      <c r="A58" s="12" t="inlineStr">
        <is>
          <t>Max Healthcare Institute Ltd.</t>
        </is>
      </c>
      <c r="B58" s="30" t="inlineStr">
        <is>
          <t>INE027H01010</t>
        </is>
      </c>
      <c r="C58" s="30" t="inlineStr">
        <is>
          <t>Healthcare Services</t>
        </is>
      </c>
      <c r="D58" s="13" t="n">
        <v>135593</v>
      </c>
      <c r="E58" s="14" t="n">
        <v>777.96</v>
      </c>
      <c r="F58" s="15" t="n">
        <v>0.0078</v>
      </c>
      <c r="G58" s="15" t="n"/>
    </row>
    <row r="59">
      <c r="A59" s="12" t="inlineStr">
        <is>
          <t>Westlife Foodworld Ltd.</t>
        </is>
      </c>
      <c r="B59" s="30" t="inlineStr">
        <is>
          <t>INE274F01020</t>
        </is>
      </c>
      <c r="C59" s="30" t="inlineStr">
        <is>
          <t>Leisure Services</t>
        </is>
      </c>
      <c r="D59" s="13" t="n">
        <v>97603</v>
      </c>
      <c r="E59" s="14" t="n">
        <v>774.58</v>
      </c>
      <c r="F59" s="15" t="n">
        <v>0.0078</v>
      </c>
      <c r="G59" s="15" t="n"/>
    </row>
    <row r="60">
      <c r="A60" s="12" t="inlineStr">
        <is>
          <t>The Federal Bank Ltd.</t>
        </is>
      </c>
      <c r="B60" s="30" t="inlineStr">
        <is>
          <t>INE171A01029</t>
        </is>
      </c>
      <c r="C60" s="30" t="inlineStr">
        <is>
          <t>Banks</t>
        </is>
      </c>
      <c r="D60" s="13" t="n">
        <v>536969</v>
      </c>
      <c r="E60" s="14" t="n">
        <v>755.25</v>
      </c>
      <c r="F60" s="15" t="n">
        <v>0.0076</v>
      </c>
      <c r="G60" s="15" t="n"/>
    </row>
    <row r="61">
      <c r="A61" s="12" t="inlineStr">
        <is>
          <t>Brigade Enterprises Ltd.</t>
        </is>
      </c>
      <c r="B61" s="30" t="inlineStr">
        <is>
          <t>INE791I01019</t>
        </is>
      </c>
      <c r="C61" s="30" t="inlineStr">
        <is>
          <t>Realty</t>
        </is>
      </c>
      <c r="D61" s="13" t="n">
        <v>109828</v>
      </c>
      <c r="E61" s="14" t="n">
        <v>675.9400000000001</v>
      </c>
      <c r="F61" s="15" t="n">
        <v>0.0068</v>
      </c>
      <c r="G61" s="15" t="n"/>
    </row>
    <row r="62">
      <c r="A62" s="12" t="inlineStr">
        <is>
          <t>Mahindra &amp; Mahindra Ltd.</t>
        </is>
      </c>
      <c r="B62" s="30" t="inlineStr">
        <is>
          <t>INE101A01026</t>
        </is>
      </c>
      <c r="C62" s="30" t="inlineStr">
        <is>
          <t>Automobiles</t>
        </is>
      </c>
      <c r="D62" s="13" t="n">
        <v>44617</v>
      </c>
      <c r="E62" s="14" t="n">
        <v>650.78</v>
      </c>
      <c r="F62" s="15" t="n">
        <v>0.0066</v>
      </c>
      <c r="G62" s="15" t="n"/>
    </row>
    <row r="63">
      <c r="A63" s="12" t="inlineStr">
        <is>
          <t>Ratnamani Metals &amp; Tubes Ltd.</t>
        </is>
      </c>
      <c r="B63" s="30" t="inlineStr">
        <is>
          <t>INE703B01027</t>
        </is>
      </c>
      <c r="C63" s="30" t="inlineStr">
        <is>
          <t>Industrial Products</t>
        </is>
      </c>
      <c r="D63" s="13" t="n">
        <v>23385</v>
      </c>
      <c r="E63" s="14" t="n">
        <v>647</v>
      </c>
      <c r="F63" s="15" t="n">
        <v>0.0065</v>
      </c>
      <c r="G63" s="15" t="n"/>
    </row>
    <row r="64">
      <c r="A64" s="12" t="inlineStr">
        <is>
          <t>Chalet Hotels Ltd.</t>
        </is>
      </c>
      <c r="B64" s="30" t="inlineStr">
        <is>
          <t>INE427F01016</t>
        </is>
      </c>
      <c r="C64" s="30" t="inlineStr">
        <is>
          <t>Leisure Services</t>
        </is>
      </c>
      <c r="D64" s="13" t="n">
        <v>117181</v>
      </c>
      <c r="E64" s="14" t="n">
        <v>641.74</v>
      </c>
      <c r="F64" s="15" t="n">
        <v>0.0065</v>
      </c>
      <c r="G64" s="15" t="n"/>
    </row>
    <row r="65">
      <c r="A65" s="12" t="inlineStr">
        <is>
          <t>Mazagon Dock Shipbuilders Ltd.</t>
        </is>
      </c>
      <c r="B65" s="30" t="inlineStr">
        <is>
          <t>INE249Z01012</t>
        </is>
      </c>
      <c r="C65" s="30" t="inlineStr">
        <is>
          <t>Industrial Manufacturing</t>
        </is>
      </c>
      <c r="D65" s="13" t="n">
        <v>29297</v>
      </c>
      <c r="E65" s="14" t="n">
        <v>576.21</v>
      </c>
      <c r="F65" s="15" t="n">
        <v>0.0058</v>
      </c>
      <c r="G65" s="15" t="n"/>
    </row>
    <row r="66">
      <c r="A66" s="12" t="inlineStr">
        <is>
          <t>Voltamp Transformers Ltd.</t>
        </is>
      </c>
      <c r="B66" s="30" t="inlineStr">
        <is>
          <t>INE540H01012</t>
        </is>
      </c>
      <c r="C66" s="30" t="inlineStr">
        <is>
          <t>Electrical Equipment</t>
        </is>
      </c>
      <c r="D66" s="13" t="n">
        <v>11721</v>
      </c>
      <c r="E66" s="14" t="n">
        <v>563.29</v>
      </c>
      <c r="F66" s="15" t="n">
        <v>0.0057</v>
      </c>
      <c r="G66" s="15" t="n"/>
    </row>
    <row r="67">
      <c r="A67" s="12" t="inlineStr">
        <is>
          <t>Cholamandalam Financial Holdings Ltd.</t>
        </is>
      </c>
      <c r="B67" s="30" t="inlineStr">
        <is>
          <t>INE149A01033</t>
        </is>
      </c>
      <c r="C67" s="30" t="inlineStr">
        <is>
          <t>Finance</t>
        </is>
      </c>
      <c r="D67" s="13" t="n">
        <v>47995</v>
      </c>
      <c r="E67" s="14" t="n">
        <v>546.28</v>
      </c>
      <c r="F67" s="15" t="n">
        <v>0.0055</v>
      </c>
      <c r="G67" s="15" t="n"/>
    </row>
    <row r="68">
      <c r="A68" s="12" t="inlineStr">
        <is>
          <t>Solar Industries India Ltd.</t>
        </is>
      </c>
      <c r="B68" s="30" t="inlineStr">
        <is>
          <t>INE343H01029</t>
        </is>
      </c>
      <c r="C68" s="30" t="inlineStr">
        <is>
          <t>Chemicals &amp; Petrochemicals</t>
        </is>
      </c>
      <c r="D68" s="13" t="n">
        <v>9883</v>
      </c>
      <c r="E68" s="14" t="n">
        <v>543.61</v>
      </c>
      <c r="F68" s="15" t="n">
        <v>0.0055</v>
      </c>
      <c r="G68" s="15" t="n"/>
    </row>
    <row r="69">
      <c r="A69" s="12" t="inlineStr">
        <is>
          <t>Can Fin Homes Ltd.</t>
        </is>
      </c>
      <c r="B69" s="30" t="inlineStr">
        <is>
          <t>INE477A01020</t>
        </is>
      </c>
      <c r="C69" s="30" t="inlineStr">
        <is>
          <t>Finance</t>
        </is>
      </c>
      <c r="D69" s="13" t="n">
        <v>71188</v>
      </c>
      <c r="E69" s="14" t="n">
        <v>543.48</v>
      </c>
      <c r="F69" s="15" t="n">
        <v>0.0055</v>
      </c>
      <c r="G69" s="15" t="n"/>
    </row>
    <row r="70">
      <c r="A70" s="12" t="inlineStr">
        <is>
          <t>Suven Pharmaceuticals Ltd.</t>
        </is>
      </c>
      <c r="B70" s="30" t="inlineStr">
        <is>
          <t>INE03QK01018</t>
        </is>
      </c>
      <c r="C70" s="30" t="inlineStr">
        <is>
          <t>Pharmaceuticals &amp; Biotechnology</t>
        </is>
      </c>
      <c r="D70" s="13" t="n">
        <v>92859</v>
      </c>
      <c r="E70" s="14" t="n">
        <v>537.38</v>
      </c>
      <c r="F70" s="15" t="n">
        <v>0.0054</v>
      </c>
      <c r="G70" s="15" t="n"/>
    </row>
    <row r="71">
      <c r="A71" s="12" t="inlineStr">
        <is>
          <t>Bharat Dynamics Ltd.</t>
        </is>
      </c>
      <c r="B71" s="30" t="inlineStr">
        <is>
          <t>INE171Z01018</t>
        </is>
      </c>
      <c r="C71" s="30" t="inlineStr">
        <is>
          <t>Aerospace &amp; Defense</t>
        </is>
      </c>
      <c r="D71" s="13" t="n">
        <v>54925</v>
      </c>
      <c r="E71" s="14" t="n">
        <v>535.05</v>
      </c>
      <c r="F71" s="15" t="n">
        <v>0.0054</v>
      </c>
      <c r="G71" s="15" t="n"/>
    </row>
    <row r="72">
      <c r="A72" s="12" t="inlineStr">
        <is>
          <t>Suzlon Energy Ltd.</t>
        </is>
      </c>
      <c r="B72" s="30" t="inlineStr">
        <is>
          <t>INE040H01021</t>
        </is>
      </c>
      <c r="C72" s="30" t="inlineStr">
        <is>
          <t>Electrical Equipment</t>
        </is>
      </c>
      <c r="D72" s="13" t="n">
        <v>1689574</v>
      </c>
      <c r="E72" s="14" t="n">
        <v>517.01</v>
      </c>
      <c r="F72" s="15" t="n">
        <v>0.0052</v>
      </c>
      <c r="G72" s="15" t="n"/>
    </row>
    <row r="73">
      <c r="A73" s="12" t="inlineStr">
        <is>
          <t>AIA Engineering Ltd.</t>
        </is>
      </c>
      <c r="B73" s="30" t="inlineStr">
        <is>
          <t>INE212H01026</t>
        </is>
      </c>
      <c r="C73" s="30" t="inlineStr">
        <is>
          <t>Industrial Products</t>
        </is>
      </c>
      <c r="D73" s="13" t="n">
        <v>14587</v>
      </c>
      <c r="E73" s="14" t="n">
        <v>512.8099999999999</v>
      </c>
      <c r="F73" s="15" t="n">
        <v>0.0052</v>
      </c>
      <c r="G73" s="15" t="n"/>
    </row>
    <row r="74">
      <c r="A74" s="12" t="inlineStr">
        <is>
          <t>Home First Finance Company India Ltd.</t>
        </is>
      </c>
      <c r="B74" s="30" t="inlineStr">
        <is>
          <t>INE481N01025</t>
        </is>
      </c>
      <c r="C74" s="30" t="inlineStr">
        <is>
          <t>Finance</t>
        </is>
      </c>
      <c r="D74" s="13" t="n">
        <v>56735</v>
      </c>
      <c r="E74" s="14" t="n">
        <v>511.89</v>
      </c>
      <c r="F74" s="15" t="n">
        <v>0.0052</v>
      </c>
      <c r="G74" s="15" t="n"/>
    </row>
    <row r="75">
      <c r="A75" s="12" t="inlineStr">
        <is>
          <t>Page Industries Ltd.</t>
        </is>
      </c>
      <c r="B75" s="30" t="inlineStr">
        <is>
          <t>INE761H01022</t>
        </is>
      </c>
      <c r="C75" s="30" t="inlineStr">
        <is>
          <t>Textiles &amp; Apparels</t>
        </is>
      </c>
      <c r="D75" s="13" t="n">
        <v>1346</v>
      </c>
      <c r="E75" s="14" t="n">
        <v>509.01</v>
      </c>
      <c r="F75" s="15" t="n">
        <v>0.0051</v>
      </c>
      <c r="G75" s="15" t="n"/>
    </row>
    <row r="76">
      <c r="A76" s="12" t="inlineStr">
        <is>
          <t>Vedant Fashions Ltd.</t>
        </is>
      </c>
      <c r="B76" s="30" t="inlineStr">
        <is>
          <t>INE825V01034</t>
        </is>
      </c>
      <c r="C76" s="30" t="inlineStr">
        <is>
          <t>Retailing</t>
        </is>
      </c>
      <c r="D76" s="13" t="n">
        <v>39229</v>
      </c>
      <c r="E76" s="14" t="n">
        <v>506.9</v>
      </c>
      <c r="F76" s="15" t="n">
        <v>0.0051</v>
      </c>
      <c r="G76" s="15" t="n"/>
    </row>
    <row r="77">
      <c r="A77" s="12" t="inlineStr">
        <is>
          <t>The Indian Hotels Company Ltd.</t>
        </is>
      </c>
      <c r="B77" s="30" t="inlineStr">
        <is>
          <t>INE053A01029</t>
        </is>
      </c>
      <c r="C77" s="30" t="inlineStr">
        <is>
          <t>Leisure Services</t>
        </is>
      </c>
      <c r="D77" s="13" t="n">
        <v>131477</v>
      </c>
      <c r="E77" s="14" t="n">
        <v>504.08</v>
      </c>
      <c r="F77" s="15" t="n">
        <v>0.0051</v>
      </c>
      <c r="G77" s="15" t="n"/>
    </row>
    <row r="78">
      <c r="A78" s="12" t="inlineStr">
        <is>
          <t>IndusInd Bank Ltd.</t>
        </is>
      </c>
      <c r="B78" s="30" t="inlineStr">
        <is>
          <t>INE095A01012</t>
        </is>
      </c>
      <c r="C78" s="30" t="inlineStr">
        <is>
          <t>Banks</t>
        </is>
      </c>
      <c r="D78" s="13" t="n">
        <v>34859</v>
      </c>
      <c r="E78" s="14" t="n">
        <v>502.42</v>
      </c>
      <c r="F78" s="15" t="n">
        <v>0.0051</v>
      </c>
      <c r="G78" s="15" t="n"/>
    </row>
    <row r="79">
      <c r="A79" s="12" t="inlineStr">
        <is>
          <t>Bharat Forge Ltd.</t>
        </is>
      </c>
      <c r="B79" s="30" t="inlineStr">
        <is>
          <t>INE465A01025</t>
        </is>
      </c>
      <c r="C79" s="30" t="inlineStr">
        <is>
          <t>Industrial Products</t>
        </is>
      </c>
      <c r="D79" s="13" t="n">
        <v>49060</v>
      </c>
      <c r="E79" s="14" t="n">
        <v>500.09</v>
      </c>
      <c r="F79" s="15" t="n">
        <v>0.005</v>
      </c>
      <c r="G79" s="15" t="n"/>
    </row>
    <row r="80">
      <c r="A80" s="12" t="inlineStr">
        <is>
          <t>Ashok Leyland Ltd.</t>
        </is>
      </c>
      <c r="B80" s="30" t="inlineStr">
        <is>
          <t>INE208A01029</t>
        </is>
      </c>
      <c r="C80" s="30" t="inlineStr">
        <is>
          <t>Agricultural, Commercial &amp; Construction Vehicles</t>
        </is>
      </c>
      <c r="D80" s="13" t="n">
        <v>298100</v>
      </c>
      <c r="E80" s="14" t="n">
        <v>499.91</v>
      </c>
      <c r="F80" s="15" t="n">
        <v>0.005</v>
      </c>
      <c r="G80" s="15" t="n"/>
    </row>
    <row r="81">
      <c r="A81" s="12" t="inlineStr">
        <is>
          <t>Fortis Healthcare Ltd.</t>
        </is>
      </c>
      <c r="B81" s="30" t="inlineStr">
        <is>
          <t>INE061F01013</t>
        </is>
      </c>
      <c r="C81" s="30" t="inlineStr">
        <is>
          <t>Healthcare Services</t>
        </is>
      </c>
      <c r="D81" s="13" t="n">
        <v>154723</v>
      </c>
      <c r="E81" s="14" t="n">
        <v>499.68</v>
      </c>
      <c r="F81" s="15" t="n">
        <v>0.005</v>
      </c>
      <c r="G81" s="15" t="n"/>
    </row>
    <row r="82">
      <c r="A82" s="12" t="inlineStr">
        <is>
          <t>Samvardhana Motherson International Ltd.</t>
        </is>
      </c>
      <c r="B82" s="30" t="inlineStr">
        <is>
          <t>INE775A01035</t>
        </is>
      </c>
      <c r="C82" s="30" t="inlineStr">
        <is>
          <t>Auto Components</t>
        </is>
      </c>
      <c r="D82" s="13" t="n">
        <v>535997</v>
      </c>
      <c r="E82" s="14" t="n">
        <v>492.85</v>
      </c>
      <c r="F82" s="15" t="n">
        <v>0.005</v>
      </c>
      <c r="G82" s="15" t="n"/>
    </row>
    <row r="83">
      <c r="A83" s="12" t="inlineStr">
        <is>
          <t>Jubilant Foodworks Ltd.</t>
        </is>
      </c>
      <c r="B83" s="30" t="inlineStr">
        <is>
          <t>INE797F01020</t>
        </is>
      </c>
      <c r="C83" s="30" t="inlineStr">
        <is>
          <t>Leisure Services</t>
        </is>
      </c>
      <c r="D83" s="13" t="n">
        <v>98085</v>
      </c>
      <c r="E83" s="14" t="n">
        <v>491.36</v>
      </c>
      <c r="F83" s="15" t="n">
        <v>0.005</v>
      </c>
      <c r="G83" s="15" t="n"/>
    </row>
    <row r="84">
      <c r="A84" s="12" t="inlineStr">
        <is>
          <t>Cummins India Ltd.</t>
        </is>
      </c>
      <c r="B84" s="30" t="inlineStr">
        <is>
          <t>INE298A01020</t>
        </is>
      </c>
      <c r="C84" s="30" t="inlineStr">
        <is>
          <t>Industrial Products</t>
        </is>
      </c>
      <c r="D84" s="13" t="n">
        <v>28817</v>
      </c>
      <c r="E84" s="14" t="n">
        <v>483.13</v>
      </c>
      <c r="F84" s="15" t="n">
        <v>0.0049</v>
      </c>
      <c r="G84" s="15" t="n"/>
    </row>
    <row r="85">
      <c r="A85" s="12" t="inlineStr">
        <is>
          <t>Avalon Technologies Ltd.</t>
        </is>
      </c>
      <c r="B85" s="30" t="inlineStr">
        <is>
          <t>INE0LCL01028</t>
        </is>
      </c>
      <c r="C85" s="30" t="inlineStr">
        <is>
          <t>Electrical Equipment</t>
        </is>
      </c>
      <c r="D85" s="13" t="n">
        <v>94876</v>
      </c>
      <c r="E85" s="14" t="n">
        <v>470.82</v>
      </c>
      <c r="F85" s="15" t="n">
        <v>0.0047</v>
      </c>
      <c r="G85" s="15" t="n"/>
    </row>
    <row r="86">
      <c r="A86" s="12" t="inlineStr">
        <is>
          <t>Teamlease Services Ltd.</t>
        </is>
      </c>
      <c r="B86" s="30" t="inlineStr">
        <is>
          <t>INE985S01024</t>
        </is>
      </c>
      <c r="C86" s="30" t="inlineStr">
        <is>
          <t>Commercial Services &amp; Supplies</t>
        </is>
      </c>
      <c r="D86" s="13" t="n">
        <v>19961</v>
      </c>
      <c r="E86" s="14" t="n">
        <v>468.32</v>
      </c>
      <c r="F86" s="15" t="n">
        <v>0.0047</v>
      </c>
      <c r="G86" s="15" t="n"/>
    </row>
    <row r="87">
      <c r="A87" s="12" t="inlineStr">
        <is>
          <t>Grindwell Norton Ltd.</t>
        </is>
      </c>
      <c r="B87" s="30" t="inlineStr">
        <is>
          <t>INE536A01023</t>
        </is>
      </c>
      <c r="C87" s="30" t="inlineStr">
        <is>
          <t>Industrial Products</t>
        </is>
      </c>
      <c r="D87" s="13" t="n">
        <v>20761</v>
      </c>
      <c r="E87" s="14" t="n">
        <v>445.2</v>
      </c>
      <c r="F87" s="15" t="n">
        <v>0.0045</v>
      </c>
      <c r="G87" s="15" t="n"/>
    </row>
    <row r="88">
      <c r="A88" s="12" t="inlineStr">
        <is>
          <t>Cipla Ltd.</t>
        </is>
      </c>
      <c r="B88" s="30" t="inlineStr">
        <is>
          <t>INE059A01026</t>
        </is>
      </c>
      <c r="C88" s="30" t="inlineStr">
        <is>
          <t>Pharmaceuticals &amp; Biotechnology</t>
        </is>
      </c>
      <c r="D88" s="13" t="n">
        <v>36088</v>
      </c>
      <c r="E88" s="14" t="n">
        <v>433.06</v>
      </c>
      <c r="F88" s="15" t="n">
        <v>0.0044</v>
      </c>
      <c r="G88" s="15" t="n"/>
    </row>
    <row r="89">
      <c r="A89" s="12" t="inlineStr">
        <is>
          <t>Bank of Baroda</t>
        </is>
      </c>
      <c r="B89" s="30" t="inlineStr">
        <is>
          <t>INE028A01039</t>
        </is>
      </c>
      <c r="C89" s="30" t="inlineStr">
        <is>
          <t>Banks</t>
        </is>
      </c>
      <c r="D89" s="13" t="n">
        <v>214725</v>
      </c>
      <c r="E89" s="14" t="n">
        <v>421.29</v>
      </c>
      <c r="F89" s="15" t="n">
        <v>0.0042</v>
      </c>
      <c r="G89" s="15" t="n"/>
    </row>
    <row r="90">
      <c r="A90" s="12" t="inlineStr">
        <is>
          <t>Nestle India Ltd.</t>
        </is>
      </c>
      <c r="B90" s="30" t="inlineStr">
        <is>
          <t>INE239A01016</t>
        </is>
      </c>
      <c r="C90" s="30" t="inlineStr">
        <is>
          <t>Food Products</t>
        </is>
      </c>
      <c r="D90" s="13" t="n">
        <v>1730</v>
      </c>
      <c r="E90" s="14" t="n">
        <v>419.26</v>
      </c>
      <c r="F90" s="15" t="n">
        <v>0.0042</v>
      </c>
      <c r="G90" s="15" t="n"/>
    </row>
    <row r="91">
      <c r="A91" s="12" t="inlineStr">
        <is>
          <t>Hindalco Industries Ltd.</t>
        </is>
      </c>
      <c r="B91" s="30" t="inlineStr">
        <is>
          <t>INE038A01020</t>
        </is>
      </c>
      <c r="C91" s="30" t="inlineStr">
        <is>
          <t>Non - Ferrous Metals</t>
        </is>
      </c>
      <c r="D91" s="13" t="n">
        <v>90384</v>
      </c>
      <c r="E91" s="14" t="n">
        <v>415.31</v>
      </c>
      <c r="F91" s="15" t="n">
        <v>0.0042</v>
      </c>
      <c r="G91" s="15" t="n"/>
    </row>
    <row r="92">
      <c r="A92" s="12" t="inlineStr">
        <is>
          <t>Bharti Airtel Ltd.</t>
        </is>
      </c>
      <c r="B92" s="30" t="inlineStr">
        <is>
          <t>INE397D01024</t>
        </is>
      </c>
      <c r="C92" s="30" t="inlineStr">
        <is>
          <t>Telecom - Services</t>
        </is>
      </c>
      <c r="D92" s="13" t="n">
        <v>45262</v>
      </c>
      <c r="E92" s="14" t="n">
        <v>413.88</v>
      </c>
      <c r="F92" s="15" t="n">
        <v>0.0042</v>
      </c>
      <c r="G92" s="15" t="n"/>
    </row>
    <row r="93">
      <c r="A93" s="12" t="inlineStr">
        <is>
          <t>JSW Steel Ltd.</t>
        </is>
      </c>
      <c r="B93" s="30" t="inlineStr">
        <is>
          <t>INE019A01038</t>
        </is>
      </c>
      <c r="C93" s="30" t="inlineStr">
        <is>
          <t>Ferrous Metals</t>
        </is>
      </c>
      <c r="D93" s="13" t="n">
        <v>55563</v>
      </c>
      <c r="E93" s="14" t="n">
        <v>409.14</v>
      </c>
      <c r="F93" s="15" t="n">
        <v>0.0041</v>
      </c>
      <c r="G93" s="15" t="n"/>
    </row>
    <row r="94">
      <c r="A94" s="12" t="inlineStr">
        <is>
          <t>Maruti Suzuki India Ltd.</t>
        </is>
      </c>
      <c r="B94" s="30" t="inlineStr">
        <is>
          <t>INE585B01010</t>
        </is>
      </c>
      <c r="C94" s="30" t="inlineStr">
        <is>
          <t>Automobiles</t>
        </is>
      </c>
      <c r="D94" s="13" t="n">
        <v>3908</v>
      </c>
      <c r="E94" s="14" t="n">
        <v>406.13</v>
      </c>
      <c r="F94" s="15" t="n">
        <v>0.0041</v>
      </c>
      <c r="G94" s="15" t="n"/>
    </row>
    <row r="95">
      <c r="A95" s="12" t="inlineStr">
        <is>
          <t>Dr. Reddy's Laboratories Ltd.</t>
        </is>
      </c>
      <c r="B95" s="30" t="inlineStr">
        <is>
          <t>INE089A01023</t>
        </is>
      </c>
      <c r="C95" s="30" t="inlineStr">
        <is>
          <t>Pharmaceuticals &amp; Biotechnology</t>
        </is>
      </c>
      <c r="D95" s="13" t="n">
        <v>7529</v>
      </c>
      <c r="E95" s="14" t="n">
        <v>404.12</v>
      </c>
      <c r="F95" s="15" t="n">
        <v>0.0041</v>
      </c>
      <c r="G95" s="15" t="n"/>
    </row>
    <row r="96">
      <c r="A96" s="12" t="inlineStr">
        <is>
          <t>Mold-Tek Packaging Ltd.</t>
        </is>
      </c>
      <c r="B96" s="30" t="inlineStr">
        <is>
          <t>INE893J01029</t>
        </is>
      </c>
      <c r="C96" s="30" t="inlineStr">
        <is>
          <t>Industrial Products</t>
        </is>
      </c>
      <c r="D96" s="13" t="n">
        <v>29804</v>
      </c>
      <c r="E96" s="14" t="n">
        <v>265.43</v>
      </c>
      <c r="F96" s="15" t="n">
        <v>0.0027</v>
      </c>
      <c r="G96" s="15" t="n"/>
    </row>
    <row r="97">
      <c r="A97" s="12" t="inlineStr">
        <is>
          <t>Syngene International Ltd.</t>
        </is>
      </c>
      <c r="B97" s="30" t="inlineStr">
        <is>
          <t>INE398R01022</t>
        </is>
      </c>
      <c r="C97" s="30" t="inlineStr">
        <is>
          <t>Healthcare Services</t>
        </is>
      </c>
      <c r="D97" s="13" t="n">
        <v>36258</v>
      </c>
      <c r="E97" s="14" t="n">
        <v>246.66</v>
      </c>
      <c r="F97" s="15" t="n">
        <v>0.0025</v>
      </c>
      <c r="G97" s="15" t="n"/>
    </row>
    <row r="98">
      <c r="A98" s="16" t="inlineStr">
        <is>
          <t>Sub Total</t>
        </is>
      </c>
      <c r="B98" s="31" t="n"/>
      <c r="C98" s="31" t="n"/>
      <c r="D98" s="17" t="n"/>
      <c r="E98" s="37" t="n">
        <v>96281.45</v>
      </c>
      <c r="F98" s="38" t="n">
        <v>0.9711</v>
      </c>
      <c r="G98" s="20" t="n"/>
    </row>
    <row r="99">
      <c r="A99" s="16" t="inlineStr">
        <is>
          <t>(b) Unlisted</t>
        </is>
      </c>
      <c r="B99" s="30" t="n"/>
      <c r="C99" s="30" t="n"/>
      <c r="D99" s="13" t="n"/>
      <c r="E99" s="14" t="n"/>
      <c r="F99" s="15" t="n"/>
      <c r="G99" s="15" t="n"/>
    </row>
    <row r="100">
      <c r="A100" s="16" t="inlineStr">
        <is>
          <t>Sub Total</t>
        </is>
      </c>
      <c r="B100" s="30" t="n"/>
      <c r="C100" s="30" t="n"/>
      <c r="D100" s="13" t="n"/>
      <c r="E100" s="39" t="inlineStr">
        <is>
          <t>NIL</t>
        </is>
      </c>
      <c r="F100" s="40" t="inlineStr">
        <is>
          <t>NIL</t>
        </is>
      </c>
      <c r="G100" s="15" t="n"/>
    </row>
    <row r="101">
      <c r="A101" s="21" t="inlineStr">
        <is>
          <t>TOTAL</t>
        </is>
      </c>
      <c r="B101" s="32" t="n"/>
      <c r="C101" s="32" t="n"/>
      <c r="D101" s="22" t="n"/>
      <c r="E101" s="27" t="n">
        <v>96281.45</v>
      </c>
      <c r="F101" s="28" t="n">
        <v>0.9711</v>
      </c>
      <c r="G101" s="20" t="n"/>
    </row>
    <row r="102">
      <c r="A102" s="12" t="n"/>
      <c r="B102" s="30" t="n"/>
      <c r="C102" s="30" t="n"/>
      <c r="D102" s="13" t="n"/>
      <c r="E102" s="14" t="n"/>
      <c r="F102" s="15" t="n"/>
      <c r="G102" s="15" t="n"/>
    </row>
    <row r="103">
      <c r="A103" s="12" t="n"/>
      <c r="B103" s="30" t="n"/>
      <c r="C103" s="30" t="n"/>
      <c r="D103" s="13" t="n"/>
      <c r="E103" s="14" t="n"/>
      <c r="F103" s="15" t="n"/>
      <c r="G103" s="15" t="n"/>
    </row>
    <row r="104">
      <c r="A104" s="16" t="inlineStr">
        <is>
          <t>TREPS / Reverse Repo</t>
        </is>
      </c>
      <c r="B104" s="30" t="n"/>
      <c r="C104" s="30" t="n"/>
      <c r="D104" s="13" t="n"/>
      <c r="E104" s="14" t="n"/>
      <c r="F104" s="15" t="n"/>
      <c r="G104" s="15" t="n"/>
    </row>
    <row r="105">
      <c r="A105" s="12" t="inlineStr">
        <is>
          <t>Clearing Corporation of India Ltd.</t>
        </is>
      </c>
      <c r="B105" s="30" t="n"/>
      <c r="C105" s="30" t="n"/>
      <c r="D105" s="13" t="n"/>
      <c r="E105" s="14" t="n">
        <v>3676.32</v>
      </c>
      <c r="F105" s="15" t="n">
        <v>0.0371</v>
      </c>
      <c r="G105" s="15" t="n">
        <v>0.067576</v>
      </c>
    </row>
    <row r="106">
      <c r="A106" s="16" t="inlineStr">
        <is>
          <t>Sub Total</t>
        </is>
      </c>
      <c r="B106" s="31" t="n"/>
      <c r="C106" s="31" t="n"/>
      <c r="D106" s="17" t="n"/>
      <c r="E106" s="37" t="n">
        <v>3676.32</v>
      </c>
      <c r="F106" s="38" t="n">
        <v>0.0371</v>
      </c>
      <c r="G106" s="20" t="n"/>
    </row>
    <row r="107">
      <c r="A107" s="12" t="n"/>
      <c r="B107" s="30" t="n"/>
      <c r="C107" s="30" t="n"/>
      <c r="D107" s="13" t="n"/>
      <c r="E107" s="14" t="n"/>
      <c r="F107" s="15" t="n"/>
      <c r="G107" s="15" t="n"/>
    </row>
    <row r="108">
      <c r="A108" s="21" t="inlineStr">
        <is>
          <t>TOTAL</t>
        </is>
      </c>
      <c r="B108" s="32" t="n"/>
      <c r="C108" s="32" t="n"/>
      <c r="D108" s="22" t="n"/>
      <c r="E108" s="18" t="n">
        <v>3676.32</v>
      </c>
      <c r="F108" s="19" t="n">
        <v>0.0371</v>
      </c>
      <c r="G108" s="20" t="n"/>
    </row>
    <row r="109">
      <c r="A109" s="12" t="inlineStr">
        <is>
          <t>Accrued Interest</t>
        </is>
      </c>
      <c r="B109" s="30" t="n"/>
      <c r="C109" s="30" t="n"/>
      <c r="D109" s="13" t="n"/>
      <c r="E109" s="14" t="n">
        <v>0.6806328</v>
      </c>
      <c r="F109" s="15" t="n">
        <v>6e-06</v>
      </c>
      <c r="G109" s="15" t="n"/>
    </row>
    <row r="110">
      <c r="A110" s="12" t="inlineStr">
        <is>
          <t>Net Receivables/(Payables)</t>
        </is>
      </c>
      <c r="B110" s="30" t="n"/>
      <c r="C110" s="30" t="n"/>
      <c r="D110" s="13" t="n"/>
      <c r="E110" s="23" t="n">
        <v>-797.4006328</v>
      </c>
      <c r="F110" s="24" t="n">
        <v>-0.008206</v>
      </c>
      <c r="G110" s="15" t="n">
        <v>0.067576</v>
      </c>
    </row>
    <row r="111">
      <c r="A111" s="25" t="inlineStr">
        <is>
          <t>GRAND TOTAL</t>
        </is>
      </c>
      <c r="B111" s="33" t="n"/>
      <c r="C111" s="33" t="n"/>
      <c r="D111" s="26" t="n"/>
      <c r="E111" s="27" t="n">
        <v>99161.05</v>
      </c>
      <c r="F111" s="28" t="n">
        <v>1</v>
      </c>
      <c r="G111" s="28" t="n"/>
    </row>
    <row r="116">
      <c r="A116" s="67" t="inlineStr">
        <is>
          <t>Notes:</t>
        </is>
      </c>
    </row>
    <row r="117">
      <c r="A117" s="47" t="inlineStr">
        <is>
          <t>1. Security in default beyond its maturiy date</t>
        </is>
      </c>
      <c r="B117" s="34" t="inlineStr">
        <is>
          <t>NIL</t>
        </is>
      </c>
    </row>
    <row r="118">
      <c r="A118" t="inlineStr">
        <is>
          <t>2. NAV at the beginning of the period (Rs. per unit)</t>
        </is>
      </c>
    </row>
    <row r="119">
      <c r="A119" t="inlineStr">
        <is>
          <t>Plan /option (Face Value 10)</t>
        </is>
      </c>
      <c r="B119" t="inlineStr">
        <is>
          <t>As on *</t>
        </is>
      </c>
      <c r="C119" t="inlineStr">
        <is>
          <t>As on</t>
        </is>
      </c>
    </row>
    <row r="120">
      <c r="B120" s="48" t="n">
        <v>45198</v>
      </c>
      <c r="C120" s="48" t="n">
        <v>45230</v>
      </c>
    </row>
    <row r="121">
      <c r="A121" t="inlineStr">
        <is>
          <t>Direct Plan  Growth Option</t>
        </is>
      </c>
      <c r="B121" t="inlineStr">
        <is>
          <t>NA</t>
        </is>
      </c>
      <c r="C121" t="n">
        <v>10.1217</v>
      </c>
      <c r="E121" s="2" t="n"/>
    </row>
    <row r="122">
      <c r="A122" t="inlineStr">
        <is>
          <t>Direct Plan IDCW Option</t>
        </is>
      </c>
      <c r="B122" t="inlineStr">
        <is>
          <t>NA</t>
        </is>
      </c>
      <c r="C122" t="n">
        <v>10.1217</v>
      </c>
      <c r="E122" s="2" t="n"/>
    </row>
    <row r="123">
      <c r="A123" t="inlineStr">
        <is>
          <t>Regular Plan  Growth Option</t>
        </is>
      </c>
      <c r="B123" t="inlineStr">
        <is>
          <t>NA</t>
        </is>
      </c>
      <c r="C123" t="n">
        <v>10.1182</v>
      </c>
      <c r="E123" s="2" t="n"/>
    </row>
    <row r="124">
      <c r="A124" t="inlineStr">
        <is>
          <t>Regular Plan IDCW Option</t>
        </is>
      </c>
      <c r="B124" t="inlineStr">
        <is>
          <t>NA</t>
        </is>
      </c>
      <c r="C124" t="n">
        <v>10.1182</v>
      </c>
      <c r="E124" s="2" t="n"/>
    </row>
    <row r="125">
      <c r="E125" s="2" t="n"/>
    </row>
    <row r="126">
      <c r="A126" t="inlineStr">
        <is>
          <t>* NAV at the end of the month is not available as the first NAV was declared on 30th October 2023.</t>
        </is>
      </c>
      <c r="E126" s="2" t="n"/>
    </row>
    <row r="127">
      <c r="A127" t="inlineStr">
        <is>
          <t xml:space="preserve">3. Total Dividend (Net) declared during the month </t>
        </is>
      </c>
      <c r="B127" s="34" t="inlineStr">
        <is>
          <t>NIL</t>
        </is>
      </c>
    </row>
    <row r="128">
      <c r="A128" t="inlineStr">
        <is>
          <t>4. Bonus was declared during the month</t>
        </is>
      </c>
      <c r="B128" s="34" t="inlineStr">
        <is>
          <t>NIL</t>
        </is>
      </c>
    </row>
    <row r="129" ht="30" customHeight="1">
      <c r="A129" s="47" t="inlineStr">
        <is>
          <t>5. Investment in Repo of Corporate Debt Securities during the month ended October 31, 2023</t>
        </is>
      </c>
      <c r="B129" s="34" t="inlineStr">
        <is>
          <t>NIL</t>
        </is>
      </c>
    </row>
    <row r="130" ht="30" customHeight="1">
      <c r="A130" s="47" t="inlineStr">
        <is>
          <t>6. Investment in foreign securities/ADRs/GDRs at the end of the month</t>
        </is>
      </c>
      <c r="B130" s="34" t="inlineStr">
        <is>
          <t>NIL</t>
        </is>
      </c>
    </row>
    <row r="131">
      <c r="A131" t="inlineStr">
        <is>
          <t>7. Portfolio Turnover Ratio</t>
        </is>
      </c>
      <c r="B131" s="49" t="n">
        <v>0.273013</v>
      </c>
    </row>
    <row r="132" ht="45" customHeight="1">
      <c r="A132" s="47" t="inlineStr">
        <is>
          <t>8. Total gross exposure to derivative instruments (excluding reversed positions) at the end of the month (Rs. in Lakhs)</t>
        </is>
      </c>
      <c r="B132" s="34" t="inlineStr">
        <is>
          <t>NIL</t>
        </is>
      </c>
    </row>
    <row r="133" ht="30" customHeight="1">
      <c r="A133" s="47" t="inlineStr">
        <is>
          <t>9. Margin Deposits includes Margin money placed on derivatives other than margin money placed with bank</t>
        </is>
      </c>
      <c r="B133" s="34" t="inlineStr">
        <is>
          <t>NIL</t>
        </is>
      </c>
    </row>
    <row r="134" ht="30" customHeight="1">
      <c r="A134" s="47" t="inlineStr">
        <is>
          <t>10. Value of investment made by other schemes under same management (Rs. In Lakhs)</t>
        </is>
      </c>
      <c r="B134" s="34" t="inlineStr">
        <is>
          <t>NIL</t>
        </is>
      </c>
    </row>
    <row r="135">
      <c r="A135" t="inlineStr">
        <is>
          <t>11. Number of instance of deviation In valuation of securities</t>
        </is>
      </c>
      <c r="B135" s="34" t="inlineStr">
        <is>
          <t>NIL</t>
        </is>
      </c>
    </row>
    <row r="136">
      <c r="A136" t="inlineStr">
        <is>
          <t>12. Total value and percentage of illiquid equity shares / securities</t>
        </is>
      </c>
      <c r="B136" s="34" t="inlineStr">
        <is>
          <t>NIL</t>
        </is>
      </c>
    </row>
    <row r="138" ht="70" customHeight="1">
      <c r="A138" s="69" t="inlineStr">
        <is>
          <t>Scheme Name</t>
        </is>
      </c>
      <c r="B138" s="69" t="inlineStr">
        <is>
          <t>Risk- O - Meter</t>
        </is>
      </c>
      <c r="C138" s="69" t="inlineStr">
        <is>
          <t>Benchmark of the Scheme</t>
        </is>
      </c>
      <c r="D138" s="69" t="inlineStr">
        <is>
          <t>Benchmark Risk-o-meter</t>
        </is>
      </c>
    </row>
    <row r="139" ht="70" customHeight="1">
      <c r="A139" s="69" t="inlineStr">
        <is>
          <t>Edelweiss Multi Cap Fund</t>
        </is>
      </c>
      <c r="B139" s="69" t="n"/>
      <c r="C139" s="69" t="inlineStr">
        <is>
          <t>Nifty 500 MultiCap 50:25:25 TRI</t>
        </is>
      </c>
      <c r="D139" s="69" t="n"/>
      <c r="E139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38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123"/>
  <sheetViews>
    <sheetView showGridLines="0" workbookViewId="0">
      <pane ySplit="4" topLeftCell="A100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RECENTLY LISTED IPO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 ended equity scheme following investment theme of investing in recently listed 100 companies or upcoming Initial Public Offer (IPOs).)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6" t="inlineStr">
        <is>
          <t>Equity &amp; Equity related</t>
        </is>
      </c>
      <c r="B6" s="30" t="n"/>
      <c r="C6" s="30" t="n"/>
      <c r="D6" s="13" t="n"/>
      <c r="E6" s="14" t="n"/>
      <c r="F6" s="15" t="n"/>
      <c r="G6" s="15" t="n"/>
    </row>
    <row r="7">
      <c r="A7" s="16" t="inlineStr">
        <is>
          <t>(a)Listed / Awaiting listing on Stock Exchanges</t>
        </is>
      </c>
      <c r="B7" s="30" t="n"/>
      <c r="C7" s="30" t="n"/>
      <c r="D7" s="13" t="n"/>
      <c r="E7" s="14" t="n"/>
      <c r="F7" s="15" t="n"/>
      <c r="G7" s="15" t="n"/>
    </row>
    <row r="8">
      <c r="A8" s="12" t="inlineStr">
        <is>
          <t>C.E. Info Systems Ltd.</t>
        </is>
      </c>
      <c r="B8" s="30" t="inlineStr">
        <is>
          <t>INE0BV301023</t>
        </is>
      </c>
      <c r="C8" s="30" t="inlineStr">
        <is>
          <t>IT - Software</t>
        </is>
      </c>
      <c r="D8" s="13" t="n">
        <v>190000</v>
      </c>
      <c r="E8" s="14" t="n">
        <v>3957.51</v>
      </c>
      <c r="F8" s="15" t="n">
        <v>0.0447</v>
      </c>
      <c r="G8" s="15" t="n"/>
    </row>
    <row r="9">
      <c r="A9" s="12" t="inlineStr">
        <is>
          <t>Metro Brands Ltd.</t>
        </is>
      </c>
      <c r="B9" s="30" t="inlineStr">
        <is>
          <t>INE317I01021</t>
        </is>
      </c>
      <c r="C9" s="30" t="inlineStr">
        <is>
          <t>Consumer Durables</t>
        </is>
      </c>
      <c r="D9" s="13" t="n">
        <v>320000</v>
      </c>
      <c r="E9" s="14" t="n">
        <v>3800</v>
      </c>
      <c r="F9" s="15" t="n">
        <v>0.0429</v>
      </c>
      <c r="G9" s="15" t="n"/>
    </row>
    <row r="10">
      <c r="A10" s="12" t="inlineStr">
        <is>
          <t>Vedant Fashions Ltd.</t>
        </is>
      </c>
      <c r="B10" s="30" t="inlineStr">
        <is>
          <t>INE825V01034</t>
        </is>
      </c>
      <c r="C10" s="30" t="inlineStr">
        <is>
          <t>Retailing</t>
        </is>
      </c>
      <c r="D10" s="13" t="n">
        <v>256546</v>
      </c>
      <c r="E10" s="14" t="n">
        <v>3314.96</v>
      </c>
      <c r="F10" s="15" t="n">
        <v>0.0374</v>
      </c>
      <c r="G10" s="15" t="n"/>
    </row>
    <row r="11">
      <c r="A11" s="12" t="inlineStr">
        <is>
          <t>Go Fashion (India) Ltd.</t>
        </is>
      </c>
      <c r="B11" s="30" t="inlineStr">
        <is>
          <t>INE0BJS01011</t>
        </is>
      </c>
      <c r="C11" s="30" t="inlineStr">
        <is>
          <t>Retailing</t>
        </is>
      </c>
      <c r="D11" s="13" t="n">
        <v>260048</v>
      </c>
      <c r="E11" s="14" t="n">
        <v>3222.77</v>
      </c>
      <c r="F11" s="15" t="n">
        <v>0.0364</v>
      </c>
      <c r="G11" s="15" t="n"/>
    </row>
    <row r="12">
      <c r="A12" s="12" t="inlineStr">
        <is>
          <t>Data Patterns (India) Ltd.</t>
        </is>
      </c>
      <c r="B12" s="30" t="inlineStr">
        <is>
          <t>INE0IX101010</t>
        </is>
      </c>
      <c r="C12" s="30" t="inlineStr">
        <is>
          <t>Aerospace &amp; Defense</t>
        </is>
      </c>
      <c r="D12" s="13" t="n">
        <v>160000</v>
      </c>
      <c r="E12" s="14" t="n">
        <v>2987.84</v>
      </c>
      <c r="F12" s="15" t="n">
        <v>0.0337</v>
      </c>
      <c r="G12" s="15" t="n"/>
    </row>
    <row r="13">
      <c r="A13" s="12" t="inlineStr">
        <is>
          <t>Fusion Micro Finance Ltd.</t>
        </is>
      </c>
      <c r="B13" s="30" t="inlineStr">
        <is>
          <t>INE139R01012</t>
        </is>
      </c>
      <c r="C13" s="30" t="inlineStr">
        <is>
          <t>Finance</t>
        </is>
      </c>
      <c r="D13" s="13" t="n">
        <v>485349</v>
      </c>
      <c r="E13" s="14" t="n">
        <v>2863.32</v>
      </c>
      <c r="F13" s="15" t="n">
        <v>0.0323</v>
      </c>
      <c r="G13" s="15" t="n"/>
    </row>
    <row r="14">
      <c r="A14" s="12" t="inlineStr">
        <is>
          <t>Global Health Ltd.</t>
        </is>
      </c>
      <c r="B14" s="30" t="inlineStr">
        <is>
          <t>INE474Q01031</t>
        </is>
      </c>
      <c r="C14" s="30" t="inlineStr">
        <is>
          <t>Healthcare Services</t>
        </is>
      </c>
      <c r="D14" s="13" t="n">
        <v>360000</v>
      </c>
      <c r="E14" s="14" t="n">
        <v>2824.56</v>
      </c>
      <c r="F14" s="15" t="n">
        <v>0.0319</v>
      </c>
      <c r="G14" s="15" t="n"/>
    </row>
    <row r="15">
      <c r="A15" s="12" t="inlineStr">
        <is>
          <t>Syrma Sgs Technology Ltd.</t>
        </is>
      </c>
      <c r="B15" s="30" t="inlineStr">
        <is>
          <t>INE0DYJ01015</t>
        </is>
      </c>
      <c r="C15" s="30" t="inlineStr">
        <is>
          <t>Industrial Manufacturing</t>
        </is>
      </c>
      <c r="D15" s="13" t="n">
        <v>440000</v>
      </c>
      <c r="E15" s="14" t="n">
        <v>2720.74</v>
      </c>
      <c r="F15" s="15" t="n">
        <v>0.0307</v>
      </c>
      <c r="G15" s="15" t="n"/>
    </row>
    <row r="16">
      <c r="A16" s="12" t="inlineStr">
        <is>
          <t>Rainbow Children's Medicare Ltd.</t>
        </is>
      </c>
      <c r="B16" s="30" t="inlineStr">
        <is>
          <t>INE961O01016</t>
        </is>
      </c>
      <c r="C16" s="30" t="inlineStr">
        <is>
          <t>Healthcare Services</t>
        </is>
      </c>
      <c r="D16" s="13" t="n">
        <v>246792</v>
      </c>
      <c r="E16" s="14" t="n">
        <v>2623.77</v>
      </c>
      <c r="F16" s="15" t="n">
        <v>0.0296</v>
      </c>
      <c r="G16" s="15" t="n"/>
    </row>
    <row r="17">
      <c r="A17" s="12" t="inlineStr">
        <is>
          <t>Five Star Business Finance Ltd.</t>
        </is>
      </c>
      <c r="B17" s="30" t="inlineStr">
        <is>
          <t>INE128S01021</t>
        </is>
      </c>
      <c r="C17" s="30" t="inlineStr">
        <is>
          <t>Finance</t>
        </is>
      </c>
      <c r="D17" s="13" t="n">
        <v>355000</v>
      </c>
      <c r="E17" s="14" t="n">
        <v>2623.1</v>
      </c>
      <c r="F17" s="15" t="n">
        <v>0.0296</v>
      </c>
      <c r="G17" s="15" t="n"/>
    </row>
    <row r="18">
      <c r="A18" s="12" t="inlineStr">
        <is>
          <t>Concord Biotech Ltd.</t>
        </is>
      </c>
      <c r="B18" s="30" t="inlineStr">
        <is>
          <t>INE338H01029</t>
        </is>
      </c>
      <c r="C18" s="30" t="inlineStr">
        <is>
          <t>Pharmaceuticals &amp; Biotechnology</t>
        </is>
      </c>
      <c r="D18" s="13" t="n">
        <v>210000</v>
      </c>
      <c r="E18" s="14" t="n">
        <v>2412.17</v>
      </c>
      <c r="F18" s="15" t="n">
        <v>0.0272</v>
      </c>
      <c r="G18" s="15" t="n"/>
    </row>
    <row r="19">
      <c r="A19" s="12" t="inlineStr">
        <is>
          <t>PB Fintech Ltd.</t>
        </is>
      </c>
      <c r="B19" s="30" t="inlineStr">
        <is>
          <t>INE417T01026</t>
        </is>
      </c>
      <c r="C19" s="30" t="inlineStr">
        <is>
          <t>Financial Technology (Fintech)</t>
        </is>
      </c>
      <c r="D19" s="13" t="n">
        <v>330000</v>
      </c>
      <c r="E19" s="14" t="n">
        <v>2312.31</v>
      </c>
      <c r="F19" s="15" t="n">
        <v>0.0261</v>
      </c>
      <c r="G19" s="15" t="n"/>
    </row>
    <row r="20">
      <c r="A20" s="12" t="inlineStr">
        <is>
          <t>Star Health &amp; Allied Insurance Co Ltd.</t>
        </is>
      </c>
      <c r="B20" s="30" t="inlineStr">
        <is>
          <t>INE575P01011</t>
        </is>
      </c>
      <c r="C20" s="30" t="inlineStr">
        <is>
          <t>Insurance</t>
        </is>
      </c>
      <c r="D20" s="13" t="n">
        <v>380000</v>
      </c>
      <c r="E20" s="14" t="n">
        <v>2204</v>
      </c>
      <c r="F20" s="15" t="n">
        <v>0.0249</v>
      </c>
      <c r="G20" s="15" t="n"/>
    </row>
    <row r="21">
      <c r="A21" s="12" t="inlineStr">
        <is>
          <t>KFIN Technologies Pvt Ltd.</t>
        </is>
      </c>
      <c r="B21" s="30" t="inlineStr">
        <is>
          <t>INE138Y01010</t>
        </is>
      </c>
      <c r="C21" s="30" t="inlineStr">
        <is>
          <t>Capital Markets</t>
        </is>
      </c>
      <c r="D21" s="13" t="n">
        <v>477661</v>
      </c>
      <c r="E21" s="14" t="n">
        <v>2158.07</v>
      </c>
      <c r="F21" s="15" t="n">
        <v>0.0244</v>
      </c>
      <c r="G21" s="15" t="n"/>
    </row>
    <row r="22">
      <c r="A22" s="12" t="inlineStr">
        <is>
          <t>Bikaji Foods International Ltd.</t>
        </is>
      </c>
      <c r="B22" s="30" t="inlineStr">
        <is>
          <t>INE00E101023</t>
        </is>
      </c>
      <c r="C22" s="30" t="inlineStr">
        <is>
          <t>Food Products</t>
        </is>
      </c>
      <c r="D22" s="13" t="n">
        <v>430000</v>
      </c>
      <c r="E22" s="14" t="n">
        <v>2034.33</v>
      </c>
      <c r="F22" s="15" t="n">
        <v>0.023</v>
      </c>
      <c r="G22" s="15" t="n"/>
    </row>
    <row r="23">
      <c r="A23" s="12" t="inlineStr">
        <is>
          <t>Latent View Analytics Ltd.</t>
        </is>
      </c>
      <c r="B23" s="30" t="inlineStr">
        <is>
          <t>INE0I7C01011</t>
        </is>
      </c>
      <c r="C23" s="30" t="inlineStr">
        <is>
          <t>IT - Software</t>
        </is>
      </c>
      <c r="D23" s="13" t="n">
        <v>500000</v>
      </c>
      <c r="E23" s="14" t="n">
        <v>1990.75</v>
      </c>
      <c r="F23" s="15" t="n">
        <v>0.0225</v>
      </c>
      <c r="G23" s="15" t="n"/>
    </row>
    <row r="24">
      <c r="A24" s="12" t="inlineStr">
        <is>
          <t>Landmark Cars Ltd.</t>
        </is>
      </c>
      <c r="B24" s="30" t="inlineStr">
        <is>
          <t>INE559R01029</t>
        </is>
      </c>
      <c r="C24" s="30" t="inlineStr">
        <is>
          <t>Automobiles</t>
        </is>
      </c>
      <c r="D24" s="13" t="n">
        <v>270000</v>
      </c>
      <c r="E24" s="14" t="n">
        <v>1918.62</v>
      </c>
      <c r="F24" s="15" t="n">
        <v>0.0216</v>
      </c>
      <c r="G24" s="15" t="n"/>
    </row>
    <row r="25">
      <c r="A25" s="12" t="inlineStr">
        <is>
          <t>Mankind Pharma Ltd.</t>
        </is>
      </c>
      <c r="B25" s="30" t="inlineStr">
        <is>
          <t>INE634S01028</t>
        </is>
      </c>
      <c r="C25" s="30" t="inlineStr">
        <is>
          <t>Pharmaceuticals &amp; Biotechnology</t>
        </is>
      </c>
      <c r="D25" s="13" t="n">
        <v>110000</v>
      </c>
      <c r="E25" s="14" t="n">
        <v>1915.71</v>
      </c>
      <c r="F25" s="15" t="n">
        <v>0.0216</v>
      </c>
      <c r="G25" s="15" t="n"/>
    </row>
    <row r="26">
      <c r="A26" s="12" t="inlineStr">
        <is>
          <t>Ami Organics Ltd.</t>
        </is>
      </c>
      <c r="B26" s="30" t="inlineStr">
        <is>
          <t>INE00FF01017</t>
        </is>
      </c>
      <c r="C26" s="30" t="inlineStr">
        <is>
          <t>Pharmaceuticals &amp; Biotechnology</t>
        </is>
      </c>
      <c r="D26" s="13" t="n">
        <v>154000</v>
      </c>
      <c r="E26" s="14" t="n">
        <v>1801.34</v>
      </c>
      <c r="F26" s="15" t="n">
        <v>0.0203</v>
      </c>
      <c r="G26" s="15" t="n"/>
    </row>
    <row r="27">
      <c r="A27" s="12" t="inlineStr">
        <is>
          <t>Aether Industries Ltd.</t>
        </is>
      </c>
      <c r="B27" s="30" t="inlineStr">
        <is>
          <t>INE0BWX01014</t>
        </is>
      </c>
      <c r="C27" s="30" t="inlineStr">
        <is>
          <t>Chemicals &amp; Petrochemicals</t>
        </is>
      </c>
      <c r="D27" s="13" t="n">
        <v>190000</v>
      </c>
      <c r="E27" s="14" t="n">
        <v>1672.57</v>
      </c>
      <c r="F27" s="15" t="n">
        <v>0.0189</v>
      </c>
      <c r="G27" s="15" t="n"/>
    </row>
    <row r="28">
      <c r="A28" s="12" t="inlineStr">
        <is>
          <t>JSW Infrastructure Ltd.</t>
        </is>
      </c>
      <c r="B28" s="30" t="inlineStr">
        <is>
          <t>INE880J01026</t>
        </is>
      </c>
      <c r="C28" s="30" t="inlineStr">
        <is>
          <t>Transport Infrastructure</t>
        </is>
      </c>
      <c r="D28" s="13" t="n">
        <v>980000</v>
      </c>
      <c r="E28" s="14" t="n">
        <v>1661.59</v>
      </c>
      <c r="F28" s="15" t="n">
        <v>0.0187</v>
      </c>
      <c r="G28" s="15" t="n"/>
    </row>
    <row r="29">
      <c r="A29" s="12" t="inlineStr">
        <is>
          <t>Divgi Torqtransfer Systems Ltd.</t>
        </is>
      </c>
      <c r="B29" s="30" t="inlineStr">
        <is>
          <t>INE753U01022</t>
        </is>
      </c>
      <c r="C29" s="30" t="inlineStr">
        <is>
          <t>Auto Components</t>
        </is>
      </c>
      <c r="D29" s="13" t="n">
        <v>158647</v>
      </c>
      <c r="E29" s="14" t="n">
        <v>1650.88</v>
      </c>
      <c r="F29" s="15" t="n">
        <v>0.0186</v>
      </c>
      <c r="G29" s="15" t="n"/>
    </row>
    <row r="30">
      <c r="A30" s="12" t="inlineStr">
        <is>
          <t>Utkarsh Small Finance Bank Ltd.</t>
        </is>
      </c>
      <c r="B30" s="30" t="inlineStr">
        <is>
          <t>INE735W01017</t>
        </is>
      </c>
      <c r="C30" s="30" t="inlineStr">
        <is>
          <t>Banks</t>
        </is>
      </c>
      <c r="D30" s="13" t="n">
        <v>3000000</v>
      </c>
      <c r="E30" s="14" t="n">
        <v>1500</v>
      </c>
      <c r="F30" s="15" t="n">
        <v>0.0169</v>
      </c>
      <c r="G30" s="15" t="n"/>
    </row>
    <row r="31">
      <c r="A31" s="12" t="inlineStr">
        <is>
          <t>R R Kabel Ltd.</t>
        </is>
      </c>
      <c r="B31" s="30" t="inlineStr">
        <is>
          <t>INE777K01022</t>
        </is>
      </c>
      <c r="C31" s="30" t="inlineStr">
        <is>
          <t>Industrial Products</t>
        </is>
      </c>
      <c r="D31" s="13" t="n">
        <v>102328</v>
      </c>
      <c r="E31" s="14" t="n">
        <v>1387.93</v>
      </c>
      <c r="F31" s="15" t="n">
        <v>0.0157</v>
      </c>
      <c r="G31" s="15" t="n"/>
    </row>
    <row r="32">
      <c r="A32" s="12" t="inlineStr">
        <is>
          <t>Craftsman Automation Ltd.</t>
        </is>
      </c>
      <c r="B32" s="30" t="inlineStr">
        <is>
          <t>INE00LO01017</t>
        </is>
      </c>
      <c r="C32" s="30" t="inlineStr">
        <is>
          <t>Auto Components</t>
        </is>
      </c>
      <c r="D32" s="13" t="n">
        <v>27000</v>
      </c>
      <c r="E32" s="14" t="n">
        <v>1314.58</v>
      </c>
      <c r="F32" s="15" t="n">
        <v>0.0148</v>
      </c>
      <c r="G32" s="15" t="n"/>
    </row>
    <row r="33">
      <c r="A33" s="12" t="inlineStr">
        <is>
          <t>Tarsons Products Ltd.</t>
        </is>
      </c>
      <c r="B33" s="30" t="inlineStr">
        <is>
          <t>INE144Z01023</t>
        </is>
      </c>
      <c r="C33" s="30" t="inlineStr">
        <is>
          <t>Healthcare Equipment &amp; Supplies</t>
        </is>
      </c>
      <c r="D33" s="13" t="n">
        <v>273566</v>
      </c>
      <c r="E33" s="14" t="n">
        <v>1283.43</v>
      </c>
      <c r="F33" s="15" t="n">
        <v>0.0145</v>
      </c>
      <c r="G33" s="15" t="n"/>
    </row>
    <row r="34">
      <c r="A34" s="12" t="inlineStr">
        <is>
          <t>Avalon Technologies Ltd.</t>
        </is>
      </c>
      <c r="B34" s="30" t="inlineStr">
        <is>
          <t>INE0LCL01028</t>
        </is>
      </c>
      <c r="C34" s="30" t="inlineStr">
        <is>
          <t>Electrical Equipment</t>
        </is>
      </c>
      <c r="D34" s="13" t="n">
        <v>258378</v>
      </c>
      <c r="E34" s="14" t="n">
        <v>1282.2</v>
      </c>
      <c r="F34" s="15" t="n">
        <v>0.0145</v>
      </c>
      <c r="G34" s="15" t="n"/>
    </row>
    <row r="35">
      <c r="A35" s="12" t="inlineStr">
        <is>
          <t>Cyient DLM Ltd.</t>
        </is>
      </c>
      <c r="B35" s="30" t="inlineStr">
        <is>
          <t>INE055S01018</t>
        </is>
      </c>
      <c r="C35" s="30" t="inlineStr">
        <is>
          <t>Industrial Manufacturing</t>
        </is>
      </c>
      <c r="D35" s="13" t="n">
        <v>200000</v>
      </c>
      <c r="E35" s="14" t="n">
        <v>1278.8</v>
      </c>
      <c r="F35" s="15" t="n">
        <v>0.0144</v>
      </c>
      <c r="G35" s="15" t="n"/>
    </row>
    <row r="36">
      <c r="A36" s="12" t="inlineStr">
        <is>
          <t>Uniparts India Ltd.</t>
        </is>
      </c>
      <c r="B36" s="30" t="inlineStr">
        <is>
          <t>INE244O01017</t>
        </is>
      </c>
      <c r="C36" s="30" t="inlineStr">
        <is>
          <t>Industrial Manufacturing</t>
        </is>
      </c>
      <c r="D36" s="13" t="n">
        <v>225000</v>
      </c>
      <c r="E36" s="14" t="n">
        <v>1251.23</v>
      </c>
      <c r="F36" s="15" t="n">
        <v>0.0141</v>
      </c>
      <c r="G36" s="15" t="n"/>
    </row>
    <row r="37">
      <c r="A37" s="12" t="inlineStr">
        <is>
          <t>Samhi Hotels Ltd.</t>
        </is>
      </c>
      <c r="B37" s="30" t="inlineStr">
        <is>
          <t>INE08U801020</t>
        </is>
      </c>
      <c r="C37" s="30" t="inlineStr">
        <is>
          <t>Leisure Services</t>
        </is>
      </c>
      <c r="D37" s="13" t="n">
        <v>769699</v>
      </c>
      <c r="E37" s="14" t="n">
        <v>1146.08</v>
      </c>
      <c r="F37" s="15" t="n">
        <v>0.0129</v>
      </c>
      <c r="G37" s="15" t="n"/>
    </row>
    <row r="38">
      <c r="A38" s="12" t="inlineStr">
        <is>
          <t>FSN E-Commerce Ventures Ltd.</t>
        </is>
      </c>
      <c r="B38" s="30" t="inlineStr">
        <is>
          <t>INE388Y01029</t>
        </is>
      </c>
      <c r="C38" s="30" t="inlineStr">
        <is>
          <t>Retailing</t>
        </is>
      </c>
      <c r="D38" s="13" t="n">
        <v>800000</v>
      </c>
      <c r="E38" s="14" t="n">
        <v>1114.8</v>
      </c>
      <c r="F38" s="15" t="n">
        <v>0.0126</v>
      </c>
      <c r="G38" s="15" t="n"/>
    </row>
    <row r="39">
      <c r="A39" s="12" t="inlineStr">
        <is>
          <t>Campus Activewear Ltd.</t>
        </is>
      </c>
      <c r="B39" s="30" t="inlineStr">
        <is>
          <t>INE278Y01022</t>
        </is>
      </c>
      <c r="C39" s="30" t="inlineStr">
        <is>
          <t>Consumer Durables</t>
        </is>
      </c>
      <c r="D39" s="13" t="n">
        <v>410000</v>
      </c>
      <c r="E39" s="14" t="n">
        <v>1091.01</v>
      </c>
      <c r="F39" s="15" t="n">
        <v>0.0123</v>
      </c>
      <c r="G39" s="15" t="n"/>
    </row>
    <row r="40">
      <c r="A40" s="12" t="inlineStr">
        <is>
          <t>Sona BLW Precision Forgings Ltd.</t>
        </is>
      </c>
      <c r="B40" s="30" t="inlineStr">
        <is>
          <t>INE073K01018</t>
        </is>
      </c>
      <c r="C40" s="30" t="inlineStr">
        <is>
          <t>Auto Components</t>
        </is>
      </c>
      <c r="D40" s="13" t="n">
        <v>200000</v>
      </c>
      <c r="E40" s="14" t="n">
        <v>1083</v>
      </c>
      <c r="F40" s="15" t="n">
        <v>0.0122</v>
      </c>
      <c r="G40" s="15" t="n"/>
    </row>
    <row r="41">
      <c r="A41" s="12" t="inlineStr">
        <is>
          <t>Yatra Online Ltd.</t>
        </is>
      </c>
      <c r="B41" s="30" t="inlineStr">
        <is>
          <t>INE0JR601024</t>
        </is>
      </c>
      <c r="C41" s="30" t="inlineStr">
        <is>
          <t>Leisure Services</t>
        </is>
      </c>
      <c r="D41" s="13" t="n">
        <v>845040</v>
      </c>
      <c r="E41" s="14" t="n">
        <v>1081.23</v>
      </c>
      <c r="F41" s="15" t="n">
        <v>0.0122</v>
      </c>
      <c r="G41" s="15" t="n"/>
    </row>
    <row r="42">
      <c r="A42" s="12" t="inlineStr">
        <is>
          <t>Rolex Rings Ltd.</t>
        </is>
      </c>
      <c r="B42" s="30" t="inlineStr">
        <is>
          <t>INE645S01016</t>
        </is>
      </c>
      <c r="C42" s="30" t="inlineStr">
        <is>
          <t>Auto Components</t>
        </is>
      </c>
      <c r="D42" s="13" t="n">
        <v>45000</v>
      </c>
      <c r="E42" s="14" t="n">
        <v>996.01</v>
      </c>
      <c r="F42" s="15" t="n">
        <v>0.0112</v>
      </c>
      <c r="G42" s="15" t="n"/>
    </row>
    <row r="43">
      <c r="A43" s="12" t="inlineStr">
        <is>
          <t>Medplus Health Services Ltd.</t>
        </is>
      </c>
      <c r="B43" s="30" t="inlineStr">
        <is>
          <t>INE804L01022</t>
        </is>
      </c>
      <c r="C43" s="30" t="inlineStr">
        <is>
          <t>Retailing</t>
        </is>
      </c>
      <c r="D43" s="13" t="n">
        <v>120000</v>
      </c>
      <c r="E43" s="14" t="n">
        <v>949.6799999999999</v>
      </c>
      <c r="F43" s="15" t="n">
        <v>0.0107</v>
      </c>
      <c r="G43" s="15" t="n"/>
    </row>
    <row r="44">
      <c r="A44" s="12" t="inlineStr">
        <is>
          <t>Home First Finance Company India Ltd.</t>
        </is>
      </c>
      <c r="B44" s="30" t="inlineStr">
        <is>
          <t>INE481N01025</t>
        </is>
      </c>
      <c r="C44" s="30" t="inlineStr">
        <is>
          <t>Finance</t>
        </is>
      </c>
      <c r="D44" s="13" t="n">
        <v>104773</v>
      </c>
      <c r="E44" s="14" t="n">
        <v>945.3099999999999</v>
      </c>
      <c r="F44" s="15" t="n">
        <v>0.0107</v>
      </c>
      <c r="G44" s="15" t="n"/>
    </row>
    <row r="45">
      <c r="A45" s="12" t="inlineStr">
        <is>
          <t>Vijaya Diagnostic Centre Ltd.</t>
        </is>
      </c>
      <c r="B45" s="30" t="inlineStr">
        <is>
          <t>INE043W01024</t>
        </is>
      </c>
      <c r="C45" s="30" t="inlineStr">
        <is>
          <t>Healthcare Services</t>
        </is>
      </c>
      <c r="D45" s="13" t="n">
        <v>160836</v>
      </c>
      <c r="E45" s="14" t="n">
        <v>943.71</v>
      </c>
      <c r="F45" s="15" t="n">
        <v>0.0106</v>
      </c>
      <c r="G45" s="15" t="n"/>
    </row>
    <row r="46">
      <c r="A46" s="12" t="inlineStr">
        <is>
          <t>Krishna Inst of Medical Sciences Ltd.</t>
        </is>
      </c>
      <c r="B46" s="30" t="inlineStr">
        <is>
          <t>INE967H01017</t>
        </is>
      </c>
      <c r="C46" s="30" t="inlineStr">
        <is>
          <t>Healthcare Services</t>
        </is>
      </c>
      <c r="D46" s="13" t="n">
        <v>48206</v>
      </c>
      <c r="E46" s="14" t="n">
        <v>909.72</v>
      </c>
      <c r="F46" s="15" t="n">
        <v>0.0103</v>
      </c>
      <c r="G46" s="15" t="n"/>
    </row>
    <row r="47">
      <c r="A47" s="12" t="inlineStr">
        <is>
          <t>Jupiter Life Line Hospitals Ltd.</t>
        </is>
      </c>
      <c r="B47" s="30" t="inlineStr">
        <is>
          <t>INE682M01012</t>
        </is>
      </c>
      <c r="C47" s="30" t="inlineStr">
        <is>
          <t>Healthcare Services</t>
        </is>
      </c>
      <c r="D47" s="13" t="n">
        <v>84524</v>
      </c>
      <c r="E47" s="14" t="n">
        <v>873.26</v>
      </c>
      <c r="F47" s="15" t="n">
        <v>0.009900000000000001</v>
      </c>
      <c r="G47" s="15" t="n"/>
    </row>
    <row r="48">
      <c r="A48" s="12" t="inlineStr">
        <is>
          <t>MTAR Technologies Ltd.</t>
        </is>
      </c>
      <c r="B48" s="30" t="inlineStr">
        <is>
          <t>INE864I01014</t>
        </is>
      </c>
      <c r="C48" s="30" t="inlineStr">
        <is>
          <t>Aerospace &amp; Defense</t>
        </is>
      </c>
      <c r="D48" s="13" t="n">
        <v>35000</v>
      </c>
      <c r="E48" s="14" t="n">
        <v>853.6</v>
      </c>
      <c r="F48" s="15" t="n">
        <v>0.009599999999999999</v>
      </c>
      <c r="G48" s="15" t="n"/>
    </row>
    <row r="49">
      <c r="A49" s="12" t="inlineStr">
        <is>
          <t>Clean Science and Technology Ltd.</t>
        </is>
      </c>
      <c r="B49" s="30" t="inlineStr">
        <is>
          <t>INE227W01023</t>
        </is>
      </c>
      <c r="C49" s="30" t="inlineStr">
        <is>
          <t>Chemicals &amp; Petrochemicals</t>
        </is>
      </c>
      <c r="D49" s="13" t="n">
        <v>65000</v>
      </c>
      <c r="E49" s="14" t="n">
        <v>847.73</v>
      </c>
      <c r="F49" s="15" t="n">
        <v>0.009599999999999999</v>
      </c>
      <c r="G49" s="15" t="n"/>
    </row>
    <row r="50">
      <c r="A50" s="12" t="inlineStr">
        <is>
          <t>Devyani International Ltd.</t>
        </is>
      </c>
      <c r="B50" s="30" t="inlineStr">
        <is>
          <t>INE872J01023</t>
        </is>
      </c>
      <c r="C50" s="30" t="inlineStr">
        <is>
          <t>Leisure Services</t>
        </is>
      </c>
      <c r="D50" s="13" t="n">
        <v>470000</v>
      </c>
      <c r="E50" s="14" t="n">
        <v>845.0599999999999</v>
      </c>
      <c r="F50" s="15" t="n">
        <v>0.0095</v>
      </c>
      <c r="G50" s="15" t="n"/>
    </row>
    <row r="51">
      <c r="A51" s="12" t="inlineStr">
        <is>
          <t>SBFC Finance Ltd.</t>
        </is>
      </c>
      <c r="B51" s="30" t="inlineStr">
        <is>
          <t>INE423Y01016</t>
        </is>
      </c>
      <c r="C51" s="30" t="inlineStr">
        <is>
          <t>Finance</t>
        </is>
      </c>
      <c r="D51" s="13" t="n">
        <v>854709</v>
      </c>
      <c r="E51" s="14" t="n">
        <v>706.42</v>
      </c>
      <c r="F51" s="15" t="n">
        <v>0.008</v>
      </c>
      <c r="G51" s="15" t="n"/>
    </row>
    <row r="52">
      <c r="A52" s="12" t="inlineStr">
        <is>
          <t>Dodla Dairy Ltd.</t>
        </is>
      </c>
      <c r="B52" s="30" t="inlineStr">
        <is>
          <t>INE021O01019</t>
        </is>
      </c>
      <c r="C52" s="30" t="inlineStr">
        <is>
          <t>Food Products</t>
        </is>
      </c>
      <c r="D52" s="13" t="n">
        <v>100000</v>
      </c>
      <c r="E52" s="14" t="n">
        <v>685.3</v>
      </c>
      <c r="F52" s="15" t="n">
        <v>0.0077</v>
      </c>
      <c r="G52" s="15" t="n"/>
    </row>
    <row r="53">
      <c r="A53" s="12" t="inlineStr">
        <is>
          <t>Nuvoco Vistas Corporation Ltd.</t>
        </is>
      </c>
      <c r="B53" s="30" t="inlineStr">
        <is>
          <t>INE118D01016</t>
        </is>
      </c>
      <c r="C53" s="30" t="inlineStr">
        <is>
          <t>Cement &amp; Cement Products</t>
        </is>
      </c>
      <c r="D53" s="13" t="n">
        <v>167733</v>
      </c>
      <c r="E53" s="14" t="n">
        <v>571.05</v>
      </c>
      <c r="F53" s="15" t="n">
        <v>0.0064</v>
      </c>
      <c r="G53" s="15" t="n"/>
    </row>
    <row r="54">
      <c r="A54" s="12" t="inlineStr">
        <is>
          <t>Rategain Travel Technologies Ltd.</t>
        </is>
      </c>
      <c r="B54" s="30" t="inlineStr">
        <is>
          <t>INE0CLI01024</t>
        </is>
      </c>
      <c r="C54" s="30" t="inlineStr">
        <is>
          <t>IT - Software</t>
        </is>
      </c>
      <c r="D54" s="13" t="n">
        <v>79000</v>
      </c>
      <c r="E54" s="14" t="n">
        <v>493.08</v>
      </c>
      <c r="F54" s="15" t="n">
        <v>0.0056</v>
      </c>
      <c r="G54" s="15" t="n"/>
    </row>
    <row r="55">
      <c r="A55" s="12" t="inlineStr">
        <is>
          <t>Sai Silk (Kalamandir) Ltd.</t>
        </is>
      </c>
      <c r="B55" s="30" t="inlineStr">
        <is>
          <t>INE438K01021</t>
        </is>
      </c>
      <c r="C55" s="30" t="inlineStr">
        <is>
          <t>Retailing</t>
        </is>
      </c>
      <c r="D55" s="13" t="n">
        <v>182176</v>
      </c>
      <c r="E55" s="14" t="n">
        <v>435.04</v>
      </c>
      <c r="F55" s="15" t="n">
        <v>0.0049</v>
      </c>
      <c r="G55" s="15" t="n"/>
    </row>
    <row r="56">
      <c r="A56" s="12" t="inlineStr">
        <is>
          <t>Ideaforge Technology Ltd.</t>
        </is>
      </c>
      <c r="B56" s="30" t="inlineStr">
        <is>
          <t>INE349Y01013</t>
        </is>
      </c>
      <c r="C56" s="30" t="inlineStr">
        <is>
          <t>Aerospace &amp; Defense</t>
        </is>
      </c>
      <c r="D56" s="13" t="n">
        <v>50000</v>
      </c>
      <c r="E56" s="14" t="n">
        <v>399.65</v>
      </c>
      <c r="F56" s="15" t="n">
        <v>0.0045</v>
      </c>
      <c r="G56" s="15" t="n"/>
    </row>
    <row r="57">
      <c r="A57" s="12" t="inlineStr">
        <is>
          <t>SBI Cards &amp; Payment Services Ltd.</t>
        </is>
      </c>
      <c r="B57" s="30" t="inlineStr">
        <is>
          <t>INE018E01016</t>
        </is>
      </c>
      <c r="C57" s="30" t="inlineStr">
        <is>
          <t>Finance</t>
        </is>
      </c>
      <c r="D57" s="13" t="n">
        <v>1000</v>
      </c>
      <c r="E57" s="14" t="n">
        <v>7.46</v>
      </c>
      <c r="F57" s="15" t="n">
        <v>0.0001</v>
      </c>
      <c r="G57" s="15" t="n"/>
    </row>
    <row r="58">
      <c r="A58" s="12" t="inlineStr">
        <is>
          <t>Polycab India Ltd.</t>
        </is>
      </c>
      <c r="B58" s="30" t="inlineStr">
        <is>
          <t>INE455K01017</t>
        </is>
      </c>
      <c r="C58" s="30" t="inlineStr">
        <is>
          <t>Industrial Products</t>
        </is>
      </c>
      <c r="D58" s="13" t="n">
        <v>100</v>
      </c>
      <c r="E58" s="14" t="n">
        <v>4.92</v>
      </c>
      <c r="F58" s="15" t="n">
        <v>0.0001</v>
      </c>
      <c r="G58" s="15" t="n"/>
    </row>
    <row r="59">
      <c r="A59" s="16" t="inlineStr">
        <is>
          <t>Sub Total</t>
        </is>
      </c>
      <c r="B59" s="31" t="n"/>
      <c r="C59" s="31" t="n"/>
      <c r="D59" s="17" t="n"/>
      <c r="E59" s="37" t="n">
        <v>81752.85000000001</v>
      </c>
      <c r="F59" s="38" t="n">
        <v>0.9225</v>
      </c>
      <c r="G59" s="20" t="n"/>
    </row>
    <row r="60">
      <c r="A60" s="12" t="n"/>
      <c r="B60" s="30" t="n"/>
      <c r="C60" s="30" t="n"/>
      <c r="D60" s="13" t="n"/>
      <c r="E60" s="14" t="n"/>
      <c r="F60" s="15" t="n"/>
      <c r="G60" s="15" t="n"/>
    </row>
    <row r="61">
      <c r="A61" s="16" t="inlineStr">
        <is>
          <t>(b) Unlisted</t>
        </is>
      </c>
      <c r="B61" s="30" t="n"/>
      <c r="C61" s="30" t="n"/>
      <c r="D61" s="13" t="n"/>
      <c r="E61" s="14" t="n"/>
      <c r="F61" s="15" t="n"/>
      <c r="G61" s="15" t="n"/>
    </row>
    <row r="62">
      <c r="A62" s="12" t="inlineStr">
        <is>
          <t>Blue Jet Healthcare Ltd.</t>
        </is>
      </c>
      <c r="B62" s="30" t="inlineStr">
        <is>
          <t>INE0KBH01020</t>
        </is>
      </c>
      <c r="C62" s="30" t="inlineStr">
        <is>
          <t>Pharmaceuticals &amp; Biotechnology</t>
        </is>
      </c>
      <c r="D62" s="13" t="n">
        <v>231403</v>
      </c>
      <c r="E62" s="14" t="n">
        <v>800.65</v>
      </c>
      <c r="F62" s="15" t="n">
        <v>0.008999999999999999</v>
      </c>
      <c r="G62" s="15" t="n"/>
    </row>
    <row r="63">
      <c r="A63" s="16" t="inlineStr">
        <is>
          <t>Sub Total</t>
        </is>
      </c>
      <c r="B63" s="31" t="n"/>
      <c r="C63" s="31" t="n"/>
      <c r="D63" s="17" t="n"/>
      <c r="E63" s="37" t="n">
        <v>800.65</v>
      </c>
      <c r="F63" s="38" t="n">
        <v>0.008999999999999999</v>
      </c>
      <c r="G63" s="20" t="n"/>
    </row>
    <row r="64">
      <c r="A64" s="21" t="inlineStr">
        <is>
          <t>TOTAL</t>
        </is>
      </c>
      <c r="B64" s="32" t="n"/>
      <c r="C64" s="32" t="n"/>
      <c r="D64" s="22" t="n"/>
      <c r="E64" s="27" t="n">
        <v>81752.85000000001</v>
      </c>
      <c r="F64" s="28" t="n">
        <v>0.9225</v>
      </c>
      <c r="G64" s="20" t="n"/>
    </row>
    <row r="65">
      <c r="A65" s="12" t="n"/>
      <c r="B65" s="30" t="n"/>
      <c r="C65" s="30" t="n"/>
      <c r="D65" s="13" t="n"/>
      <c r="E65" s="14" t="n"/>
      <c r="F65" s="15" t="n"/>
      <c r="G65" s="15" t="n"/>
    </row>
    <row r="66">
      <c r="A66" s="16" t="inlineStr">
        <is>
          <t>Derivatives</t>
        </is>
      </c>
      <c r="B66" s="30" t="n"/>
      <c r="C66" s="30" t="n"/>
      <c r="D66" s="13" t="n"/>
      <c r="E66" s="14" t="n"/>
      <c r="F66" s="15" t="n"/>
      <c r="G66" s="15" t="n"/>
    </row>
    <row r="67">
      <c r="A67" s="16" t="inlineStr">
        <is>
          <t>(a) Index/Stock Future</t>
        </is>
      </c>
      <c r="B67" s="30" t="n"/>
      <c r="C67" s="30" t="n"/>
      <c r="D67" s="13" t="n"/>
      <c r="E67" s="14" t="n"/>
      <c r="F67" s="15" t="n"/>
      <c r="G67" s="15" t="n"/>
    </row>
    <row r="68">
      <c r="A68" s="12" t="inlineStr">
        <is>
          <t>SBI Cards &amp; Payment Services Ltd.30/11/2023</t>
        </is>
      </c>
      <c r="B68" s="30" t="n"/>
      <c r="C68" s="30" t="inlineStr">
        <is>
          <t>Finance</t>
        </is>
      </c>
      <c r="D68" s="13" t="n">
        <v>404000</v>
      </c>
      <c r="E68" s="14" t="n">
        <v>3026.36</v>
      </c>
      <c r="F68" s="15" t="n">
        <v>0.034147</v>
      </c>
      <c r="G68" s="15" t="n"/>
    </row>
    <row r="69">
      <c r="A69" s="12" t="inlineStr">
        <is>
          <t>NIFTY 30/11/2023</t>
        </is>
      </c>
      <c r="B69" s="30" t="n"/>
      <c r="C69" s="30" t="inlineStr">
        <is>
          <t>INDEX FUTURES</t>
        </is>
      </c>
      <c r="D69" s="13" t="n">
        <v>7950</v>
      </c>
      <c r="E69" s="14" t="n">
        <v>1523.08</v>
      </c>
      <c r="F69" s="15" t="n">
        <v>0.017185</v>
      </c>
      <c r="G69" s="15" t="n"/>
    </row>
    <row r="70">
      <c r="A70" s="12" t="inlineStr">
        <is>
          <t>Polycab India Ltd.30/11/2023</t>
        </is>
      </c>
      <c r="B70" s="30" t="n"/>
      <c r="C70" s="30" t="inlineStr">
        <is>
          <t>Industrial Products</t>
        </is>
      </c>
      <c r="D70" s="13" t="n">
        <v>17400</v>
      </c>
      <c r="E70" s="14" t="n">
        <v>861.54</v>
      </c>
      <c r="F70" s="15" t="n">
        <v>0.009721</v>
      </c>
      <c r="G70" s="15" t="n"/>
    </row>
    <row r="71">
      <c r="A71" s="16" t="inlineStr">
        <is>
          <t>Sub Total</t>
        </is>
      </c>
      <c r="B71" s="31" t="n"/>
      <c r="C71" s="31" t="n"/>
      <c r="D71" s="17" t="n"/>
      <c r="E71" s="37" t="n">
        <v>5410.98</v>
      </c>
      <c r="F71" s="38" t="n">
        <v>0.061053</v>
      </c>
      <c r="G71" s="20" t="n"/>
    </row>
    <row r="72">
      <c r="A72" s="12" t="n"/>
      <c r="B72" s="30" t="n"/>
      <c r="C72" s="30" t="n"/>
      <c r="D72" s="13" t="n"/>
      <c r="E72" s="14" t="n"/>
      <c r="F72" s="15" t="n"/>
      <c r="G72" s="15" t="n"/>
    </row>
    <row r="73">
      <c r="A73" s="12" t="n"/>
      <c r="B73" s="30" t="n"/>
      <c r="C73" s="30" t="n"/>
      <c r="D73" s="13" t="n"/>
      <c r="E73" s="14" t="n"/>
      <c r="F73" s="15" t="n"/>
      <c r="G73" s="15" t="n"/>
    </row>
    <row r="74">
      <c r="A74" s="12" t="n"/>
      <c r="B74" s="30" t="n"/>
      <c r="C74" s="30" t="n"/>
      <c r="D74" s="13" t="n"/>
      <c r="E74" s="14" t="n"/>
      <c r="F74" s="15" t="n"/>
      <c r="G74" s="15" t="n"/>
    </row>
    <row r="75">
      <c r="A75" s="21" t="inlineStr">
        <is>
          <t>TOTAL</t>
        </is>
      </c>
      <c r="B75" s="32" t="n"/>
      <c r="C75" s="32" t="n"/>
      <c r="D75" s="22" t="n"/>
      <c r="E75" s="18" t="n">
        <v>5410.98</v>
      </c>
      <c r="F75" s="19" t="n">
        <v>0.061053</v>
      </c>
      <c r="G75" s="20" t="n"/>
    </row>
    <row r="76">
      <c r="A76" s="12" t="n"/>
      <c r="B76" s="30" t="n"/>
      <c r="C76" s="30" t="n"/>
      <c r="D76" s="13" t="n"/>
      <c r="E76" s="14" t="n"/>
      <c r="F76" s="15" t="n"/>
      <c r="G76" s="15" t="n"/>
    </row>
    <row r="77">
      <c r="A77" s="16" t="inlineStr">
        <is>
          <t>Money Market Instruments</t>
        </is>
      </c>
      <c r="B77" s="30" t="n"/>
      <c r="C77" s="30" t="n"/>
      <c r="D77" s="13" t="n"/>
      <c r="E77" s="14" t="n"/>
      <c r="F77" s="15" t="n"/>
      <c r="G77" s="15" t="n"/>
    </row>
    <row r="78">
      <c r="A78" s="12" t="n"/>
      <c r="B78" s="30" t="n"/>
      <c r="C78" s="30" t="n"/>
      <c r="D78" s="13" t="n"/>
      <c r="E78" s="14" t="n"/>
      <c r="F78" s="15" t="n"/>
      <c r="G78" s="15" t="n"/>
    </row>
    <row r="79">
      <c r="A79" s="16" t="inlineStr">
        <is>
          <t>Treasury bills</t>
        </is>
      </c>
      <c r="B79" s="30" t="n"/>
      <c r="C79" s="30" t="n"/>
      <c r="D79" s="13" t="n"/>
      <c r="E79" s="14" t="n"/>
      <c r="F79" s="15" t="n"/>
      <c r="G79" s="15" t="n"/>
    </row>
    <row r="80">
      <c r="A80" s="12" t="inlineStr">
        <is>
          <t>182 DAYS TBILL RED 09-11-2023</t>
        </is>
      </c>
      <c r="B80" s="30" t="inlineStr">
        <is>
          <t>IN002023Y060</t>
        </is>
      </c>
      <c r="C80" s="30" t="inlineStr">
        <is>
          <t>SOVEREIGN</t>
        </is>
      </c>
      <c r="D80" s="13" t="n">
        <v>400000</v>
      </c>
      <c r="E80" s="14" t="n">
        <v>399.4</v>
      </c>
      <c r="F80" s="15" t="n">
        <v>0.0045</v>
      </c>
      <c r="G80" s="15" t="n">
        <v>0.067991</v>
      </c>
    </row>
    <row r="81">
      <c r="A81" s="12" t="inlineStr">
        <is>
          <t>182 DAYS TBILL RED 02-11-2023</t>
        </is>
      </c>
      <c r="B81" s="30" t="inlineStr">
        <is>
          <t>IN002023Y052</t>
        </is>
      </c>
      <c r="C81" s="30" t="inlineStr">
        <is>
          <t>SOVEREIGN</t>
        </is>
      </c>
      <c r="D81" s="13" t="n">
        <v>300000</v>
      </c>
      <c r="E81" s="14" t="n">
        <v>299.94</v>
      </c>
      <c r="F81" s="15" t="n">
        <v>0.0034</v>
      </c>
      <c r="G81" s="15" t="n">
        <v>0.06790300000000001</v>
      </c>
    </row>
    <row r="82">
      <c r="A82" s="12" t="inlineStr">
        <is>
          <t>364 DAYS TBILL RED 16-11-2023</t>
        </is>
      </c>
      <c r="B82" s="30" t="inlineStr">
        <is>
          <t>IN002022Z333</t>
        </is>
      </c>
      <c r="C82" s="30" t="inlineStr">
        <is>
          <t>SOVEREIGN</t>
        </is>
      </c>
      <c r="D82" s="13" t="n">
        <v>300000</v>
      </c>
      <c r="E82" s="14" t="n">
        <v>299.16</v>
      </c>
      <c r="F82" s="15" t="n">
        <v>0.0034</v>
      </c>
      <c r="G82" s="15" t="n">
        <v>0.06797</v>
      </c>
    </row>
    <row r="83">
      <c r="A83" s="12" t="inlineStr">
        <is>
          <t>91 DAYS TBILL RED 29-12-2023</t>
        </is>
      </c>
      <c r="B83" s="30" t="inlineStr">
        <is>
          <t>IN002023X278</t>
        </is>
      </c>
      <c r="C83" s="30" t="inlineStr">
        <is>
          <t>SOVEREIGN</t>
        </is>
      </c>
      <c r="D83" s="13" t="n">
        <v>300000</v>
      </c>
      <c r="E83" s="14" t="n">
        <v>296.77</v>
      </c>
      <c r="F83" s="15" t="n">
        <v>0.0033</v>
      </c>
      <c r="G83" s="15" t="n">
        <v>0.06850199999999999</v>
      </c>
    </row>
    <row r="84">
      <c r="A84" s="16" t="inlineStr">
        <is>
          <t>Sub Total</t>
        </is>
      </c>
      <c r="B84" s="31" t="n"/>
      <c r="C84" s="31" t="n"/>
      <c r="D84" s="17" t="n"/>
      <c r="E84" s="37" t="n">
        <v>1295.27</v>
      </c>
      <c r="F84" s="38" t="n">
        <v>0.0146</v>
      </c>
      <c r="G84" s="20" t="n"/>
    </row>
    <row r="85">
      <c r="A85" s="12" t="n"/>
      <c r="B85" s="30" t="n"/>
      <c r="C85" s="30" t="n"/>
      <c r="D85" s="13" t="n"/>
      <c r="E85" s="14" t="n"/>
      <c r="F85" s="15" t="n"/>
      <c r="G85" s="15" t="n"/>
    </row>
    <row r="86">
      <c r="A86" s="21" t="inlineStr">
        <is>
          <t>TOTAL</t>
        </is>
      </c>
      <c r="B86" s="32" t="n"/>
      <c r="C86" s="32" t="n"/>
      <c r="D86" s="22" t="n"/>
      <c r="E86" s="18" t="n">
        <v>1295.27</v>
      </c>
      <c r="F86" s="19" t="n">
        <v>0.0146</v>
      </c>
      <c r="G86" s="20" t="n"/>
    </row>
    <row r="87">
      <c r="A87" s="12" t="n"/>
      <c r="B87" s="30" t="n"/>
      <c r="C87" s="30" t="n"/>
      <c r="D87" s="13" t="n"/>
      <c r="E87" s="14" t="n"/>
      <c r="F87" s="15" t="n"/>
      <c r="G87" s="15" t="n"/>
    </row>
    <row r="88">
      <c r="A88" s="12" t="n"/>
      <c r="B88" s="30" t="n"/>
      <c r="C88" s="30" t="n"/>
      <c r="D88" s="13" t="n"/>
      <c r="E88" s="14" t="n"/>
      <c r="F88" s="15" t="n"/>
      <c r="G88" s="15" t="n"/>
    </row>
    <row r="89">
      <c r="A89" s="16" t="inlineStr">
        <is>
          <t>TREPS / Reverse Repo</t>
        </is>
      </c>
      <c r="B89" s="30" t="n"/>
      <c r="C89" s="30" t="n"/>
      <c r="D89" s="13" t="n"/>
      <c r="E89" s="14" t="n"/>
      <c r="F89" s="15" t="n"/>
      <c r="G89" s="15" t="n"/>
    </row>
    <row r="90">
      <c r="A90" s="12" t="inlineStr">
        <is>
          <t>Clearing Corporation of India Ltd.</t>
        </is>
      </c>
      <c r="B90" s="30" t="n"/>
      <c r="C90" s="30" t="n"/>
      <c r="D90" s="13" t="n"/>
      <c r="E90" s="14" t="n">
        <v>5010.07</v>
      </c>
      <c r="F90" s="15" t="n">
        <v>0.0565</v>
      </c>
      <c r="G90" s="15" t="n">
        <v>0.067576</v>
      </c>
    </row>
    <row r="91">
      <c r="A91" s="16" t="inlineStr">
        <is>
          <t>Sub Total</t>
        </is>
      </c>
      <c r="B91" s="31" t="n"/>
      <c r="C91" s="31" t="n"/>
      <c r="D91" s="17" t="n"/>
      <c r="E91" s="37" t="n">
        <v>5010.07</v>
      </c>
      <c r="F91" s="38" t="n">
        <v>0.0565</v>
      </c>
      <c r="G91" s="20" t="n"/>
    </row>
    <row r="92">
      <c r="A92" s="12" t="n"/>
      <c r="B92" s="30" t="n"/>
      <c r="C92" s="30" t="n"/>
      <c r="D92" s="13" t="n"/>
      <c r="E92" s="14" t="n"/>
      <c r="F92" s="15" t="n"/>
      <c r="G92" s="15" t="n"/>
    </row>
    <row r="93">
      <c r="A93" s="21" t="inlineStr">
        <is>
          <t>TOTAL</t>
        </is>
      </c>
      <c r="B93" s="32" t="n"/>
      <c r="C93" s="32" t="n"/>
      <c r="D93" s="22" t="n"/>
      <c r="E93" s="18" t="n">
        <v>5010.07</v>
      </c>
      <c r="F93" s="19" t="n">
        <v>0.0565</v>
      </c>
      <c r="G93" s="20" t="n"/>
    </row>
    <row r="94">
      <c r="A94" s="12" t="inlineStr">
        <is>
          <t>Accrued Interest</t>
        </is>
      </c>
      <c r="B94" s="30" t="n"/>
      <c r="C94" s="30" t="n"/>
      <c r="D94" s="13" t="n"/>
      <c r="E94" s="14" t="n">
        <v>0.9275634</v>
      </c>
      <c r="F94" s="15" t="n">
        <v>1e-05</v>
      </c>
      <c r="G94" s="15" t="n"/>
    </row>
    <row r="95">
      <c r="A95" s="12" t="inlineStr">
        <is>
          <t>Net Receivables/(Payables)</t>
        </is>
      </c>
      <c r="B95" s="30" t="n"/>
      <c r="C95" s="30" t="n"/>
      <c r="D95" s="13" t="n"/>
      <c r="E95" s="14" t="n">
        <v>566.1024366</v>
      </c>
      <c r="F95" s="15" t="n">
        <v>0.00639</v>
      </c>
      <c r="G95" s="15" t="n">
        <v>0.067576</v>
      </c>
    </row>
    <row r="96">
      <c r="A96" s="25" t="inlineStr">
        <is>
          <t>GRAND TOTAL</t>
        </is>
      </c>
      <c r="B96" s="33" t="n"/>
      <c r="C96" s="33" t="n"/>
      <c r="D96" s="26" t="n"/>
      <c r="E96" s="27" t="n">
        <v>88625.22</v>
      </c>
      <c r="F96" s="28" t="n">
        <v>1</v>
      </c>
      <c r="G96" s="28" t="n"/>
    </row>
    <row r="98">
      <c r="A98" s="67" t="inlineStr">
        <is>
          <t>Net Receivables/(Payables) include Net Current Assets as well as the Mark to Market on derivative trades.</t>
        </is>
      </c>
    </row>
    <row r="101">
      <c r="A101" s="67" t="inlineStr">
        <is>
          <t>Notes:</t>
        </is>
      </c>
    </row>
    <row r="102">
      <c r="A102" s="47" t="inlineStr">
        <is>
          <t>1. Security in default beyond its maturiy date</t>
        </is>
      </c>
      <c r="B102" s="34" t="inlineStr">
        <is>
          <t>NIL</t>
        </is>
      </c>
    </row>
    <row r="103">
      <c r="A103" t="inlineStr">
        <is>
          <t>2. NAV at the beginning of the period (Rs. per unit)</t>
        </is>
      </c>
    </row>
    <row r="104">
      <c r="A104" t="inlineStr">
        <is>
          <t>Plan /option (Face Value 10)</t>
        </is>
      </c>
      <c r="B104" t="inlineStr">
        <is>
          <t>As on</t>
        </is>
      </c>
      <c r="C104" t="inlineStr">
        <is>
          <t>As on</t>
        </is>
      </c>
    </row>
    <row r="105">
      <c r="B105" s="48" t="n">
        <v>45198</v>
      </c>
      <c r="C105" s="48" t="n">
        <v>45230</v>
      </c>
    </row>
    <row r="106">
      <c r="A106" t="inlineStr">
        <is>
          <t>Direct Plan Growth Option</t>
        </is>
      </c>
      <c r="B106" t="n">
        <v>21.9606</v>
      </c>
      <c r="C106" t="n">
        <v>21.4826</v>
      </c>
      <c r="E106" s="2" t="n"/>
    </row>
    <row r="107">
      <c r="A107" t="inlineStr">
        <is>
          <t>Direct Plan IDCW Option</t>
        </is>
      </c>
      <c r="B107" t="n">
        <v>21.9606</v>
      </c>
      <c r="C107" t="n">
        <v>21.4826</v>
      </c>
      <c r="E107" s="2" t="n"/>
    </row>
    <row r="108">
      <c r="A108" t="inlineStr">
        <is>
          <t>Regular Plan Growth Option</t>
        </is>
      </c>
      <c r="B108" t="n">
        <v>20.9849</v>
      </c>
      <c r="C108" t="n">
        <v>20.5041</v>
      </c>
      <c r="E108" s="2" t="n"/>
    </row>
    <row r="109">
      <c r="A109" t="inlineStr">
        <is>
          <t>Regular Plan IDCW Option</t>
        </is>
      </c>
      <c r="B109" t="n">
        <v>20.9839</v>
      </c>
      <c r="C109" t="n">
        <v>20.5031</v>
      </c>
      <c r="E109" s="2" t="n"/>
    </row>
    <row r="110">
      <c r="E110" s="2" t="n"/>
    </row>
    <row r="111">
      <c r="A111" t="inlineStr">
        <is>
          <t xml:space="preserve">3. Total Dividend (Net) declared during the month </t>
        </is>
      </c>
      <c r="B111" s="34" t="inlineStr">
        <is>
          <t>NIL</t>
        </is>
      </c>
    </row>
    <row r="112">
      <c r="A112" t="inlineStr">
        <is>
          <t>4. Bonus was declared during the month</t>
        </is>
      </c>
      <c r="B112" s="34" t="inlineStr">
        <is>
          <t>NIL</t>
        </is>
      </c>
    </row>
    <row r="113" ht="30" customHeight="1">
      <c r="A113" s="47" t="inlineStr">
        <is>
          <t>5. Investment in Repo of Corporate Debt Securities during the month ended October 31, 2023</t>
        </is>
      </c>
      <c r="B113" s="34" t="inlineStr">
        <is>
          <t>NIL</t>
        </is>
      </c>
    </row>
    <row r="114" ht="30" customHeight="1">
      <c r="A114" s="47" t="inlineStr">
        <is>
          <t>6. Investment in foreign securities/ADRs/GDRs at the end of the month</t>
        </is>
      </c>
      <c r="B114" s="34" t="inlineStr">
        <is>
          <t>NIL</t>
        </is>
      </c>
    </row>
    <row r="115">
      <c r="A115" t="inlineStr">
        <is>
          <t>7. Portfolio Turnover Ratio</t>
        </is>
      </c>
      <c r="B115" s="49" t="n">
        <v>0.949413</v>
      </c>
    </row>
    <row r="116" ht="45" customHeight="1">
      <c r="A116" s="47" t="inlineStr">
        <is>
          <t>8. Total gross exposure to derivative instruments (excluding reversed positions) at the end of the month (Rs. in Lakhs)</t>
        </is>
      </c>
      <c r="B116" s="34" t="n">
        <v>5410.9845</v>
      </c>
    </row>
    <row r="117" ht="30" customHeight="1">
      <c r="A117" s="47" t="inlineStr">
        <is>
          <t>9. Margin Deposits includes Margin money placed on derivatives other than margin money placed with bank</t>
        </is>
      </c>
      <c r="B117" s="34" t="inlineStr">
        <is>
          <t>NIL</t>
        </is>
      </c>
    </row>
    <row r="118" ht="30" customHeight="1">
      <c r="A118" s="47" t="inlineStr">
        <is>
          <t>10. Value of investment made by other schemes under same management (Rs. In Lakhs)</t>
        </is>
      </c>
      <c r="B118" s="34" t="inlineStr">
        <is>
          <t>NIL</t>
        </is>
      </c>
    </row>
    <row r="119">
      <c r="A119" t="inlineStr">
        <is>
          <t>11. Number of instance of deviation In valuation of securities</t>
        </is>
      </c>
      <c r="B119" s="34" t="inlineStr">
        <is>
          <t>NIL</t>
        </is>
      </c>
    </row>
    <row r="120">
      <c r="A120" t="inlineStr">
        <is>
          <t>12. Total value and percentage of illiquid equity shares / securities</t>
        </is>
      </c>
      <c r="B120" s="34" t="inlineStr">
        <is>
          <t>NIL</t>
        </is>
      </c>
    </row>
    <row r="122" ht="70" customHeight="1">
      <c r="A122" s="69" t="inlineStr">
        <is>
          <t>Scheme Name</t>
        </is>
      </c>
      <c r="B122" s="69" t="inlineStr">
        <is>
          <t>Risk- O - Meter</t>
        </is>
      </c>
      <c r="C122" s="69" t="inlineStr">
        <is>
          <t>Benchmark of the Scheme</t>
        </is>
      </c>
      <c r="D122" s="69" t="inlineStr">
        <is>
          <t>Benchmark Risk-o-meter</t>
        </is>
      </c>
    </row>
    <row r="123" ht="70" customHeight="1">
      <c r="A123" s="69" t="inlineStr">
        <is>
          <t>Edelweiss Recently Listed IPO Fund</t>
        </is>
      </c>
      <c r="B123" s="69" t="n"/>
      <c r="C123" s="69" t="inlineStr">
        <is>
          <t>India Recent 100 IPO TRI</t>
        </is>
      </c>
      <c r="D123" s="69" t="n"/>
      <c r="E123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39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98"/>
  <sheetViews>
    <sheetView showGridLines="0" workbookViewId="0">
      <pane ySplit="4" topLeftCell="A75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NIFTY NEXT 50 INDEX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Open-ended Equity Scheme replicating Nifty Next 50 Index)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6" t="inlineStr">
        <is>
          <t>Equity &amp; Equity related</t>
        </is>
      </c>
      <c r="B6" s="30" t="n"/>
      <c r="C6" s="30" t="n"/>
      <c r="D6" s="13" t="n"/>
      <c r="E6" s="14" t="n"/>
      <c r="F6" s="15" t="n"/>
      <c r="G6" s="15" t="n"/>
    </row>
    <row r="7">
      <c r="A7" s="16" t="inlineStr">
        <is>
          <t>(a)Listed / Awaiting listing on Stock Exchanges</t>
        </is>
      </c>
      <c r="B7" s="30" t="n"/>
      <c r="C7" s="30" t="n"/>
      <c r="D7" s="13" t="n"/>
      <c r="E7" s="14" t="n"/>
      <c r="F7" s="15" t="n"/>
      <c r="G7" s="15" t="n"/>
    </row>
    <row r="8">
      <c r="A8" s="12" t="inlineStr">
        <is>
          <t>Shriram Finance Ltd.</t>
        </is>
      </c>
      <c r="B8" s="30" t="inlineStr">
        <is>
          <t>INE721A01013</t>
        </is>
      </c>
      <c r="C8" s="30" t="inlineStr">
        <is>
          <t>Finance</t>
        </is>
      </c>
      <c r="D8" s="13" t="n">
        <v>1622</v>
      </c>
      <c r="E8" s="14" t="n">
        <v>30.49</v>
      </c>
      <c r="F8" s="15" t="n">
        <v>0.0396</v>
      </c>
      <c r="G8" s="15" t="n"/>
    </row>
    <row r="9">
      <c r="A9" s="12" t="inlineStr">
        <is>
          <t>Bharat Electronics Ltd.</t>
        </is>
      </c>
      <c r="B9" s="30" t="inlineStr">
        <is>
          <t>INE263A01024</t>
        </is>
      </c>
      <c r="C9" s="30" t="inlineStr">
        <is>
          <t>Aerospace &amp; Defense</t>
        </is>
      </c>
      <c r="D9" s="13" t="n">
        <v>20911</v>
      </c>
      <c r="E9" s="14" t="n">
        <v>27.86</v>
      </c>
      <c r="F9" s="15" t="n">
        <v>0.0362</v>
      </c>
      <c r="G9" s="15" t="n"/>
    </row>
    <row r="10">
      <c r="A10" s="12" t="inlineStr">
        <is>
          <t>Trent Ltd.</t>
        </is>
      </c>
      <c r="B10" s="30" t="inlineStr">
        <is>
          <t>INE849A01020</t>
        </is>
      </c>
      <c r="C10" s="30" t="inlineStr">
        <is>
          <t>Retailing</t>
        </is>
      </c>
      <c r="D10" s="13" t="n">
        <v>1287</v>
      </c>
      <c r="E10" s="14" t="n">
        <v>27.73</v>
      </c>
      <c r="F10" s="15" t="n">
        <v>0.036</v>
      </c>
      <c r="G10" s="15" t="n"/>
    </row>
    <row r="11">
      <c r="A11" s="12" t="inlineStr">
        <is>
          <t>Cholamandalam Investment &amp; Finance Company Ltd.</t>
        </is>
      </c>
      <c r="B11" s="30" t="inlineStr">
        <is>
          <t>INE121A01024</t>
        </is>
      </c>
      <c r="C11" s="30" t="inlineStr">
        <is>
          <t>Finance</t>
        </is>
      </c>
      <c r="D11" s="13" t="n">
        <v>2305</v>
      </c>
      <c r="E11" s="14" t="n">
        <v>26.21</v>
      </c>
      <c r="F11" s="15" t="n">
        <v>0.034</v>
      </c>
      <c r="G11" s="15" t="n"/>
    </row>
    <row r="12">
      <c r="A12" s="12" t="inlineStr">
        <is>
          <t>Godrej Consumer Products Ltd.</t>
        </is>
      </c>
      <c r="B12" s="30" t="inlineStr">
        <is>
          <t>INE102D01028</t>
        </is>
      </c>
      <c r="C12" s="30" t="inlineStr">
        <is>
          <t>Personal Products</t>
        </is>
      </c>
      <c r="D12" s="13" t="n">
        <v>2209</v>
      </c>
      <c r="E12" s="14" t="n">
        <v>21.91</v>
      </c>
      <c r="F12" s="15" t="n">
        <v>0.0284</v>
      </c>
      <c r="G12" s="15" t="n"/>
    </row>
    <row r="13">
      <c r="A13" s="12" t="inlineStr">
        <is>
          <t>Pidilite Industries Ltd.</t>
        </is>
      </c>
      <c r="B13" s="30" t="inlineStr">
        <is>
          <t>INE318A01026</t>
        </is>
      </c>
      <c r="C13" s="30" t="inlineStr">
        <is>
          <t>Chemicals &amp; Petrochemicals</t>
        </is>
      </c>
      <c r="D13" s="13" t="n">
        <v>891</v>
      </c>
      <c r="E13" s="14" t="n">
        <v>21.9</v>
      </c>
      <c r="F13" s="15" t="n">
        <v>0.0284</v>
      </c>
      <c r="G13" s="15" t="n"/>
    </row>
    <row r="14">
      <c r="A14" s="12" t="inlineStr">
        <is>
          <t>TVS Motor Company Ltd.</t>
        </is>
      </c>
      <c r="B14" s="30" t="inlineStr">
        <is>
          <t>INE494B01023</t>
        </is>
      </c>
      <c r="C14" s="30" t="inlineStr">
        <is>
          <t>Automobiles</t>
        </is>
      </c>
      <c r="D14" s="13" t="n">
        <v>1359</v>
      </c>
      <c r="E14" s="14" t="n">
        <v>21.62</v>
      </c>
      <c r="F14" s="15" t="n">
        <v>0.0281</v>
      </c>
      <c r="G14" s="15" t="n"/>
    </row>
    <row r="15">
      <c r="A15" s="12" t="inlineStr">
        <is>
          <t>Bank of Baroda</t>
        </is>
      </c>
      <c r="B15" s="30" t="inlineStr">
        <is>
          <t>INE028A01039</t>
        </is>
      </c>
      <c r="C15" s="30" t="inlineStr">
        <is>
          <t>Banks</t>
        </is>
      </c>
      <c r="D15" s="13" t="n">
        <v>10869</v>
      </c>
      <c r="E15" s="14" t="n">
        <v>21.32</v>
      </c>
      <c r="F15" s="15" t="n">
        <v>0.0277</v>
      </c>
      <c r="G15" s="15" t="n"/>
    </row>
    <row r="16">
      <c r="A16" s="12" t="inlineStr">
        <is>
          <t>ICICI Lombard General Insurance Co. Ltd.</t>
        </is>
      </c>
      <c r="B16" s="30" t="inlineStr">
        <is>
          <t>INE765G01017</t>
        </is>
      </c>
      <c r="C16" s="30" t="inlineStr">
        <is>
          <t>Insurance</t>
        </is>
      </c>
      <c r="D16" s="13" t="n">
        <v>1492</v>
      </c>
      <c r="E16" s="14" t="n">
        <v>20.5</v>
      </c>
      <c r="F16" s="15" t="n">
        <v>0.0266</v>
      </c>
      <c r="G16" s="15" t="n"/>
    </row>
    <row r="17">
      <c r="A17" s="12" t="inlineStr">
        <is>
          <t>DLF Ltd.</t>
        </is>
      </c>
      <c r="B17" s="30" t="inlineStr">
        <is>
          <t>INE271C01023</t>
        </is>
      </c>
      <c r="C17" s="30" t="inlineStr">
        <is>
          <t>Realty</t>
        </is>
      </c>
      <c r="D17" s="13" t="n">
        <v>3613</v>
      </c>
      <c r="E17" s="14" t="n">
        <v>20.36</v>
      </c>
      <c r="F17" s="15" t="n">
        <v>0.0264</v>
      </c>
      <c r="G17" s="15" t="n"/>
    </row>
    <row r="18">
      <c r="A18" s="12" t="inlineStr">
        <is>
          <t>Shree Cement Ltd.</t>
        </is>
      </c>
      <c r="B18" s="30" t="inlineStr">
        <is>
          <t>INE070A01015</t>
        </is>
      </c>
      <c r="C18" s="30" t="inlineStr">
        <is>
          <t>Cement &amp; Cement Products</t>
        </is>
      </c>
      <c r="D18" s="13" t="n">
        <v>78</v>
      </c>
      <c r="E18" s="14" t="n">
        <v>20.01</v>
      </c>
      <c r="F18" s="15" t="n">
        <v>0.026</v>
      </c>
      <c r="G18" s="15" t="n"/>
    </row>
    <row r="19">
      <c r="A19" s="12" t="inlineStr">
        <is>
          <t>Hindustan Aeronautics Ltd.</t>
        </is>
      </c>
      <c r="B19" s="30" t="inlineStr">
        <is>
          <t>INE066F01020</t>
        </is>
      </c>
      <c r="C19" s="30" t="inlineStr">
        <is>
          <t>Aerospace &amp; Defense</t>
        </is>
      </c>
      <c r="D19" s="13" t="n">
        <v>1093</v>
      </c>
      <c r="E19" s="14" t="n">
        <v>19.93</v>
      </c>
      <c r="F19" s="15" t="n">
        <v>0.0259</v>
      </c>
      <c r="G19" s="15" t="n"/>
    </row>
    <row r="20">
      <c r="A20" s="12" t="inlineStr">
        <is>
          <t>Tata Power Company Ltd.</t>
        </is>
      </c>
      <c r="B20" s="30" t="inlineStr">
        <is>
          <t>INE245A01021</t>
        </is>
      </c>
      <c r="C20" s="30" t="inlineStr">
        <is>
          <t>Power</t>
        </is>
      </c>
      <c r="D20" s="13" t="n">
        <v>8208</v>
      </c>
      <c r="E20" s="14" t="n">
        <v>19.65</v>
      </c>
      <c r="F20" s="15" t="n">
        <v>0.0255</v>
      </c>
      <c r="G20" s="15" t="n"/>
    </row>
    <row r="21">
      <c r="A21" s="12" t="inlineStr">
        <is>
          <t>Indian Oil Corporation Ltd.</t>
        </is>
      </c>
      <c r="B21" s="30" t="inlineStr">
        <is>
          <t>INE242A01010</t>
        </is>
      </c>
      <c r="C21" s="30" t="inlineStr">
        <is>
          <t>Petroleum Products</t>
        </is>
      </c>
      <c r="D21" s="13" t="n">
        <v>21435</v>
      </c>
      <c r="E21" s="14" t="n">
        <v>19.23</v>
      </c>
      <c r="F21" s="15" t="n">
        <v>0.025</v>
      </c>
      <c r="G21" s="15" t="n"/>
    </row>
    <row r="22">
      <c r="A22" s="12" t="inlineStr">
        <is>
          <t>GAIL (India) Ltd.</t>
        </is>
      </c>
      <c r="B22" s="30" t="inlineStr">
        <is>
          <t>INE129A01019</t>
        </is>
      </c>
      <c r="C22" s="30" t="inlineStr">
        <is>
          <t>Gas</t>
        </is>
      </c>
      <c r="D22" s="13" t="n">
        <v>15739</v>
      </c>
      <c r="E22" s="14" t="n">
        <v>18.81</v>
      </c>
      <c r="F22" s="15" t="n">
        <v>0.0244</v>
      </c>
      <c r="G22" s="15" t="n"/>
    </row>
    <row r="23">
      <c r="A23" s="12" t="inlineStr">
        <is>
          <t>SRF Ltd.</t>
        </is>
      </c>
      <c r="B23" s="30" t="inlineStr">
        <is>
          <t>INE647A01010</t>
        </is>
      </c>
      <c r="C23" s="30" t="inlineStr">
        <is>
          <t>Chemicals &amp; Petrochemicals</t>
        </is>
      </c>
      <c r="D23" s="13" t="n">
        <v>848</v>
      </c>
      <c r="E23" s="14" t="n">
        <v>18.62</v>
      </c>
      <c r="F23" s="15" t="n">
        <v>0.0242</v>
      </c>
      <c r="G23" s="15" t="n"/>
    </row>
    <row r="24">
      <c r="A24" s="12" t="inlineStr">
        <is>
          <t>Info Edge (India) Ltd.</t>
        </is>
      </c>
      <c r="B24" s="30" t="inlineStr">
        <is>
          <t>INE663F01024</t>
        </is>
      </c>
      <c r="C24" s="30" t="inlineStr">
        <is>
          <t>Retailing</t>
        </is>
      </c>
      <c r="D24" s="13" t="n">
        <v>453</v>
      </c>
      <c r="E24" s="14" t="n">
        <v>18.5</v>
      </c>
      <c r="F24" s="15" t="n">
        <v>0.024</v>
      </c>
      <c r="G24" s="15" t="n"/>
    </row>
    <row r="25">
      <c r="A25" s="12" t="inlineStr">
        <is>
          <t>Havells India Ltd.</t>
        </is>
      </c>
      <c r="B25" s="30" t="inlineStr">
        <is>
          <t>INE176B01034</t>
        </is>
      </c>
      <c r="C25" s="30" t="inlineStr">
        <is>
          <t>Consumer Durables</t>
        </is>
      </c>
      <c r="D25" s="13" t="n">
        <v>1463</v>
      </c>
      <c r="E25" s="14" t="n">
        <v>18.23</v>
      </c>
      <c r="F25" s="15" t="n">
        <v>0.0237</v>
      </c>
      <c r="G25" s="15" t="n"/>
    </row>
    <row r="26">
      <c r="A26" s="12" t="inlineStr">
        <is>
          <t>Ambuja Cements Ltd.</t>
        </is>
      </c>
      <c r="B26" s="30" t="inlineStr">
        <is>
          <t>INE079A01024</t>
        </is>
      </c>
      <c r="C26" s="30" t="inlineStr">
        <is>
          <t>Cement &amp; Cement Products</t>
        </is>
      </c>
      <c r="D26" s="13" t="n">
        <v>4289</v>
      </c>
      <c r="E26" s="14" t="n">
        <v>18.2</v>
      </c>
      <c r="F26" s="15" t="n">
        <v>0.0236</v>
      </c>
      <c r="G26" s="15" t="n"/>
    </row>
    <row r="27">
      <c r="A27" s="12" t="inlineStr">
        <is>
          <t>Dabur India Ltd.</t>
        </is>
      </c>
      <c r="B27" s="30" t="inlineStr">
        <is>
          <t>INE016A01026</t>
        </is>
      </c>
      <c r="C27" s="30" t="inlineStr">
        <is>
          <t>Personal Products</t>
        </is>
      </c>
      <c r="D27" s="13" t="n">
        <v>3414</v>
      </c>
      <c r="E27" s="14" t="n">
        <v>18.06</v>
      </c>
      <c r="F27" s="15" t="n">
        <v>0.0234</v>
      </c>
      <c r="G27" s="15" t="n"/>
    </row>
    <row r="28">
      <c r="A28" s="12" t="inlineStr">
        <is>
          <t>InterGlobe Aviation Ltd.</t>
        </is>
      </c>
      <c r="B28" s="30" t="inlineStr">
        <is>
          <t>INE646L01027</t>
        </is>
      </c>
      <c r="C28" s="30" t="inlineStr">
        <is>
          <t>Transport Services</t>
        </is>
      </c>
      <c r="D28" s="13" t="n">
        <v>721</v>
      </c>
      <c r="E28" s="14" t="n">
        <v>17.69</v>
      </c>
      <c r="F28" s="15" t="n">
        <v>0.023</v>
      </c>
      <c r="G28" s="15" t="n"/>
    </row>
    <row r="29">
      <c r="A29" s="12" t="inlineStr">
        <is>
          <t>United Spirits Ltd.</t>
        </is>
      </c>
      <c r="B29" s="30" t="inlineStr">
        <is>
          <t>INE854D01024</t>
        </is>
      </c>
      <c r="C29" s="30" t="inlineStr">
        <is>
          <t>Beverages</t>
        </is>
      </c>
      <c r="D29" s="13" t="n">
        <v>1699</v>
      </c>
      <c r="E29" s="14" t="n">
        <v>17.54</v>
      </c>
      <c r="F29" s="15" t="n">
        <v>0.0228</v>
      </c>
      <c r="G29" s="15" t="n"/>
    </row>
    <row r="30">
      <c r="A30" s="12" t="inlineStr">
        <is>
          <t>Siemens Ltd.</t>
        </is>
      </c>
      <c r="B30" s="30" t="inlineStr">
        <is>
          <t>INE003A01024</t>
        </is>
      </c>
      <c r="C30" s="30" t="inlineStr">
        <is>
          <t>Electrical Equipment</t>
        </is>
      </c>
      <c r="D30" s="13" t="n">
        <v>520</v>
      </c>
      <c r="E30" s="14" t="n">
        <v>17.32</v>
      </c>
      <c r="F30" s="15" t="n">
        <v>0.0225</v>
      </c>
      <c r="G30" s="15" t="n"/>
    </row>
    <row r="31">
      <c r="A31" s="12" t="inlineStr">
        <is>
          <t>Colgate Palmolive (India) Ltd.</t>
        </is>
      </c>
      <c r="B31" s="30" t="inlineStr">
        <is>
          <t>INE259A01022</t>
        </is>
      </c>
      <c r="C31" s="30" t="inlineStr">
        <is>
          <t>Personal Products</t>
        </is>
      </c>
      <c r="D31" s="13" t="n">
        <v>778</v>
      </c>
      <c r="E31" s="14" t="n">
        <v>16.45</v>
      </c>
      <c r="F31" s="15" t="n">
        <v>0.0213</v>
      </c>
      <c r="G31" s="15" t="n"/>
    </row>
    <row r="32">
      <c r="A32" s="12" t="inlineStr">
        <is>
          <t>Marico Ltd.</t>
        </is>
      </c>
      <c r="B32" s="30" t="inlineStr">
        <is>
          <t>INE196A01026</t>
        </is>
      </c>
      <c r="C32" s="30" t="inlineStr">
        <is>
          <t>Agricultural Food &amp; other Products</t>
        </is>
      </c>
      <c r="D32" s="13" t="n">
        <v>3021</v>
      </c>
      <c r="E32" s="14" t="n">
        <v>16.21</v>
      </c>
      <c r="F32" s="15" t="n">
        <v>0.021</v>
      </c>
      <c r="G32" s="15" t="n"/>
    </row>
    <row r="33">
      <c r="A33" s="12" t="inlineStr">
        <is>
          <t>P I INDUSTRIES LIMITED</t>
        </is>
      </c>
      <c r="B33" s="30" t="inlineStr">
        <is>
          <t>INE603J01030</t>
        </is>
      </c>
      <c r="C33" s="30" t="inlineStr">
        <is>
          <t>Fertilizers &amp; Agrochemicals</t>
        </is>
      </c>
      <c r="D33" s="13" t="n">
        <v>469</v>
      </c>
      <c r="E33" s="14" t="n">
        <v>15.95</v>
      </c>
      <c r="F33" s="15" t="n">
        <v>0.0207</v>
      </c>
      <c r="G33" s="15" t="n"/>
    </row>
    <row r="34">
      <c r="A34" s="12" t="inlineStr">
        <is>
          <t>Canara Bank</t>
        </is>
      </c>
      <c r="B34" s="30" t="inlineStr">
        <is>
          <t>INE476A01014</t>
        </is>
      </c>
      <c r="C34" s="30" t="inlineStr">
        <is>
          <t>Banks</t>
        </is>
      </c>
      <c r="D34" s="13" t="n">
        <v>3919</v>
      </c>
      <c r="E34" s="14" t="n">
        <v>15.06</v>
      </c>
      <c r="F34" s="15" t="n">
        <v>0.0195</v>
      </c>
      <c r="G34" s="15" t="n"/>
    </row>
    <row r="35">
      <c r="A35" s="12" t="inlineStr">
        <is>
          <t>Vedanta Ltd.</t>
        </is>
      </c>
      <c r="B35" s="30" t="inlineStr">
        <is>
          <t>INE205A01025</t>
        </is>
      </c>
      <c r="C35" s="30" t="inlineStr">
        <is>
          <t>Diversified Metals</t>
        </is>
      </c>
      <c r="D35" s="13" t="n">
        <v>6945</v>
      </c>
      <c r="E35" s="14" t="n">
        <v>15.04</v>
      </c>
      <c r="F35" s="15" t="n">
        <v>0.0195</v>
      </c>
      <c r="G35" s="15" t="n"/>
    </row>
    <row r="36">
      <c r="A36" s="12" t="inlineStr">
        <is>
          <t>Avenue Supermarts Ltd.</t>
        </is>
      </c>
      <c r="B36" s="30" t="inlineStr">
        <is>
          <t>INE192R01011</t>
        </is>
      </c>
      <c r="C36" s="30" t="inlineStr">
        <is>
          <t>Retailing</t>
        </is>
      </c>
      <c r="D36" s="13" t="n">
        <v>399</v>
      </c>
      <c r="E36" s="14" t="n">
        <v>14.5</v>
      </c>
      <c r="F36" s="15" t="n">
        <v>0.0188</v>
      </c>
      <c r="G36" s="15" t="n"/>
    </row>
    <row r="37">
      <c r="A37" s="12" t="inlineStr">
        <is>
          <t>Jindal Steel &amp; Power Ltd.</t>
        </is>
      </c>
      <c r="B37" s="30" t="inlineStr">
        <is>
          <t>INE749A01030</t>
        </is>
      </c>
      <c r="C37" s="30" t="inlineStr">
        <is>
          <t>Ferrous Metals</t>
        </is>
      </c>
      <c r="D37" s="13" t="n">
        <v>2144</v>
      </c>
      <c r="E37" s="14" t="n">
        <v>13.59</v>
      </c>
      <c r="F37" s="15" t="n">
        <v>0.0176</v>
      </c>
      <c r="G37" s="15" t="n"/>
    </row>
    <row r="38">
      <c r="A38" s="12" t="inlineStr">
        <is>
          <t>SBI Cards &amp; Payment Services Ltd.</t>
        </is>
      </c>
      <c r="B38" s="30" t="inlineStr">
        <is>
          <t>INE018E01016</t>
        </is>
      </c>
      <c r="C38" s="30" t="inlineStr">
        <is>
          <t>Finance</t>
        </is>
      </c>
      <c r="D38" s="13" t="n">
        <v>1713</v>
      </c>
      <c r="E38" s="14" t="n">
        <v>12.78</v>
      </c>
      <c r="F38" s="15" t="n">
        <v>0.0166</v>
      </c>
      <c r="G38" s="15" t="n"/>
    </row>
    <row r="39">
      <c r="A39" s="12" t="inlineStr">
        <is>
          <t>Samvardhana Motherson International Ltd.</t>
        </is>
      </c>
      <c r="B39" s="30" t="inlineStr">
        <is>
          <t>INE775A01035</t>
        </is>
      </c>
      <c r="C39" s="30" t="inlineStr">
        <is>
          <t>Auto Components</t>
        </is>
      </c>
      <c r="D39" s="13" t="n">
        <v>13847</v>
      </c>
      <c r="E39" s="14" t="n">
        <v>12.73</v>
      </c>
      <c r="F39" s="15" t="n">
        <v>0.0165</v>
      </c>
      <c r="G39" s="15" t="n"/>
    </row>
    <row r="40">
      <c r="A40" s="12" t="inlineStr">
        <is>
          <t>ABB India Ltd.</t>
        </is>
      </c>
      <c r="B40" s="30" t="inlineStr">
        <is>
          <t>INE117A01022</t>
        </is>
      </c>
      <c r="C40" s="30" t="inlineStr">
        <is>
          <t>Electrical Equipment</t>
        </is>
      </c>
      <c r="D40" s="13" t="n">
        <v>309</v>
      </c>
      <c r="E40" s="14" t="n">
        <v>12.7</v>
      </c>
      <c r="F40" s="15" t="n">
        <v>0.0165</v>
      </c>
      <c r="G40" s="15" t="n"/>
    </row>
    <row r="41">
      <c r="A41" s="12" t="inlineStr">
        <is>
          <t>Punjab National Bank</t>
        </is>
      </c>
      <c r="B41" s="30" t="inlineStr">
        <is>
          <t>INE160A01022</t>
        </is>
      </c>
      <c r="C41" s="30" t="inlineStr">
        <is>
          <t>Banks</t>
        </is>
      </c>
      <c r="D41" s="13" t="n">
        <v>17357</v>
      </c>
      <c r="E41" s="14" t="n">
        <v>12.67</v>
      </c>
      <c r="F41" s="15" t="n">
        <v>0.0164</v>
      </c>
      <c r="G41" s="15" t="n"/>
    </row>
    <row r="42">
      <c r="A42" s="12" t="inlineStr">
        <is>
          <t>Zomato Ltd.</t>
        </is>
      </c>
      <c r="B42" s="30" t="inlineStr">
        <is>
          <t>INE758T01015</t>
        </is>
      </c>
      <c r="C42" s="30" t="inlineStr">
        <is>
          <t>Retailing</t>
        </is>
      </c>
      <c r="D42" s="13" t="n">
        <v>11940</v>
      </c>
      <c r="E42" s="14" t="n">
        <v>12.55</v>
      </c>
      <c r="F42" s="15" t="n">
        <v>0.0163</v>
      </c>
      <c r="G42" s="15" t="n"/>
    </row>
    <row r="43">
      <c r="A43" s="12" t="inlineStr">
        <is>
          <t>ICICI Prudential Life Insurance Co Ltd.</t>
        </is>
      </c>
      <c r="B43" s="30" t="inlineStr">
        <is>
          <t>INE726G01019</t>
        </is>
      </c>
      <c r="C43" s="30" t="inlineStr">
        <is>
          <t>Insurance</t>
        </is>
      </c>
      <c r="D43" s="13" t="n">
        <v>2269</v>
      </c>
      <c r="E43" s="14" t="n">
        <v>11.92</v>
      </c>
      <c r="F43" s="15" t="n">
        <v>0.0155</v>
      </c>
      <c r="G43" s="15" t="n"/>
    </row>
    <row r="44">
      <c r="A44" s="12" t="inlineStr">
        <is>
          <t>Indian Railway Catering &amp;Tou. Corp. Ltd.</t>
        </is>
      </c>
      <c r="B44" s="30" t="inlineStr">
        <is>
          <t>INE335Y01020</t>
        </is>
      </c>
      <c r="C44" s="30" t="inlineStr">
        <is>
          <t>Leisure Services</t>
        </is>
      </c>
      <c r="D44" s="13" t="n">
        <v>1775</v>
      </c>
      <c r="E44" s="14" t="n">
        <v>11.81</v>
      </c>
      <c r="F44" s="15" t="n">
        <v>0.0153</v>
      </c>
      <c r="G44" s="15" t="n"/>
    </row>
    <row r="45">
      <c r="A45" s="12" t="inlineStr">
        <is>
          <t>VARUN BEVERAGES LIMITED</t>
        </is>
      </c>
      <c r="B45" s="30" t="inlineStr">
        <is>
          <t>INE200M01021</t>
        </is>
      </c>
      <c r="C45" s="30" t="inlineStr">
        <is>
          <t>Beverages</t>
        </is>
      </c>
      <c r="D45" s="13" t="n">
        <v>1248</v>
      </c>
      <c r="E45" s="14" t="n">
        <v>11.34</v>
      </c>
      <c r="F45" s="15" t="n">
        <v>0.0147</v>
      </c>
      <c r="G45" s="15" t="n"/>
    </row>
    <row r="46">
      <c r="A46" s="12" t="inlineStr">
        <is>
          <t>Torrent Pharmaceuticals Ltd.</t>
        </is>
      </c>
      <c r="B46" s="30" t="inlineStr">
        <is>
          <t>INE685A01028</t>
        </is>
      </c>
      <c r="C46" s="30" t="inlineStr">
        <is>
          <t>Pharmaceuticals &amp; Biotechnology</t>
        </is>
      </c>
      <c r="D46" s="13" t="n">
        <v>534</v>
      </c>
      <c r="E46" s="14" t="n">
        <v>10.28</v>
      </c>
      <c r="F46" s="15" t="n">
        <v>0.0133</v>
      </c>
      <c r="G46" s="15" t="n"/>
    </row>
    <row r="47">
      <c r="A47" s="12" t="inlineStr">
        <is>
          <t>Bosch Ltd.</t>
        </is>
      </c>
      <c r="B47" s="30" t="inlineStr">
        <is>
          <t>INE323A01026</t>
        </is>
      </c>
      <c r="C47" s="30" t="inlineStr">
        <is>
          <t>Auto Components</t>
        </is>
      </c>
      <c r="D47" s="13" t="n">
        <v>50</v>
      </c>
      <c r="E47" s="14" t="n">
        <v>9.73</v>
      </c>
      <c r="F47" s="15" t="n">
        <v>0.0126</v>
      </c>
      <c r="G47" s="15" t="n"/>
    </row>
    <row r="48">
      <c r="A48" s="12" t="inlineStr">
        <is>
          <t>Berger Paints (I) Ltd.</t>
        </is>
      </c>
      <c r="B48" s="30" t="inlineStr">
        <is>
          <t>INE463A01038</t>
        </is>
      </c>
      <c r="C48" s="30" t="inlineStr">
        <is>
          <t>Consumer Durables</t>
        </is>
      </c>
      <c r="D48" s="13" t="n">
        <v>1633</v>
      </c>
      <c r="E48" s="14" t="n">
        <v>9.119999999999999</v>
      </c>
      <c r="F48" s="15" t="n">
        <v>0.0118</v>
      </c>
      <c r="G48" s="15" t="n"/>
    </row>
    <row r="49">
      <c r="A49" s="12" t="inlineStr">
        <is>
          <t>Adani Green Energy Ltd.</t>
        </is>
      </c>
      <c r="B49" s="30" t="inlineStr">
        <is>
          <t>INE364U01010</t>
        </is>
      </c>
      <c r="C49" s="30" t="inlineStr">
        <is>
          <t>Power</t>
        </is>
      </c>
      <c r="D49" s="13" t="n">
        <v>972</v>
      </c>
      <c r="E49" s="14" t="n">
        <v>8.859999999999999</v>
      </c>
      <c r="F49" s="15" t="n">
        <v>0.0115</v>
      </c>
      <c r="G49" s="15" t="n"/>
    </row>
    <row r="50">
      <c r="A50" s="12" t="inlineStr">
        <is>
          <t>Zydus Lifesciences Ltd.</t>
        </is>
      </c>
      <c r="B50" s="30" t="inlineStr">
        <is>
          <t>INE010B01027</t>
        </is>
      </c>
      <c r="C50" s="30" t="inlineStr">
        <is>
          <t>Pharmaceuticals &amp; Biotechnology</t>
        </is>
      </c>
      <c r="D50" s="13" t="n">
        <v>1477</v>
      </c>
      <c r="E50" s="14" t="n">
        <v>8.470000000000001</v>
      </c>
      <c r="F50" s="15" t="n">
        <v>0.011</v>
      </c>
      <c r="G50" s="15" t="n"/>
    </row>
    <row r="51">
      <c r="A51" s="12" t="inlineStr">
        <is>
          <t>Muthoot Finance Ltd.</t>
        </is>
      </c>
      <c r="B51" s="30" t="inlineStr">
        <is>
          <t>INE414G01012</t>
        </is>
      </c>
      <c r="C51" s="30" t="inlineStr">
        <is>
          <t>Finance</t>
        </is>
      </c>
      <c r="D51" s="13" t="n">
        <v>633</v>
      </c>
      <c r="E51" s="14" t="n">
        <v>8.220000000000001</v>
      </c>
      <c r="F51" s="15" t="n">
        <v>0.0107</v>
      </c>
      <c r="G51" s="15" t="n"/>
    </row>
    <row r="52">
      <c r="A52" s="12" t="inlineStr">
        <is>
          <t>Bajaj Holdings &amp; Investment Ltd.</t>
        </is>
      </c>
      <c r="B52" s="30" t="inlineStr">
        <is>
          <t>INE118A01012</t>
        </is>
      </c>
      <c r="C52" s="30" t="inlineStr">
        <is>
          <t>Finance</t>
        </is>
      </c>
      <c r="D52" s="13" t="n">
        <v>116</v>
      </c>
      <c r="E52" s="14" t="n">
        <v>8.029999999999999</v>
      </c>
      <c r="F52" s="15" t="n">
        <v>0.0104</v>
      </c>
      <c r="G52" s="15" t="n"/>
    </row>
    <row r="53">
      <c r="A53" s="12" t="inlineStr">
        <is>
          <t>Adani Energy Solutions Ltd.</t>
        </is>
      </c>
      <c r="B53" s="30" t="inlineStr">
        <is>
          <t>INE931S01010</t>
        </is>
      </c>
      <c r="C53" s="30" t="inlineStr">
        <is>
          <t>Power</t>
        </is>
      </c>
      <c r="D53" s="13" t="n">
        <v>893</v>
      </c>
      <c r="E53" s="14" t="n">
        <v>6.87</v>
      </c>
      <c r="F53" s="15" t="n">
        <v>0.0089</v>
      </c>
      <c r="G53" s="15" t="n"/>
    </row>
    <row r="54">
      <c r="A54" s="12" t="inlineStr">
        <is>
          <t>Procter &amp; Gamble Hygiene&amp;HealthCare Ltd.</t>
        </is>
      </c>
      <c r="B54" s="30" t="inlineStr">
        <is>
          <t>INE179A01014</t>
        </is>
      </c>
      <c r="C54" s="30" t="inlineStr">
        <is>
          <t>Personal Products</t>
        </is>
      </c>
      <c r="D54" s="13" t="n">
        <v>25</v>
      </c>
      <c r="E54" s="14" t="n">
        <v>4.39</v>
      </c>
      <c r="F54" s="15" t="n">
        <v>0.0057</v>
      </c>
      <c r="G54" s="15" t="n"/>
    </row>
    <row r="55">
      <c r="A55" s="12" t="inlineStr">
        <is>
          <t>Adani Total Gas Ltd.</t>
        </is>
      </c>
      <c r="B55" s="30" t="inlineStr">
        <is>
          <t>INE399L01023</t>
        </is>
      </c>
      <c r="C55" s="30" t="inlineStr">
        <is>
          <t>Gas</t>
        </is>
      </c>
      <c r="D55" s="13" t="n">
        <v>734</v>
      </c>
      <c r="E55" s="14" t="n">
        <v>4.14</v>
      </c>
      <c r="F55" s="15" t="n">
        <v>0.0054</v>
      </c>
      <c r="G55" s="15" t="n"/>
    </row>
    <row r="56">
      <c r="A56" s="12" t="inlineStr">
        <is>
          <t>Life Insurance Corporation of India</t>
        </is>
      </c>
      <c r="B56" s="30" t="inlineStr">
        <is>
          <t>INE0J1Y01017</t>
        </is>
      </c>
      <c r="C56" s="30" t="inlineStr">
        <is>
          <t>Insurance</t>
        </is>
      </c>
      <c r="D56" s="13" t="n">
        <v>675</v>
      </c>
      <c r="E56" s="14" t="n">
        <v>4.07</v>
      </c>
      <c r="F56" s="15" t="n">
        <v>0.0053</v>
      </c>
      <c r="G56" s="15" t="n"/>
    </row>
    <row r="57">
      <c r="A57" s="12" t="inlineStr">
        <is>
          <t>Adani Wilmar Ltd.</t>
        </is>
      </c>
      <c r="B57" s="30" t="inlineStr">
        <is>
          <t>INE699H01024</t>
        </is>
      </c>
      <c r="C57" s="30" t="inlineStr">
        <is>
          <t>Agricultural Food &amp; other Products</t>
        </is>
      </c>
      <c r="D57" s="13" t="n">
        <v>416</v>
      </c>
      <c r="E57" s="14" t="n">
        <v>1.36</v>
      </c>
      <c r="F57" s="15" t="n">
        <v>0.0018</v>
      </c>
      <c r="G57" s="15" t="n"/>
    </row>
    <row r="58">
      <c r="A58" s="16" t="inlineStr">
        <is>
          <t>Sub Total</t>
        </is>
      </c>
      <c r="B58" s="31" t="n"/>
      <c r="C58" s="31" t="n"/>
      <c r="D58" s="17" t="n"/>
      <c r="E58" s="37" t="n">
        <v>770.53</v>
      </c>
      <c r="F58" s="38" t="n">
        <v>1</v>
      </c>
      <c r="G58" s="20" t="n"/>
    </row>
    <row r="59">
      <c r="A59" s="16" t="inlineStr">
        <is>
          <t>(b) Unlisted</t>
        </is>
      </c>
      <c r="B59" s="30" t="n"/>
      <c r="C59" s="30" t="n"/>
      <c r="D59" s="13" t="n"/>
      <c r="E59" s="14" t="n"/>
      <c r="F59" s="15" t="n"/>
      <c r="G59" s="15" t="n"/>
    </row>
    <row r="60">
      <c r="A60" s="16" t="inlineStr">
        <is>
          <t>Sub Total</t>
        </is>
      </c>
      <c r="B60" s="30" t="n"/>
      <c r="C60" s="30" t="n"/>
      <c r="D60" s="13" t="n"/>
      <c r="E60" s="39" t="inlineStr">
        <is>
          <t>NIL</t>
        </is>
      </c>
      <c r="F60" s="40" t="inlineStr">
        <is>
          <t>NIL</t>
        </is>
      </c>
      <c r="G60" s="15" t="n"/>
    </row>
    <row r="61">
      <c r="A61" s="21" t="inlineStr">
        <is>
          <t>TOTAL</t>
        </is>
      </c>
      <c r="B61" s="32" t="n"/>
      <c r="C61" s="32" t="n"/>
      <c r="D61" s="22" t="n"/>
      <c r="E61" s="27" t="n">
        <v>770.53</v>
      </c>
      <c r="F61" s="28" t="n">
        <v>1</v>
      </c>
      <c r="G61" s="20" t="n"/>
    </row>
    <row r="62">
      <c r="A62" s="12" t="n"/>
      <c r="B62" s="30" t="n"/>
      <c r="C62" s="30" t="n"/>
      <c r="D62" s="13" t="n"/>
      <c r="E62" s="14" t="n"/>
      <c r="F62" s="15" t="n"/>
      <c r="G62" s="15" t="n"/>
    </row>
    <row r="63">
      <c r="A63" s="12" t="n"/>
      <c r="B63" s="30" t="n"/>
      <c r="C63" s="30" t="n"/>
      <c r="D63" s="13" t="n"/>
      <c r="E63" s="14" t="n"/>
      <c r="F63" s="15" t="n"/>
      <c r="G63" s="15" t="n"/>
    </row>
    <row r="64">
      <c r="A64" s="16" t="inlineStr">
        <is>
          <t>TREPS / Reverse Repo</t>
        </is>
      </c>
      <c r="B64" s="30" t="n"/>
      <c r="C64" s="30" t="n"/>
      <c r="D64" s="13" t="n"/>
      <c r="E64" s="14" t="n"/>
      <c r="F64" s="15" t="n"/>
      <c r="G64" s="15" t="n"/>
    </row>
    <row r="65">
      <c r="A65" s="12" t="inlineStr">
        <is>
          <t>Clearing Corporation of India Ltd.</t>
        </is>
      </c>
      <c r="B65" s="30" t="n"/>
      <c r="C65" s="30" t="n"/>
      <c r="D65" s="13" t="n"/>
      <c r="E65" s="14" t="n">
        <v>10</v>
      </c>
      <c r="F65" s="15" t="n">
        <v>0.013</v>
      </c>
      <c r="G65" s="15" t="n">
        <v>0.067576</v>
      </c>
    </row>
    <row r="66">
      <c r="A66" s="16" t="inlineStr">
        <is>
          <t>Sub Total</t>
        </is>
      </c>
      <c r="B66" s="31" t="n"/>
      <c r="C66" s="31" t="n"/>
      <c r="D66" s="17" t="n"/>
      <c r="E66" s="37" t="n">
        <v>10</v>
      </c>
      <c r="F66" s="38" t="n">
        <v>0.013</v>
      </c>
      <c r="G66" s="20" t="n"/>
    </row>
    <row r="67">
      <c r="A67" s="12" t="n"/>
      <c r="B67" s="30" t="n"/>
      <c r="C67" s="30" t="n"/>
      <c r="D67" s="13" t="n"/>
      <c r="E67" s="14" t="n"/>
      <c r="F67" s="15" t="n"/>
      <c r="G67" s="15" t="n"/>
    </row>
    <row r="68">
      <c r="A68" s="21" t="inlineStr">
        <is>
          <t>TOTAL</t>
        </is>
      </c>
      <c r="B68" s="32" t="n"/>
      <c r="C68" s="32" t="n"/>
      <c r="D68" s="22" t="n"/>
      <c r="E68" s="18" t="n">
        <v>10</v>
      </c>
      <c r="F68" s="19" t="n">
        <v>0.013</v>
      </c>
      <c r="G68" s="20" t="n"/>
    </row>
    <row r="69">
      <c r="A69" s="12" t="inlineStr">
        <is>
          <t>Accrued Interest</t>
        </is>
      </c>
      <c r="B69" s="30" t="n"/>
      <c r="C69" s="30" t="n"/>
      <c r="D69" s="13" t="n"/>
      <c r="E69" s="14" t="n">
        <v>0.0018511</v>
      </c>
      <c r="F69" s="15" t="n">
        <v>2e-06</v>
      </c>
      <c r="G69" s="15" t="n"/>
    </row>
    <row r="70">
      <c r="A70" s="12" t="inlineStr">
        <is>
          <t>Net Receivables/(Payables)</t>
        </is>
      </c>
      <c r="B70" s="30" t="n"/>
      <c r="C70" s="30" t="n"/>
      <c r="D70" s="13" t="n"/>
      <c r="E70" s="23" t="n">
        <v>-10.0018511</v>
      </c>
      <c r="F70" s="24" t="n">
        <v>-0.013002</v>
      </c>
      <c r="G70" s="15" t="n">
        <v>0.067576</v>
      </c>
    </row>
    <row r="71">
      <c r="A71" s="25" t="inlineStr">
        <is>
          <t>GRAND TOTAL</t>
        </is>
      </c>
      <c r="B71" s="33" t="n"/>
      <c r="C71" s="33" t="n"/>
      <c r="D71" s="26" t="n"/>
      <c r="E71" s="27" t="n">
        <v>770.53</v>
      </c>
      <c r="F71" s="28" t="n">
        <v>1</v>
      </c>
      <c r="G71" s="28" t="n"/>
    </row>
    <row r="76">
      <c r="A76" s="67" t="inlineStr">
        <is>
          <t>Notes:</t>
        </is>
      </c>
    </row>
    <row r="77">
      <c r="A77" s="47" t="inlineStr">
        <is>
          <t>1. Security in default beyond its maturiy date</t>
        </is>
      </c>
      <c r="B77" s="34" t="inlineStr">
        <is>
          <t>NIL</t>
        </is>
      </c>
    </row>
    <row r="78">
      <c r="A78" t="inlineStr">
        <is>
          <t>2. NAV at the beginning of the period (Rs. per unit)</t>
        </is>
      </c>
    </row>
    <row r="79">
      <c r="A79" t="inlineStr">
        <is>
          <t>Plan /option (Face Value 10)</t>
        </is>
      </c>
      <c r="B79" t="inlineStr">
        <is>
          <t>As on</t>
        </is>
      </c>
      <c r="C79" t="inlineStr">
        <is>
          <t>As on</t>
        </is>
      </c>
    </row>
    <row r="80">
      <c r="B80" s="48" t="n">
        <v>45198</v>
      </c>
      <c r="C80" s="48" t="n">
        <v>45230</v>
      </c>
    </row>
    <row r="81">
      <c r="A81" t="inlineStr">
        <is>
          <t>Direct Plan  Growth Option</t>
        </is>
      </c>
      <c r="B81" t="n">
        <v>10.3624</v>
      </c>
      <c r="C81" t="n">
        <v>10.1295</v>
      </c>
      <c r="E81" s="2" t="n"/>
    </row>
    <row r="82">
      <c r="A82" t="inlineStr">
        <is>
          <t>Direct Plan IDCW Option</t>
        </is>
      </c>
      <c r="B82" t="n">
        <v>10.3625</v>
      </c>
      <c r="C82" t="n">
        <v>10.1295</v>
      </c>
      <c r="E82" s="2" t="n"/>
    </row>
    <row r="83">
      <c r="A83" t="inlineStr">
        <is>
          <t>Regular Plan  Growth Option</t>
        </is>
      </c>
      <c r="B83" t="n">
        <v>10.3009</v>
      </c>
      <c r="C83" t="n">
        <v>10.063</v>
      </c>
      <c r="E83" s="2" t="n"/>
    </row>
    <row r="84">
      <c r="A84" t="inlineStr">
        <is>
          <t>Regular Plan IDCW Option</t>
        </is>
      </c>
      <c r="B84" t="n">
        <v>10.301</v>
      </c>
      <c r="C84" t="n">
        <v>10.063</v>
      </c>
      <c r="E84" s="2" t="n"/>
    </row>
    <row r="85">
      <c r="E85" s="2" t="n"/>
    </row>
    <row r="86">
      <c r="A86" t="inlineStr">
        <is>
          <t xml:space="preserve">3. Total Dividend (Net) declared during the month </t>
        </is>
      </c>
      <c r="B86" s="34" t="inlineStr">
        <is>
          <t>NIL</t>
        </is>
      </c>
    </row>
    <row r="87">
      <c r="A87" t="inlineStr">
        <is>
          <t>4. Bonus was declared during the month</t>
        </is>
      </c>
      <c r="B87" s="34" t="inlineStr">
        <is>
          <t>NIL</t>
        </is>
      </c>
    </row>
    <row r="88" ht="30" customHeight="1">
      <c r="A88" s="47" t="inlineStr">
        <is>
          <t>5. Investment in Repo of Corporate Debt Securities during the month ended October 31, 2023</t>
        </is>
      </c>
      <c r="B88" s="34" t="inlineStr">
        <is>
          <t>NIL</t>
        </is>
      </c>
    </row>
    <row r="89" ht="30" customHeight="1">
      <c r="A89" s="47" t="inlineStr">
        <is>
          <t>6. Investment in foreign securities/ADRs/GDRs at the end of the month</t>
        </is>
      </c>
      <c r="B89" s="34" t="inlineStr">
        <is>
          <t>NIL</t>
        </is>
      </c>
    </row>
    <row r="90">
      <c r="A90" t="inlineStr">
        <is>
          <t>7. Portfolio Turnover Ratio</t>
        </is>
      </c>
      <c r="B90" s="49" t="n">
        <v>1.506882</v>
      </c>
    </row>
    <row r="91" ht="45" customHeight="1">
      <c r="A91" s="47" t="inlineStr">
        <is>
          <t>8. Total gross exposure to derivative instruments (excluding reversed positions) at the end of the month (Rs. in Lakhs)</t>
        </is>
      </c>
      <c r="B91" s="34" t="inlineStr">
        <is>
          <t>NIL</t>
        </is>
      </c>
    </row>
    <row r="92" ht="30" customHeight="1">
      <c r="A92" s="47" t="inlineStr">
        <is>
          <t>9. Margin Deposits includes Margin money placed on derivatives other than margin money placed with bank</t>
        </is>
      </c>
      <c r="B92" s="34" t="inlineStr">
        <is>
          <t>NIL</t>
        </is>
      </c>
    </row>
    <row r="93" ht="30" customHeight="1">
      <c r="A93" s="47" t="inlineStr">
        <is>
          <t>10. Value of investment made by other schemes under same management (Rs. In Lakhs)</t>
        </is>
      </c>
      <c r="B93" s="34" t="inlineStr">
        <is>
          <t>NIL</t>
        </is>
      </c>
    </row>
    <row r="94">
      <c r="A94" t="inlineStr">
        <is>
          <t>11. Number of instance of deviation In valuation of securities</t>
        </is>
      </c>
      <c r="B94" s="34" t="inlineStr">
        <is>
          <t>NIL</t>
        </is>
      </c>
    </row>
    <row r="95">
      <c r="A95" t="inlineStr">
        <is>
          <t>12. Total value and percentage of illiquid equity shares / securities</t>
        </is>
      </c>
      <c r="B95" s="34" t="inlineStr">
        <is>
          <t>NIL</t>
        </is>
      </c>
    </row>
    <row r="97" ht="70" customHeight="1">
      <c r="A97" s="69" t="inlineStr">
        <is>
          <t>Scheme Name</t>
        </is>
      </c>
      <c r="B97" s="69" t="inlineStr">
        <is>
          <t>Risk- O - Meter</t>
        </is>
      </c>
      <c r="C97" s="69" t="inlineStr">
        <is>
          <t>Benchmark of the Scheme</t>
        </is>
      </c>
      <c r="D97" s="69" t="inlineStr">
        <is>
          <t>Benchmark Risk-o-meter</t>
        </is>
      </c>
    </row>
    <row r="98" ht="70" customHeight="1">
      <c r="A98" s="69" t="inlineStr">
        <is>
          <t>Edelweiss Nifty Next 50 Index Fund</t>
        </is>
      </c>
      <c r="B98" s="69" t="n"/>
      <c r="C98" s="69" t="inlineStr">
        <is>
          <t>Nifty Next 50 Index</t>
        </is>
      </c>
      <c r="D98" s="69" t="n"/>
      <c r="E98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136"/>
  <sheetViews>
    <sheetView showGridLines="0" workbookViewId="0">
      <pane ySplit="4" topLeftCell="A103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BHARAT BOND ETF – APRIL 2030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 ended Target Maturity Exchange Traded Bond Fund predominately investing in constituents of Nifty BHARAT Bond Index - April 2030)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Equity &amp; Equity related</t>
        </is>
      </c>
      <c r="B7" s="30" t="n"/>
      <c r="C7" s="30" t="n"/>
      <c r="D7" s="13" t="n"/>
      <c r="E7" s="14" t="inlineStr">
        <is>
          <t>NIL</t>
        </is>
      </c>
      <c r="F7" s="15" t="inlineStr">
        <is>
          <t>NIL</t>
        </is>
      </c>
      <c r="G7" s="15" t="n"/>
    </row>
    <row r="8">
      <c r="A8" s="12" t="n"/>
      <c r="B8" s="30" t="n"/>
      <c r="C8" s="30" t="n"/>
      <c r="D8" s="13" t="n"/>
      <c r="E8" s="14" t="n"/>
      <c r="F8" s="15" t="n"/>
      <c r="G8" s="15" t="n"/>
    </row>
    <row r="9">
      <c r="A9" s="16" t="inlineStr">
        <is>
          <t>Debt Instruments</t>
        </is>
      </c>
      <c r="B9" s="30" t="n"/>
      <c r="C9" s="30" t="n"/>
      <c r="D9" s="13" t="n"/>
      <c r="E9" s="14" t="n"/>
      <c r="F9" s="15" t="n"/>
      <c r="G9" s="15" t="n"/>
    </row>
    <row r="10">
      <c r="A10" s="16" t="inlineStr">
        <is>
          <t>(a)Listed / Awaiting listing on stock Exchanges</t>
        </is>
      </c>
      <c r="B10" s="30" t="n"/>
      <c r="C10" s="30" t="n"/>
      <c r="D10" s="13" t="n"/>
      <c r="E10" s="14" t="n"/>
      <c r="F10" s="15" t="n"/>
      <c r="G10" s="15" t="n"/>
    </row>
    <row r="11">
      <c r="A11" s="12" t="inlineStr">
        <is>
          <t>7.89% REC LTD. NCD RED 30-03-2030**</t>
        </is>
      </c>
      <c r="B11" s="30" t="inlineStr">
        <is>
          <t>INE020B08CI2</t>
        </is>
      </c>
      <c r="C11" s="30" t="inlineStr">
        <is>
          <t>CRISIL AAA</t>
        </is>
      </c>
      <c r="D11" s="13" t="n">
        <v>127500000</v>
      </c>
      <c r="E11" s="14" t="n">
        <v>128285.53</v>
      </c>
      <c r="F11" s="15" t="n">
        <v>0.0716</v>
      </c>
      <c r="G11" s="15" t="n">
        <v>0.0775</v>
      </c>
    </row>
    <row r="12">
      <c r="A12" s="12" t="inlineStr">
        <is>
          <t>7.86% PFC LTD NCD RED 12-04-2030**</t>
        </is>
      </c>
      <c r="B12" s="30" t="inlineStr">
        <is>
          <t>INE134E08KK4</t>
        </is>
      </c>
      <c r="C12" s="30" t="inlineStr">
        <is>
          <t>CRISIL AAA</t>
        </is>
      </c>
      <c r="D12" s="13" t="n">
        <v>115000000</v>
      </c>
      <c r="E12" s="14" t="n">
        <v>115720.13</v>
      </c>
      <c r="F12" s="15" t="n">
        <v>0.0646</v>
      </c>
      <c r="G12" s="15" t="n">
        <v>0.07729999999999999</v>
      </c>
    </row>
    <row r="13">
      <c r="A13" s="12" t="inlineStr">
        <is>
          <t>7.03% HPCL NCD RED 12-04-2030**</t>
        </is>
      </c>
      <c r="B13" s="30" t="inlineStr">
        <is>
          <t>INE094A08069</t>
        </is>
      </c>
      <c r="C13" s="30" t="inlineStr">
        <is>
          <t>CRISIL AAA</t>
        </is>
      </c>
      <c r="D13" s="13" t="n">
        <v>97500000</v>
      </c>
      <c r="E13" s="14" t="n">
        <v>94303.07000000001</v>
      </c>
      <c r="F13" s="15" t="n">
        <v>0.0526</v>
      </c>
      <c r="G13" s="15" t="n">
        <v>0.07685</v>
      </c>
    </row>
    <row r="14">
      <c r="A14" s="12" t="inlineStr">
        <is>
          <t>7.41% POWER FIN CORP NCD RED 25-02-2030**</t>
        </is>
      </c>
      <c r="B14" s="30" t="inlineStr">
        <is>
          <t>INE134E08KL2</t>
        </is>
      </c>
      <c r="C14" s="30" t="inlineStr">
        <is>
          <t>CRISIL AAA</t>
        </is>
      </c>
      <c r="D14" s="13" t="n">
        <v>90000000</v>
      </c>
      <c r="E14" s="14" t="n">
        <v>88547.85000000001</v>
      </c>
      <c r="F14" s="15" t="n">
        <v>0.0494</v>
      </c>
      <c r="G14" s="15" t="n">
        <v>0.07729999999999999</v>
      </c>
    </row>
    <row r="15">
      <c r="A15" s="12" t="inlineStr">
        <is>
          <t>7.34% NPCIL NCD RED 23-01-2030**</t>
        </is>
      </c>
      <c r="B15" s="30" t="inlineStr">
        <is>
          <t>INE206D08469</t>
        </is>
      </c>
      <c r="C15" s="30" t="inlineStr">
        <is>
          <t>ICRA AAA</t>
        </is>
      </c>
      <c r="D15" s="13" t="n">
        <v>83000000</v>
      </c>
      <c r="E15" s="14" t="n">
        <v>81672.66</v>
      </c>
      <c r="F15" s="15" t="n">
        <v>0.0456</v>
      </c>
      <c r="G15" s="15" t="n">
        <v>0.076625</v>
      </c>
    </row>
    <row r="16">
      <c r="A16" s="12" t="inlineStr">
        <is>
          <t>7.55% IRFC NCD RED 12-04-2030**</t>
        </is>
      </c>
      <c r="B16" s="30" t="inlineStr">
        <is>
          <t>INE053F07BY5</t>
        </is>
      </c>
      <c r="C16" s="30" t="inlineStr">
        <is>
          <t>CRISIL AAA</t>
        </is>
      </c>
      <c r="D16" s="13" t="n">
        <v>81000000</v>
      </c>
      <c r="E16" s="14" t="n">
        <v>80724.84</v>
      </c>
      <c r="F16" s="15" t="n">
        <v>0.045</v>
      </c>
      <c r="G16" s="15" t="n">
        <v>0.076249</v>
      </c>
    </row>
    <row r="17">
      <c r="A17" s="12" t="inlineStr">
        <is>
          <t>7.54% NHAI NCD RED 25-01-2030**</t>
        </is>
      </c>
      <c r="B17" s="30" t="inlineStr">
        <is>
          <t>INE906B07HK9</t>
        </is>
      </c>
      <c r="C17" s="30" t="inlineStr">
        <is>
          <t>CRISIL AAA</t>
        </is>
      </c>
      <c r="D17" s="13" t="n">
        <v>73000000</v>
      </c>
      <c r="E17" s="14" t="n">
        <v>72541.92999999999</v>
      </c>
      <c r="F17" s="15" t="n">
        <v>0.0405</v>
      </c>
      <c r="G17" s="15" t="n">
        <v>0.0766</v>
      </c>
    </row>
    <row r="18">
      <c r="A18" s="12" t="inlineStr">
        <is>
          <t>7.4% MANGALORE REF &amp; PET NCD 12-04-2030**</t>
        </is>
      </c>
      <c r="B18" s="30" t="inlineStr">
        <is>
          <t>INE103A08019</t>
        </is>
      </c>
      <c r="C18" s="30" t="inlineStr">
        <is>
          <t>CRISIL AAA</t>
        </is>
      </c>
      <c r="D18" s="13" t="n">
        <v>61500000</v>
      </c>
      <c r="E18" s="14" t="n">
        <v>60274.24</v>
      </c>
      <c r="F18" s="15" t="n">
        <v>0.0336</v>
      </c>
      <c r="G18" s="15" t="n">
        <v>0.078025</v>
      </c>
    </row>
    <row r="19">
      <c r="A19" s="12" t="inlineStr">
        <is>
          <t>7.70% NHAI NCD RED 13-09-2029**</t>
        </is>
      </c>
      <c r="B19" s="30" t="inlineStr">
        <is>
          <t>INE906B07HH5</t>
        </is>
      </c>
      <c r="C19" s="30" t="inlineStr">
        <is>
          <t>CRISIL AAA</t>
        </is>
      </c>
      <c r="D19" s="13" t="n">
        <v>57500000</v>
      </c>
      <c r="E19" s="14" t="n">
        <v>57633.06</v>
      </c>
      <c r="F19" s="15" t="n">
        <v>0.0321</v>
      </c>
      <c r="G19" s="15" t="n">
        <v>0.07642500000000001</v>
      </c>
    </row>
    <row r="20">
      <c r="A20" s="12" t="inlineStr">
        <is>
          <t>7.50% REC LTD. NCD RED 28-02-2030**</t>
        </is>
      </c>
      <c r="B20" s="30" t="inlineStr">
        <is>
          <t>INE020B08CP7</t>
        </is>
      </c>
      <c r="C20" s="30" t="inlineStr">
        <is>
          <t>CRISIL AAA</t>
        </is>
      </c>
      <c r="D20" s="13" t="n">
        <v>53700000</v>
      </c>
      <c r="E20" s="14" t="n">
        <v>53014.68</v>
      </c>
      <c r="F20" s="15" t="n">
        <v>0.0296</v>
      </c>
      <c r="G20" s="15" t="n">
        <v>0.0775</v>
      </c>
    </row>
    <row r="21">
      <c r="A21" s="12" t="inlineStr">
        <is>
          <t>7.41% IOC NCD RED 22-10-2029**</t>
        </is>
      </c>
      <c r="B21" s="30" t="inlineStr">
        <is>
          <t>INE242A08437</t>
        </is>
      </c>
      <c r="C21" s="30" t="inlineStr">
        <is>
          <t>FITCH AAA</t>
        </is>
      </c>
      <c r="D21" s="13" t="n">
        <v>52000000</v>
      </c>
      <c r="E21" s="14" t="n">
        <v>51370.28</v>
      </c>
      <c r="F21" s="15" t="n">
        <v>0.0287</v>
      </c>
      <c r="G21" s="15" t="n">
        <v>0.07668700000000001</v>
      </c>
    </row>
    <row r="22">
      <c r="A22" s="12" t="inlineStr">
        <is>
          <t>7.32% NTPC LTD NCD RED 17-07-2029**</t>
        </is>
      </c>
      <c r="B22" s="30" t="inlineStr">
        <is>
          <t>INE733E07KL3</t>
        </is>
      </c>
      <c r="C22" s="30" t="inlineStr">
        <is>
          <t>CRISIL AAA</t>
        </is>
      </c>
      <c r="D22" s="13" t="n">
        <v>50500000</v>
      </c>
      <c r="E22" s="14" t="n">
        <v>49881.63</v>
      </c>
      <c r="F22" s="15" t="n">
        <v>0.0278</v>
      </c>
      <c r="G22" s="15" t="n">
        <v>0.07580000000000001</v>
      </c>
    </row>
    <row r="23">
      <c r="A23" s="12" t="inlineStr">
        <is>
          <t>7.49% NHAI NCD RED 01-08-2029**</t>
        </is>
      </c>
      <c r="B23" s="30" t="inlineStr">
        <is>
          <t>INE906B07HG7</t>
        </is>
      </c>
      <c r="C23" s="30" t="inlineStr">
        <is>
          <t>CRISIL AAA</t>
        </is>
      </c>
      <c r="D23" s="13" t="n">
        <v>39200000</v>
      </c>
      <c r="E23" s="14" t="n">
        <v>38909.8</v>
      </c>
      <c r="F23" s="15" t="n">
        <v>0.0217</v>
      </c>
      <c r="G23" s="15" t="n">
        <v>0.07642500000000001</v>
      </c>
    </row>
    <row r="24">
      <c r="A24" s="12" t="inlineStr">
        <is>
          <t>7.75% MANGALORE REF &amp; PET NCD 29-01-2030**</t>
        </is>
      </c>
      <c r="B24" s="30" t="inlineStr">
        <is>
          <t>INE103A08035</t>
        </is>
      </c>
      <c r="C24" s="30" t="inlineStr">
        <is>
          <t>CRISIL AAA</t>
        </is>
      </c>
      <c r="D24" s="13" t="n">
        <v>38500000</v>
      </c>
      <c r="E24" s="14" t="n">
        <v>38382.23</v>
      </c>
      <c r="F24" s="15" t="n">
        <v>0.0214</v>
      </c>
      <c r="G24" s="15" t="n">
        <v>0.078025</v>
      </c>
    </row>
    <row r="25">
      <c r="A25" s="12" t="inlineStr">
        <is>
          <t>7.38% POWER GRID CORP NCD RED 12-04-2030**</t>
        </is>
      </c>
      <c r="B25" s="30" t="inlineStr">
        <is>
          <t>INE752E08635</t>
        </is>
      </c>
      <c r="C25" s="30" t="inlineStr">
        <is>
          <t>CRISIL AAA</t>
        </is>
      </c>
      <c r="D25" s="13" t="n">
        <v>37500000</v>
      </c>
      <c r="E25" s="14" t="n">
        <v>37009.84</v>
      </c>
      <c r="F25" s="15" t="n">
        <v>0.0206</v>
      </c>
      <c r="G25" s="15" t="n">
        <v>0.07642500000000001</v>
      </c>
    </row>
    <row r="26">
      <c r="A26" s="12" t="inlineStr">
        <is>
          <t>7.08% IRFC NCD RED 28-02-2030**</t>
        </is>
      </c>
      <c r="B26" s="30" t="inlineStr">
        <is>
          <t>INE053F07CA3</t>
        </is>
      </c>
      <c r="C26" s="30" t="inlineStr">
        <is>
          <t>CRISIL AAA</t>
        </is>
      </c>
      <c r="D26" s="13" t="n">
        <v>38000000</v>
      </c>
      <c r="E26" s="14" t="n">
        <v>37000.49</v>
      </c>
      <c r="F26" s="15" t="n">
        <v>0.0206</v>
      </c>
      <c r="G26" s="15" t="n">
        <v>0.076249</v>
      </c>
    </row>
    <row r="27">
      <c r="A27" s="12" t="inlineStr">
        <is>
          <t>7.48% IRFC NCD RED 13-08-2029**</t>
        </is>
      </c>
      <c r="B27" s="30" t="inlineStr">
        <is>
          <t>INE053F07BU3</t>
        </is>
      </c>
      <c r="C27" s="30" t="inlineStr">
        <is>
          <t>CRISIL AAA</t>
        </is>
      </c>
      <c r="D27" s="13" t="n">
        <v>35000000</v>
      </c>
      <c r="E27" s="14" t="n">
        <v>34720.21</v>
      </c>
      <c r="F27" s="15" t="n">
        <v>0.0194</v>
      </c>
      <c r="G27" s="15" t="n">
        <v>0.076499</v>
      </c>
    </row>
    <row r="28">
      <c r="A28" s="12" t="inlineStr">
        <is>
          <t>7.55% IRFC NCD RED 06-11-29**</t>
        </is>
      </c>
      <c r="B28" s="30" t="inlineStr">
        <is>
          <t>INE053F07BX7</t>
        </is>
      </c>
      <c r="C28" s="30" t="inlineStr">
        <is>
          <t>CRISIL AAA</t>
        </is>
      </c>
      <c r="D28" s="13" t="n">
        <v>31000000</v>
      </c>
      <c r="E28" s="14" t="n">
        <v>30854.42</v>
      </c>
      <c r="F28" s="15" t="n">
        <v>0.0172</v>
      </c>
      <c r="G28" s="15" t="n">
        <v>0.076499</v>
      </c>
    </row>
    <row r="29">
      <c r="A29" s="12" t="inlineStr">
        <is>
          <t>8.12% NHPC NCD GOI SERVICED 22-03-2029**</t>
        </is>
      </c>
      <c r="B29" s="30" t="inlineStr">
        <is>
          <t>INE848E08136</t>
        </is>
      </c>
      <c r="C29" s="30" t="inlineStr">
        <is>
          <t>CARE AAA</t>
        </is>
      </c>
      <c r="D29" s="13" t="n">
        <v>27000000</v>
      </c>
      <c r="E29" s="14" t="n">
        <v>27705.08</v>
      </c>
      <c r="F29" s="15" t="n">
        <v>0.0155</v>
      </c>
      <c r="G29" s="15" t="n">
        <v>0.076663</v>
      </c>
    </row>
    <row r="30">
      <c r="A30" s="12" t="inlineStr">
        <is>
          <t>7.82% PFC SR BS225 NCD RED 13-03-2030**</t>
        </is>
      </c>
      <c r="B30" s="30" t="inlineStr">
        <is>
          <t>INE134E08MF0</t>
        </is>
      </c>
      <c r="C30" s="30" t="inlineStr">
        <is>
          <t>CRISIL AAA</t>
        </is>
      </c>
      <c r="D30" s="13" t="n">
        <v>25000000</v>
      </c>
      <c r="E30" s="14" t="n">
        <v>25092.98</v>
      </c>
      <c r="F30" s="15" t="n">
        <v>0.014</v>
      </c>
      <c r="G30" s="15" t="n">
        <v>0.07729999999999999</v>
      </c>
    </row>
    <row r="31">
      <c r="A31" s="12" t="inlineStr">
        <is>
          <t>7.74% HPCL NCD RED 02-03-2028**</t>
        </is>
      </c>
      <c r="B31" s="30" t="inlineStr">
        <is>
          <t>INE094A08150</t>
        </is>
      </c>
      <c r="C31" s="30" t="inlineStr">
        <is>
          <t>CRISIL AAA</t>
        </is>
      </c>
      <c r="D31" s="13" t="n">
        <v>25000000</v>
      </c>
      <c r="E31" s="14" t="n">
        <v>25060.58</v>
      </c>
      <c r="F31" s="15" t="n">
        <v>0.014</v>
      </c>
      <c r="G31" s="15" t="n">
        <v>0.076544</v>
      </c>
    </row>
    <row r="32">
      <c r="A32" s="12" t="inlineStr">
        <is>
          <t>7.5% IRFC NCD RED 07-09-2029**</t>
        </is>
      </c>
      <c r="B32" s="30" t="inlineStr">
        <is>
          <t>INE053F07BW9</t>
        </is>
      </c>
      <c r="C32" s="30" t="inlineStr">
        <is>
          <t>CRISIL AAA</t>
        </is>
      </c>
      <c r="D32" s="13" t="n">
        <v>21500000</v>
      </c>
      <c r="E32" s="14" t="n">
        <v>21346.94</v>
      </c>
      <c r="F32" s="15" t="n">
        <v>0.0119</v>
      </c>
      <c r="G32" s="15" t="n">
        <v>0.076499</v>
      </c>
    </row>
    <row r="33">
      <c r="A33" s="12" t="inlineStr">
        <is>
          <t>7.43% NABARD GOI SERV NCD RED 31-01-2030**</t>
        </is>
      </c>
      <c r="B33" s="30" t="inlineStr">
        <is>
          <t>INE261F08BX4</t>
        </is>
      </c>
      <c r="C33" s="30" t="inlineStr">
        <is>
          <t>ICRA AAA</t>
        </is>
      </c>
      <c r="D33" s="13" t="n">
        <v>20000000</v>
      </c>
      <c r="E33" s="14" t="n">
        <v>19833.9</v>
      </c>
      <c r="F33" s="15" t="n">
        <v>0.0111</v>
      </c>
      <c r="G33" s="15" t="n">
        <v>0.077346</v>
      </c>
    </row>
    <row r="34">
      <c r="A34" s="12" t="inlineStr">
        <is>
          <t>8.85% REC LTD. NCD RED 16-04-2029**</t>
        </is>
      </c>
      <c r="B34" s="30" t="inlineStr">
        <is>
          <t>INE020B08BQ7</t>
        </is>
      </c>
      <c r="C34" s="30" t="inlineStr">
        <is>
          <t>CRISIL AAA</t>
        </is>
      </c>
      <c r="D34" s="13" t="n">
        <v>18150000</v>
      </c>
      <c r="E34" s="14" t="n">
        <v>18996.95</v>
      </c>
      <c r="F34" s="15" t="n">
        <v>0.0106</v>
      </c>
      <c r="G34" s="15" t="n">
        <v>0.0775</v>
      </c>
    </row>
    <row r="35">
      <c r="A35" s="12" t="inlineStr">
        <is>
          <t>7.64% FOOD CORP GOI GRNT NCD 12-12-2029**</t>
        </is>
      </c>
      <c r="B35" s="30" t="inlineStr">
        <is>
          <t>INE861G08050</t>
        </is>
      </c>
      <c r="C35" s="30" t="inlineStr">
        <is>
          <t>CRISIL AAA(CE)</t>
        </is>
      </c>
      <c r="D35" s="13" t="n">
        <v>17500000</v>
      </c>
      <c r="E35" s="14" t="n">
        <v>17428.76</v>
      </c>
      <c r="F35" s="15" t="n">
        <v>0.0097</v>
      </c>
      <c r="G35" s="15" t="n">
        <v>0.0772</v>
      </c>
    </row>
    <row r="36">
      <c r="A36" s="12" t="inlineStr">
        <is>
          <t>8.3% REC LTD NCD RED 25-06-2029**</t>
        </is>
      </c>
      <c r="B36" s="30" t="inlineStr">
        <is>
          <t>INE020B08BU9</t>
        </is>
      </c>
      <c r="C36" s="30" t="inlineStr">
        <is>
          <t>CRISIL AAA</t>
        </is>
      </c>
      <c r="D36" s="13" t="n">
        <v>16500000</v>
      </c>
      <c r="E36" s="14" t="n">
        <v>16891.18</v>
      </c>
      <c r="F36" s="15" t="n">
        <v>0.0094</v>
      </c>
      <c r="G36" s="15" t="n">
        <v>0.0775</v>
      </c>
    </row>
    <row r="37">
      <c r="A37" s="12" t="inlineStr">
        <is>
          <t>8.36% NHAI NCD RED 20-05-2029**</t>
        </is>
      </c>
      <c r="B37" s="30" t="inlineStr">
        <is>
          <t>INE906B07HD4</t>
        </is>
      </c>
      <c r="C37" s="30" t="inlineStr">
        <is>
          <t>CRISIL AAA</t>
        </is>
      </c>
      <c r="D37" s="13" t="n">
        <v>14500000</v>
      </c>
      <c r="E37" s="14" t="n">
        <v>14945.64</v>
      </c>
      <c r="F37" s="15" t="n">
        <v>0.0083</v>
      </c>
      <c r="G37" s="15" t="n">
        <v>0.07642500000000001</v>
      </c>
    </row>
    <row r="38">
      <c r="A38" s="12" t="inlineStr">
        <is>
          <t>8.25% REC GOI SERVICED NCD RED 26-03-30**</t>
        </is>
      </c>
      <c r="B38" s="30" t="inlineStr">
        <is>
          <t>INE020B08CR3</t>
        </is>
      </c>
      <c r="C38" s="30" t="inlineStr">
        <is>
          <t>CRISIL AAA</t>
        </is>
      </c>
      <c r="D38" s="13" t="n">
        <v>14000000</v>
      </c>
      <c r="E38" s="14" t="n">
        <v>14448.92</v>
      </c>
      <c r="F38" s="15" t="n">
        <v>0.0081</v>
      </c>
      <c r="G38" s="15" t="n">
        <v>0.077554</v>
      </c>
    </row>
    <row r="39">
      <c r="A39" s="12" t="inlineStr">
        <is>
          <t>8.09% NLC INDIA LTD NCD RED 29-05-2029**</t>
        </is>
      </c>
      <c r="B39" s="30" t="inlineStr">
        <is>
          <t>INE589A07037</t>
        </is>
      </c>
      <c r="C39" s="30" t="inlineStr">
        <is>
          <t>ICRA AAA</t>
        </is>
      </c>
      <c r="D39" s="13" t="n">
        <v>11500000</v>
      </c>
      <c r="E39" s="14" t="n">
        <v>11695.24</v>
      </c>
      <c r="F39" s="15" t="n">
        <v>0.0065</v>
      </c>
      <c r="G39" s="15" t="n">
        <v>0.076875</v>
      </c>
    </row>
    <row r="40">
      <c r="A40" s="12" t="inlineStr">
        <is>
          <t>7.49% POWER GRID CORP NCD 25-10-2029**</t>
        </is>
      </c>
      <c r="B40" s="30" t="inlineStr">
        <is>
          <t>INE752E08601</t>
        </is>
      </c>
      <c r="C40" s="30" t="inlineStr">
        <is>
          <t>CRISIL AAA</t>
        </is>
      </c>
      <c r="D40" s="13" t="n">
        <v>10500000</v>
      </c>
      <c r="E40" s="14" t="n">
        <v>10424.82</v>
      </c>
      <c r="F40" s="15" t="n">
        <v>0.0058</v>
      </c>
      <c r="G40" s="15" t="n">
        <v>0.07642500000000001</v>
      </c>
    </row>
    <row r="41">
      <c r="A41" s="12" t="inlineStr">
        <is>
          <t>7.92% REC LTD. NCD RED 30-03-2030**</t>
        </is>
      </c>
      <c r="B41" s="30" t="inlineStr">
        <is>
          <t>INE020B08CJ0</t>
        </is>
      </c>
      <c r="C41" s="30" t="inlineStr">
        <is>
          <t>CRISIL AAA</t>
        </is>
      </c>
      <c r="D41" s="13" t="n">
        <v>10300000</v>
      </c>
      <c r="E41" s="14" t="n">
        <v>10378.59</v>
      </c>
      <c r="F41" s="15" t="n">
        <v>0.0058</v>
      </c>
      <c r="G41" s="15" t="n">
        <v>0.0775</v>
      </c>
    </row>
    <row r="42">
      <c r="A42" s="12" t="inlineStr">
        <is>
          <t>8.35% IRFC NCD RED 13-03-2029**</t>
        </is>
      </c>
      <c r="B42" s="30" t="inlineStr">
        <is>
          <t>INE053F07BC1</t>
        </is>
      </c>
      <c r="C42" s="30" t="inlineStr">
        <is>
          <t>CRISIL AAA</t>
        </is>
      </c>
      <c r="D42" s="13" t="n">
        <v>10000000</v>
      </c>
      <c r="E42" s="14" t="n">
        <v>10302.45</v>
      </c>
      <c r="F42" s="15" t="n">
        <v>0.0057</v>
      </c>
      <c r="G42" s="15" t="n">
        <v>0.076499</v>
      </c>
    </row>
    <row r="43">
      <c r="A43" s="12" t="inlineStr">
        <is>
          <t>8.24% POWER GRID NCD GOI SERV 14-02-2029**</t>
        </is>
      </c>
      <c r="B43" s="30" t="inlineStr">
        <is>
          <t>INE752E08551</t>
        </is>
      </c>
      <c r="C43" s="30" t="inlineStr">
        <is>
          <t>CRISIL AAA</t>
        </is>
      </c>
      <c r="D43" s="13" t="n">
        <v>8450000</v>
      </c>
      <c r="E43" s="14" t="n">
        <v>8716.57</v>
      </c>
      <c r="F43" s="15" t="n">
        <v>0.0049</v>
      </c>
      <c r="G43" s="15" t="n">
        <v>0.07635699999999999</v>
      </c>
    </row>
    <row r="44">
      <c r="A44" s="12" t="inlineStr">
        <is>
          <t>8.27% NHAI NCD RED 28-03-2029**</t>
        </is>
      </c>
      <c r="B44" s="30" t="inlineStr">
        <is>
          <t>INE906B07GP0</t>
        </is>
      </c>
      <c r="C44" s="30" t="inlineStr">
        <is>
          <t>CRISIL AAA</t>
        </is>
      </c>
      <c r="D44" s="13" t="n">
        <v>7500000</v>
      </c>
      <c r="E44" s="14" t="n">
        <v>7696.68</v>
      </c>
      <c r="F44" s="15" t="n">
        <v>0.0043</v>
      </c>
      <c r="G44" s="15" t="n">
        <v>0.07642500000000001</v>
      </c>
    </row>
    <row r="45">
      <c r="A45" s="12" t="inlineStr">
        <is>
          <t>8.23% IRFC NCD RED 29-03-2029**</t>
        </is>
      </c>
      <c r="B45" s="30" t="inlineStr">
        <is>
          <t>INE053F07BE7</t>
        </is>
      </c>
      <c r="C45" s="30" t="inlineStr">
        <is>
          <t>CRISIL AAA</t>
        </is>
      </c>
      <c r="D45" s="13" t="n">
        <v>7500000</v>
      </c>
      <c r="E45" s="14" t="n">
        <v>7689.71</v>
      </c>
      <c r="F45" s="15" t="n">
        <v>0.0043</v>
      </c>
      <c r="G45" s="15" t="n">
        <v>0.076499</v>
      </c>
    </row>
    <row r="46">
      <c r="A46" s="12" t="inlineStr">
        <is>
          <t>7.27% NABARD NCD RED 14-02-2030**</t>
        </is>
      </c>
      <c r="B46" s="30" t="inlineStr">
        <is>
          <t>INE261F08BZ9</t>
        </is>
      </c>
      <c r="C46" s="30" t="inlineStr">
        <is>
          <t>CRISIL AAA</t>
        </is>
      </c>
      <c r="D46" s="13" t="n">
        <v>7000000</v>
      </c>
      <c r="E46" s="14" t="n">
        <v>6835.36</v>
      </c>
      <c r="F46" s="15" t="n">
        <v>0.0038</v>
      </c>
      <c r="G46" s="15" t="n">
        <v>0.07745</v>
      </c>
    </row>
    <row r="47">
      <c r="A47" s="12" t="inlineStr">
        <is>
          <t>8.85% POWER FIN CORP NCD RED 25-05-2029**</t>
        </is>
      </c>
      <c r="B47" s="30" t="inlineStr">
        <is>
          <t>INE134E08KC1</t>
        </is>
      </c>
      <c r="C47" s="30" t="inlineStr">
        <is>
          <t>CRISIL AAA</t>
        </is>
      </c>
      <c r="D47" s="13" t="n">
        <v>6500000</v>
      </c>
      <c r="E47" s="14" t="n">
        <v>6814.22</v>
      </c>
      <c r="F47" s="15" t="n">
        <v>0.0038</v>
      </c>
      <c r="G47" s="15" t="n">
        <v>0.07729999999999999</v>
      </c>
    </row>
    <row r="48">
      <c r="A48" s="12" t="inlineStr">
        <is>
          <t>8.3% NTPC LTD NCD RED 15-01-2029**</t>
        </is>
      </c>
      <c r="B48" s="30" t="inlineStr">
        <is>
          <t>INE733E07KJ7</t>
        </is>
      </c>
      <c r="C48" s="30" t="inlineStr">
        <is>
          <t>CRISIL AAA</t>
        </is>
      </c>
      <c r="D48" s="13" t="n">
        <v>6500000</v>
      </c>
      <c r="E48" s="14" t="n">
        <v>6692.1</v>
      </c>
      <c r="F48" s="15" t="n">
        <v>0.0037</v>
      </c>
      <c r="G48" s="15" t="n">
        <v>0.07580000000000001</v>
      </c>
    </row>
    <row r="49">
      <c r="A49" s="12" t="inlineStr">
        <is>
          <t>7.93% PFC LTD NCD RED 31-12-2029**</t>
        </is>
      </c>
      <c r="B49" s="30" t="inlineStr">
        <is>
          <t>INE134E08KI8</t>
        </is>
      </c>
      <c r="C49" s="30" t="inlineStr">
        <is>
          <t>CRISIL AAA</t>
        </is>
      </c>
      <c r="D49" s="13" t="n">
        <v>6500000</v>
      </c>
      <c r="E49" s="14" t="n">
        <v>6559.25</v>
      </c>
      <c r="F49" s="15" t="n">
        <v>0.0037</v>
      </c>
      <c r="G49" s="15" t="n">
        <v>0.07729999999999999</v>
      </c>
    </row>
    <row r="50">
      <c r="A50" s="12" t="inlineStr">
        <is>
          <t>7.5% NHPC NCD RED 06-10-2029**</t>
        </is>
      </c>
      <c r="B50" s="30" t="inlineStr">
        <is>
          <t>INE848E07AS5</t>
        </is>
      </c>
      <c r="C50" s="30" t="inlineStr">
        <is>
          <t>FITCH AAA</t>
        </is>
      </c>
      <c r="D50" s="13" t="n">
        <v>6500000</v>
      </c>
      <c r="E50" s="14" t="n">
        <v>6446.29</v>
      </c>
      <c r="F50" s="15" t="n">
        <v>0.0036</v>
      </c>
      <c r="G50" s="15" t="n">
        <v>0.07675</v>
      </c>
    </row>
    <row r="51">
      <c r="A51" s="12" t="inlineStr">
        <is>
          <t>8.80% RECL NCD RED 14-05-2029**</t>
        </is>
      </c>
      <c r="B51" s="30" t="inlineStr">
        <is>
          <t>INE020B08BS3</t>
        </is>
      </c>
      <c r="C51" s="30" t="inlineStr">
        <is>
          <t>CRISIL AAA</t>
        </is>
      </c>
      <c r="D51" s="13" t="n">
        <v>5500000</v>
      </c>
      <c r="E51" s="14" t="n">
        <v>5747.63</v>
      </c>
      <c r="F51" s="15" t="n">
        <v>0.0032</v>
      </c>
      <c r="G51" s="15" t="n">
        <v>0.0775</v>
      </c>
    </row>
    <row r="52">
      <c r="A52" s="12" t="inlineStr">
        <is>
          <t>7.25% NPCIL NCD RED 15-12-2029 XXXIII C**</t>
        </is>
      </c>
      <c r="B52" s="30" t="inlineStr">
        <is>
          <t>INE206D08436</t>
        </is>
      </c>
      <c r="C52" s="30" t="inlineStr">
        <is>
          <t>CRISIL AAA</t>
        </is>
      </c>
      <c r="D52" s="13" t="n">
        <v>5500000</v>
      </c>
      <c r="E52" s="14" t="n">
        <v>5428.52</v>
      </c>
      <c r="F52" s="15" t="n">
        <v>0.003</v>
      </c>
      <c r="G52" s="15" t="n">
        <v>0.076575</v>
      </c>
    </row>
    <row r="53">
      <c r="A53" s="12" t="inlineStr">
        <is>
          <t>8.15% NABARD NCD RED 28-03-2029**</t>
        </is>
      </c>
      <c r="B53" s="30" t="inlineStr">
        <is>
          <t>INE261F08BH7</t>
        </is>
      </c>
      <c r="C53" s="30" t="inlineStr">
        <is>
          <t>CRISIL AAA</t>
        </is>
      </c>
      <c r="D53" s="13" t="n">
        <v>5000000</v>
      </c>
      <c r="E53" s="14" t="n">
        <v>5120.42</v>
      </c>
      <c r="F53" s="15" t="n">
        <v>0.0029</v>
      </c>
      <c r="G53" s="15" t="n">
        <v>0.077463</v>
      </c>
    </row>
    <row r="54">
      <c r="A54" s="12" t="inlineStr">
        <is>
          <t>8.22% NABARD NCD RED 13-12-2028**</t>
        </is>
      </c>
      <c r="B54" s="30" t="inlineStr">
        <is>
          <t>INE261F08AV0</t>
        </is>
      </c>
      <c r="C54" s="30" t="inlineStr">
        <is>
          <t>CRISIL AAA</t>
        </is>
      </c>
      <c r="D54" s="13" t="n">
        <v>5000000</v>
      </c>
      <c r="E54" s="14" t="n">
        <v>5111.26</v>
      </c>
      <c r="F54" s="15" t="n">
        <v>0.0029</v>
      </c>
      <c r="G54" s="15" t="n">
        <v>0.078275</v>
      </c>
    </row>
    <row r="55">
      <c r="A55" s="12" t="inlineStr">
        <is>
          <t>7.13% NHPC LTD NCD 11-02-2030**</t>
        </is>
      </c>
      <c r="B55" s="30" t="inlineStr">
        <is>
          <t>INE848E07BC7</t>
        </is>
      </c>
      <c r="C55" s="30" t="inlineStr">
        <is>
          <t>CARE AAA</t>
        </is>
      </c>
      <c r="D55" s="13" t="n">
        <v>5100000</v>
      </c>
      <c r="E55" s="14" t="n">
        <v>4953.06</v>
      </c>
      <c r="F55" s="15" t="n">
        <v>0.0028</v>
      </c>
      <c r="G55" s="15" t="n">
        <v>0.07715</v>
      </c>
    </row>
    <row r="56">
      <c r="A56" s="12" t="inlineStr">
        <is>
          <t>7.10% NABARD GOI SERV NCD RED 08-02-2030**</t>
        </is>
      </c>
      <c r="B56" s="30" t="inlineStr">
        <is>
          <t>INE261F08BY2</t>
        </is>
      </c>
      <c r="C56" s="30" t="inlineStr">
        <is>
          <t>ICRA AAA</t>
        </is>
      </c>
      <c r="D56" s="13" t="n">
        <v>5000000</v>
      </c>
      <c r="E56" s="14" t="n">
        <v>4877.31</v>
      </c>
      <c r="F56" s="15" t="n">
        <v>0.0027</v>
      </c>
      <c r="G56" s="15" t="n">
        <v>0.0774</v>
      </c>
    </row>
    <row r="57">
      <c r="A57" s="12" t="inlineStr">
        <is>
          <t>8.37% NHAI NCD RED 20-01-2029**</t>
        </is>
      </c>
      <c r="B57" s="30" t="inlineStr">
        <is>
          <t>INE906B07GN5</t>
        </is>
      </c>
      <c r="C57" s="30" t="inlineStr">
        <is>
          <t>CRISIL AAA</t>
        </is>
      </c>
      <c r="D57" s="13" t="n">
        <v>4500000</v>
      </c>
      <c r="E57" s="14" t="n">
        <v>4634.32</v>
      </c>
      <c r="F57" s="15" t="n">
        <v>0.0026</v>
      </c>
      <c r="G57" s="15" t="n">
        <v>0.07642500000000001</v>
      </c>
    </row>
    <row r="58">
      <c r="A58" s="12" t="inlineStr">
        <is>
          <t>8.4% POWER GRID NCD RED 26-05-2029**</t>
        </is>
      </c>
      <c r="B58" s="30" t="inlineStr">
        <is>
          <t>INE752E07MV8</t>
        </is>
      </c>
      <c r="C58" s="30" t="inlineStr">
        <is>
          <t>CRISIL AAA</t>
        </is>
      </c>
      <c r="D58" s="13" t="n">
        <v>4000000</v>
      </c>
      <c r="E58" s="14" t="n">
        <v>4130.31</v>
      </c>
      <c r="F58" s="15" t="n">
        <v>0.0023</v>
      </c>
      <c r="G58" s="15" t="n">
        <v>0.07642500000000001</v>
      </c>
    </row>
    <row r="59">
      <c r="A59" s="12" t="inlineStr">
        <is>
          <t>7.38% NHPC LTD NCD 03-01-2030**</t>
        </is>
      </c>
      <c r="B59" s="30" t="inlineStr">
        <is>
          <t>INE848E07AX5</t>
        </is>
      </c>
      <c r="C59" s="30" t="inlineStr">
        <is>
          <t>ICRA AAA</t>
        </is>
      </c>
      <c r="D59" s="13" t="n">
        <v>3800000</v>
      </c>
      <c r="E59" s="14" t="n">
        <v>3737.8</v>
      </c>
      <c r="F59" s="15" t="n">
        <v>0.0021</v>
      </c>
      <c r="G59" s="15" t="n">
        <v>0.07715</v>
      </c>
    </row>
    <row r="60">
      <c r="A60" s="12" t="inlineStr">
        <is>
          <t>8.15% POWER GRID CORP NCD RED 09-03-2030**</t>
        </is>
      </c>
      <c r="B60" s="30" t="inlineStr">
        <is>
          <t>INE752E07MK1</t>
        </is>
      </c>
      <c r="C60" s="30" t="inlineStr">
        <is>
          <t>CRISIL AAA</t>
        </is>
      </c>
      <c r="D60" s="13" t="n">
        <v>3000000</v>
      </c>
      <c r="E60" s="14" t="n">
        <v>3072.37</v>
      </c>
      <c r="F60" s="15" t="n">
        <v>0.0017</v>
      </c>
      <c r="G60" s="15" t="n">
        <v>0.07642500000000001</v>
      </c>
    </row>
    <row r="61">
      <c r="A61" s="12" t="inlineStr">
        <is>
          <t>9.3% POWER GRID CORP NCD RED 04-09-2029**</t>
        </is>
      </c>
      <c r="B61" s="30" t="inlineStr">
        <is>
          <t>INE752E07LR8</t>
        </is>
      </c>
      <c r="C61" s="30" t="inlineStr">
        <is>
          <t>CRISIL AAA</t>
        </is>
      </c>
      <c r="D61" s="13" t="n">
        <v>2500000</v>
      </c>
      <c r="E61" s="14" t="n">
        <v>2688.44</v>
      </c>
      <c r="F61" s="15" t="n">
        <v>0.0015</v>
      </c>
      <c r="G61" s="15" t="n">
        <v>0.07642500000000001</v>
      </c>
    </row>
    <row r="62">
      <c r="A62" s="12" t="inlineStr">
        <is>
          <t>8.50% NABARD NCD GOI SERVICED 27-02-2029**</t>
        </is>
      </c>
      <c r="B62" s="30" t="inlineStr">
        <is>
          <t>INE261F08BC8</t>
        </is>
      </c>
      <c r="C62" s="30" t="inlineStr">
        <is>
          <t>CRISIL AAA</t>
        </is>
      </c>
      <c r="D62" s="13" t="n">
        <v>2500000</v>
      </c>
      <c r="E62" s="14" t="n">
        <v>2597.09</v>
      </c>
      <c r="F62" s="15" t="n">
        <v>0.0014</v>
      </c>
      <c r="G62" s="15" t="n">
        <v>0.077324</v>
      </c>
    </row>
    <row r="63">
      <c r="A63" s="12" t="inlineStr">
        <is>
          <t>8.55% IRFC NCD RED 21-02-2029**</t>
        </is>
      </c>
      <c r="B63" s="30" t="inlineStr">
        <is>
          <t>INE053F07BA5</t>
        </is>
      </c>
      <c r="C63" s="30" t="inlineStr">
        <is>
          <t>CRISIL AAA</t>
        </is>
      </c>
      <c r="D63" s="13" t="n">
        <v>2500000</v>
      </c>
      <c r="E63" s="14" t="n">
        <v>2596.11</v>
      </c>
      <c r="F63" s="15" t="n">
        <v>0.0014</v>
      </c>
      <c r="G63" s="15" t="n">
        <v>0.076499</v>
      </c>
    </row>
    <row r="64">
      <c r="A64" s="12" t="inlineStr">
        <is>
          <t>8.13% NUCLEAR POWER CORP NCD 28-03-2030**</t>
        </is>
      </c>
      <c r="B64" s="30" t="inlineStr">
        <is>
          <t>INE206D08394</t>
        </is>
      </c>
      <c r="C64" s="30" t="inlineStr">
        <is>
          <t>CRISIL AAA</t>
        </is>
      </c>
      <c r="D64" s="13" t="n">
        <v>2500000</v>
      </c>
      <c r="E64" s="14" t="n">
        <v>2576.22</v>
      </c>
      <c r="F64" s="15" t="n">
        <v>0.0014</v>
      </c>
      <c r="G64" s="15" t="n">
        <v>0.07660500000000001</v>
      </c>
    </row>
    <row r="65">
      <c r="A65" s="12" t="inlineStr">
        <is>
          <t>7.95% IRFC NCD RED 12-06-2029**</t>
        </is>
      </c>
      <c r="B65" s="30" t="inlineStr">
        <is>
          <t>INE053F07BR9</t>
        </is>
      </c>
      <c r="C65" s="30" t="inlineStr">
        <is>
          <t>CRISIL AAA</t>
        </is>
      </c>
      <c r="D65" s="13" t="n">
        <v>2000000</v>
      </c>
      <c r="E65" s="14" t="n">
        <v>2025.65</v>
      </c>
      <c r="F65" s="15" t="n">
        <v>0.0011</v>
      </c>
      <c r="G65" s="15" t="n">
        <v>0.076499</v>
      </c>
    </row>
    <row r="66">
      <c r="A66" s="12" t="inlineStr">
        <is>
          <t>8.15% EXIM NCB 21-01-2030 R21 - 2030**</t>
        </is>
      </c>
      <c r="B66" s="30" t="inlineStr">
        <is>
          <t>INE514E08EJ2</t>
        </is>
      </c>
      <c r="C66" s="30" t="inlineStr">
        <is>
          <t>CRISIL AAA</t>
        </is>
      </c>
      <c r="D66" s="13" t="n">
        <v>1500000</v>
      </c>
      <c r="E66" s="14" t="n">
        <v>1535.1</v>
      </c>
      <c r="F66" s="15" t="n">
        <v>0.0009</v>
      </c>
      <c r="G66" s="15" t="n">
        <v>0.076525</v>
      </c>
    </row>
    <row r="67">
      <c r="A67" s="12" t="inlineStr">
        <is>
          <t>7.41% NABARD NCD RED 18-07-2029**</t>
        </is>
      </c>
      <c r="B67" s="30" t="inlineStr">
        <is>
          <t>INE261F08BM7</t>
        </is>
      </c>
      <c r="C67" s="30" t="inlineStr">
        <is>
          <t>FITCH AAA</t>
        </is>
      </c>
      <c r="D67" s="13" t="n">
        <v>1500000</v>
      </c>
      <c r="E67" s="14" t="n">
        <v>1476.65</v>
      </c>
      <c r="F67" s="15" t="n">
        <v>0.0008</v>
      </c>
      <c r="G67" s="15" t="n">
        <v>0.07745</v>
      </c>
    </row>
    <row r="68">
      <c r="A68" s="12" t="inlineStr">
        <is>
          <t>9.18% NUCLEAR POWER CORP NCD RD 23-01-29**</t>
        </is>
      </c>
      <c r="B68" s="30" t="inlineStr">
        <is>
          <t>INE206D08162</t>
        </is>
      </c>
      <c r="C68" s="30" t="inlineStr">
        <is>
          <t>CRISIL AAA</t>
        </is>
      </c>
      <c r="D68" s="13" t="n">
        <v>1000000</v>
      </c>
      <c r="E68" s="14" t="n">
        <v>1070.3</v>
      </c>
      <c r="F68" s="15" t="n">
        <v>0.0005999999999999999</v>
      </c>
      <c r="G68" s="15" t="n">
        <v>0.076651</v>
      </c>
    </row>
    <row r="69">
      <c r="A69" s="12" t="inlineStr">
        <is>
          <t>8.87% EXIM BANK NCD RED 30-10-2029**</t>
        </is>
      </c>
      <c r="B69" s="30" t="inlineStr">
        <is>
          <t>INE514E08ED5</t>
        </is>
      </c>
      <c r="C69" s="30" t="inlineStr">
        <is>
          <t>CRISIL AAA</t>
        </is>
      </c>
      <c r="D69" s="13" t="n">
        <v>1000000</v>
      </c>
      <c r="E69" s="14" t="n">
        <v>1055.01</v>
      </c>
      <c r="F69" s="15" t="n">
        <v>0.0005999999999999999</v>
      </c>
      <c r="G69" s="15" t="n">
        <v>0.0769</v>
      </c>
    </row>
    <row r="70">
      <c r="A70" s="12" t="inlineStr">
        <is>
          <t>7.34% POWER GRID CORP NCD 13-07-2029**</t>
        </is>
      </c>
      <c r="B70" s="30" t="inlineStr">
        <is>
          <t>INE752E08577</t>
        </is>
      </c>
      <c r="C70" s="30" t="inlineStr">
        <is>
          <t>CRISIL AAA</t>
        </is>
      </c>
      <c r="D70" s="13" t="n">
        <v>1000000</v>
      </c>
      <c r="E70" s="14" t="n">
        <v>985.89</v>
      </c>
      <c r="F70" s="15" t="n">
        <v>0.0005</v>
      </c>
      <c r="G70" s="15" t="n">
        <v>0.07642500000000001</v>
      </c>
    </row>
    <row r="71">
      <c r="A71" s="12" t="inlineStr">
        <is>
          <t>7.36% NLC INDIA LTD. NCD RED 25-01-2030**</t>
        </is>
      </c>
      <c r="B71" s="30" t="inlineStr">
        <is>
          <t>INE589A07045</t>
        </is>
      </c>
      <c r="C71" s="30" t="inlineStr">
        <is>
          <t>ICRA AAA</t>
        </is>
      </c>
      <c r="D71" s="13" t="n">
        <v>1000000</v>
      </c>
      <c r="E71" s="14" t="n">
        <v>983.76</v>
      </c>
      <c r="F71" s="15" t="n">
        <v>0.0005</v>
      </c>
      <c r="G71" s="15" t="n">
        <v>0.076875</v>
      </c>
    </row>
    <row r="72">
      <c r="A72" s="12" t="inlineStr">
        <is>
          <t>9.18% NUCLEAR POWER CORP NCD RD 23-01-28**</t>
        </is>
      </c>
      <c r="B72" s="30" t="inlineStr">
        <is>
          <t>INE206D08204</t>
        </is>
      </c>
      <c r="C72" s="30" t="inlineStr">
        <is>
          <t>CRISIL AAA</t>
        </is>
      </c>
      <c r="D72" s="13" t="n">
        <v>500000</v>
      </c>
      <c r="E72" s="14" t="n">
        <v>530.38</v>
      </c>
      <c r="F72" s="15" t="n">
        <v>0.0003</v>
      </c>
      <c r="G72" s="15" t="n">
        <v>0.076111</v>
      </c>
    </row>
    <row r="73">
      <c r="A73" s="12" t="inlineStr">
        <is>
          <t>8.70% POWER GRID CORP NCD RED 15-07-2028**</t>
        </is>
      </c>
      <c r="B73" s="30" t="inlineStr">
        <is>
          <t>INE752E07LC0</t>
        </is>
      </c>
      <c r="C73" s="30" t="inlineStr">
        <is>
          <t>CRISIL AAA</t>
        </is>
      </c>
      <c r="D73" s="13" t="n">
        <v>500000</v>
      </c>
      <c r="E73" s="14" t="n">
        <v>518.9400000000001</v>
      </c>
      <c r="F73" s="15" t="n">
        <v>0.0003</v>
      </c>
      <c r="G73" s="15" t="n">
        <v>0.07692400000000001</v>
      </c>
    </row>
    <row r="74">
      <c r="A74" s="12" t="inlineStr">
        <is>
          <t>8.20% PGCIL NCD 23-01-2030 STRPPS D**</t>
        </is>
      </c>
      <c r="B74" s="30" t="inlineStr">
        <is>
          <t>INE752E07MH7</t>
        </is>
      </c>
      <c r="C74" s="30" t="inlineStr">
        <is>
          <t>CRISIL AAA</t>
        </is>
      </c>
      <c r="D74" s="13" t="n">
        <v>500000</v>
      </c>
      <c r="E74" s="14" t="n">
        <v>513.15</v>
      </c>
      <c r="F74" s="15" t="n">
        <v>0.0003</v>
      </c>
      <c r="G74" s="15" t="n">
        <v>0.07642500000000001</v>
      </c>
    </row>
    <row r="75">
      <c r="A75" s="12" t="inlineStr">
        <is>
          <t>8.13% PGCIL NCD 25-04-2029 LIII J**</t>
        </is>
      </c>
      <c r="B75" s="30" t="inlineStr">
        <is>
          <t>INE752E07NV6</t>
        </is>
      </c>
      <c r="C75" s="30" t="inlineStr">
        <is>
          <t>CRISIL AAA</t>
        </is>
      </c>
      <c r="D75" s="13" t="n">
        <v>500000</v>
      </c>
      <c r="E75" s="14" t="n">
        <v>510.22</v>
      </c>
      <c r="F75" s="15" t="n">
        <v>0.0003</v>
      </c>
      <c r="G75" s="15" t="n">
        <v>0.07642500000000001</v>
      </c>
    </row>
    <row r="76">
      <c r="A76" s="12" t="inlineStr">
        <is>
          <t>7.8% NHAI NCD RED 26-06-2029**</t>
        </is>
      </c>
      <c r="B76" s="30" t="inlineStr">
        <is>
          <t>INE906B07HF9</t>
        </is>
      </c>
      <c r="C76" s="30" t="inlineStr">
        <is>
          <t>FITCH AAA</t>
        </is>
      </c>
      <c r="D76" s="13" t="n">
        <v>500000</v>
      </c>
      <c r="E76" s="14" t="n">
        <v>503.18</v>
      </c>
      <c r="F76" s="15" t="n">
        <v>0.0003</v>
      </c>
      <c r="G76" s="15" t="n">
        <v>0.07642500000000001</v>
      </c>
    </row>
    <row r="77">
      <c r="A77" s="12" t="inlineStr">
        <is>
          <t>8.83% EXIM BK OF INDIA NCD RED 03-11-29**</t>
        </is>
      </c>
      <c r="B77" s="30" t="inlineStr">
        <is>
          <t>INE514E08EE3</t>
        </is>
      </c>
      <c r="C77" s="30" t="inlineStr">
        <is>
          <t>CRISIL AAA</t>
        </is>
      </c>
      <c r="D77" s="13" t="n">
        <v>400000</v>
      </c>
      <c r="E77" s="14" t="n">
        <v>421.29</v>
      </c>
      <c r="F77" s="15" t="n">
        <v>0.0002</v>
      </c>
      <c r="G77" s="15" t="n">
        <v>0.0769</v>
      </c>
    </row>
    <row r="78">
      <c r="A78" s="16" t="inlineStr">
        <is>
          <t>Sub Total</t>
        </is>
      </c>
      <c r="B78" s="31" t="n"/>
      <c r="C78" s="31" t="n"/>
      <c r="D78" s="17" t="n"/>
      <c r="E78" s="18" t="n">
        <v>1522249.48</v>
      </c>
      <c r="F78" s="19" t="n">
        <v>0.8491</v>
      </c>
      <c r="G78" s="20" t="n"/>
    </row>
    <row r="79">
      <c r="A79" s="12" t="n"/>
      <c r="B79" s="30" t="n"/>
      <c r="C79" s="30" t="n"/>
      <c r="D79" s="13" t="n"/>
      <c r="E79" s="14" t="n"/>
      <c r="F79" s="15" t="n"/>
      <c r="G79" s="15" t="n"/>
    </row>
    <row r="80">
      <c r="A80" s="16" t="inlineStr">
        <is>
          <t>Government Securities</t>
        </is>
      </c>
      <c r="B80" s="30" t="n"/>
      <c r="C80" s="30" t="n"/>
      <c r="D80" s="13" t="n"/>
      <c r="E80" s="14" t="n"/>
      <c r="F80" s="15" t="n"/>
      <c r="G80" s="15" t="n"/>
    </row>
    <row r="81">
      <c r="A81" s="12" t="inlineStr">
        <is>
          <t>7.10% GOVT OF INDIA RED 18-04-2029</t>
        </is>
      </c>
      <c r="B81" s="30" t="inlineStr">
        <is>
          <t>IN0020220011</t>
        </is>
      </c>
      <c r="C81" s="30" t="inlineStr">
        <is>
          <t>SOVEREIGN</t>
        </is>
      </c>
      <c r="D81" s="13" t="n">
        <v>194500000</v>
      </c>
      <c r="E81" s="14" t="n">
        <v>192117.18</v>
      </c>
      <c r="F81" s="15" t="n">
        <v>0.1072</v>
      </c>
      <c r="G81" s="15" t="n">
        <v>0.07511495000600001</v>
      </c>
    </row>
    <row r="82">
      <c r="A82" s="12" t="inlineStr">
        <is>
          <t>6.79% GOVT OF INDIA RED 26-12-2029</t>
        </is>
      </c>
      <c r="B82" s="30" t="inlineStr">
        <is>
          <t>IN0020160118</t>
        </is>
      </c>
      <c r="C82" s="30" t="inlineStr">
        <is>
          <t>SOVEREIGN</t>
        </is>
      </c>
      <c r="D82" s="13" t="n">
        <v>17500000</v>
      </c>
      <c r="E82" s="14" t="n">
        <v>16968.95</v>
      </c>
      <c r="F82" s="15" t="n">
        <v>0.0095</v>
      </c>
      <c r="G82" s="15" t="n">
        <v>0.075476850704</v>
      </c>
    </row>
    <row r="83">
      <c r="A83" s="16" t="inlineStr">
        <is>
          <t>Sub Total</t>
        </is>
      </c>
      <c r="B83" s="31" t="n"/>
      <c r="C83" s="31" t="n"/>
      <c r="D83" s="17" t="n"/>
      <c r="E83" s="18" t="n">
        <v>209086.13</v>
      </c>
      <c r="F83" s="19" t="n">
        <v>0.1167</v>
      </c>
      <c r="G83" s="20" t="n"/>
    </row>
    <row r="84">
      <c r="A84" s="12" t="n"/>
      <c r="B84" s="30" t="n"/>
      <c r="C84" s="30" t="n"/>
      <c r="D84" s="13" t="n"/>
      <c r="E84" s="14" t="n"/>
      <c r="F84" s="15" t="n"/>
      <c r="G84" s="15" t="n"/>
    </row>
    <row r="85">
      <c r="A85" s="16" t="inlineStr">
        <is>
          <t>(b)Privately Placed/Unlisted</t>
        </is>
      </c>
      <c r="B85" s="30" t="n"/>
      <c r="C85" s="30" t="n"/>
      <c r="D85" s="13" t="n"/>
      <c r="E85" s="14" t="n"/>
      <c r="F85" s="15" t="n"/>
      <c r="G85" s="15" t="n"/>
    </row>
    <row r="86">
      <c r="A86" s="16" t="inlineStr">
        <is>
          <t>Sub Total</t>
        </is>
      </c>
      <c r="B86" s="30" t="n"/>
      <c r="C86" s="30" t="n"/>
      <c r="D86" s="13" t="n"/>
      <c r="E86" s="35" t="inlineStr">
        <is>
          <t>NIL</t>
        </is>
      </c>
      <c r="F86" s="36" t="inlineStr">
        <is>
          <t>NIL</t>
        </is>
      </c>
      <c r="G86" s="15" t="n"/>
    </row>
    <row r="87">
      <c r="A87" s="12" t="n"/>
      <c r="B87" s="30" t="n"/>
      <c r="C87" s="30" t="n"/>
      <c r="D87" s="13" t="n"/>
      <c r="E87" s="14" t="n"/>
      <c r="F87" s="15" t="n"/>
      <c r="G87" s="15" t="n"/>
    </row>
    <row r="88">
      <c r="A88" s="16" t="inlineStr">
        <is>
          <t>(c)Securitised Debt Instruments</t>
        </is>
      </c>
      <c r="B88" s="30" t="n"/>
      <c r="C88" s="30" t="n"/>
      <c r="D88" s="13" t="n"/>
      <c r="E88" s="14" t="n"/>
      <c r="F88" s="15" t="n"/>
      <c r="G88" s="15" t="n"/>
    </row>
    <row r="89">
      <c r="A89" s="16" t="inlineStr">
        <is>
          <t>Sub Total</t>
        </is>
      </c>
      <c r="B89" s="30" t="n"/>
      <c r="C89" s="30" t="n"/>
      <c r="D89" s="13" t="n"/>
      <c r="E89" s="35" t="inlineStr">
        <is>
          <t>NIL</t>
        </is>
      </c>
      <c r="F89" s="36" t="inlineStr">
        <is>
          <t>NIL</t>
        </is>
      </c>
      <c r="G89" s="15" t="n"/>
    </row>
    <row r="90">
      <c r="A90" s="12" t="n"/>
      <c r="B90" s="30" t="n"/>
      <c r="C90" s="30" t="n"/>
      <c r="D90" s="13" t="n"/>
      <c r="E90" s="14" t="n"/>
      <c r="F90" s="15" t="n"/>
      <c r="G90" s="15" t="n"/>
    </row>
    <row r="91">
      <c r="A91" s="21" t="inlineStr">
        <is>
          <t>TOTAL</t>
        </is>
      </c>
      <c r="B91" s="32" t="n"/>
      <c r="C91" s="32" t="n"/>
      <c r="D91" s="22" t="n"/>
      <c r="E91" s="18" t="n">
        <v>1731335.61</v>
      </c>
      <c r="F91" s="19" t="n">
        <v>0.9658</v>
      </c>
      <c r="G91" s="20" t="n"/>
    </row>
    <row r="92">
      <c r="A92" s="12" t="n"/>
      <c r="B92" s="30" t="n"/>
      <c r="C92" s="30" t="n"/>
      <c r="D92" s="13" t="n"/>
      <c r="E92" s="14" t="n"/>
      <c r="F92" s="15" t="n"/>
      <c r="G92" s="15" t="n"/>
    </row>
    <row r="93">
      <c r="A93" s="12" t="n"/>
      <c r="B93" s="30" t="n"/>
      <c r="C93" s="30" t="n"/>
      <c r="D93" s="13" t="n"/>
      <c r="E93" s="14" t="n"/>
      <c r="F93" s="15" t="n"/>
      <c r="G93" s="15" t="n"/>
    </row>
    <row r="94">
      <c r="A94" s="16" t="inlineStr">
        <is>
          <t>TREPS / Reverse Repo</t>
        </is>
      </c>
      <c r="B94" s="30" t="n"/>
      <c r="C94" s="30" t="n"/>
      <c r="D94" s="13" t="n"/>
      <c r="E94" s="14" t="n"/>
      <c r="F94" s="15" t="n"/>
      <c r="G94" s="15" t="n"/>
    </row>
    <row r="95">
      <c r="A95" s="12" t="inlineStr">
        <is>
          <t>Clearing Corporation of India Ltd.</t>
        </is>
      </c>
      <c r="B95" s="30" t="n"/>
      <c r="C95" s="30" t="n"/>
      <c r="D95" s="13" t="n"/>
      <c r="E95" s="14" t="n">
        <v>1516.72</v>
      </c>
      <c r="F95" s="15" t="n">
        <v>0.0008</v>
      </c>
      <c r="G95" s="15" t="n">
        <v>0.067576</v>
      </c>
    </row>
    <row r="96">
      <c r="A96" s="16" t="inlineStr">
        <is>
          <t>Sub Total</t>
        </is>
      </c>
      <c r="B96" s="31" t="n"/>
      <c r="C96" s="31" t="n"/>
      <c r="D96" s="17" t="n"/>
      <c r="E96" s="18" t="n">
        <v>1516.72</v>
      </c>
      <c r="F96" s="19" t="n">
        <v>0.0008</v>
      </c>
      <c r="G96" s="20" t="n"/>
    </row>
    <row r="97">
      <c r="A97" s="12" t="n"/>
      <c r="B97" s="30" t="n"/>
      <c r="C97" s="30" t="n"/>
      <c r="D97" s="13" t="n"/>
      <c r="E97" s="14" t="n"/>
      <c r="F97" s="15" t="n"/>
      <c r="G97" s="15" t="n"/>
    </row>
    <row r="98">
      <c r="A98" s="21" t="inlineStr">
        <is>
          <t>TOTAL</t>
        </is>
      </c>
      <c r="B98" s="32" t="n"/>
      <c r="C98" s="32" t="n"/>
      <c r="D98" s="22" t="n"/>
      <c r="E98" s="18" t="n">
        <v>1516.72</v>
      </c>
      <c r="F98" s="19" t="n">
        <v>0.0008</v>
      </c>
      <c r="G98" s="20" t="n"/>
    </row>
    <row r="99">
      <c r="A99" s="12" t="inlineStr">
        <is>
          <t>Accrued Interest</t>
        </is>
      </c>
      <c r="B99" s="30" t="n"/>
      <c r="C99" s="30" t="n"/>
      <c r="D99" s="13" t="n"/>
      <c r="E99" s="14" t="n">
        <v>59803.9190557</v>
      </c>
      <c r="F99" s="15" t="n">
        <v>0.03336</v>
      </c>
      <c r="G99" s="15" t="n"/>
    </row>
    <row r="100">
      <c r="A100" s="12" t="inlineStr">
        <is>
          <t>Net Receivables/(Payables)</t>
        </is>
      </c>
      <c r="B100" s="30" t="n"/>
      <c r="C100" s="30" t="n"/>
      <c r="D100" s="13" t="n"/>
      <c r="E100" s="14" t="n">
        <v>21.4809443</v>
      </c>
      <c r="F100" s="15" t="n">
        <v>4e-05</v>
      </c>
      <c r="G100" s="15" t="n">
        <v>0.067576</v>
      </c>
    </row>
    <row r="101">
      <c r="A101" s="25" t="inlineStr">
        <is>
          <t>GRAND TOTAL</t>
        </is>
      </c>
      <c r="B101" s="33" t="n"/>
      <c r="C101" s="33" t="n"/>
      <c r="D101" s="26" t="n"/>
      <c r="E101" s="27" t="n">
        <v>1792677.73</v>
      </c>
      <c r="F101" s="28" t="n">
        <v>1</v>
      </c>
      <c r="G101" s="28" t="n"/>
    </row>
    <row r="103">
      <c r="A103" s="67" t="inlineStr">
        <is>
          <t>**Non Traded Security</t>
        </is>
      </c>
    </row>
    <row r="106">
      <c r="A106" s="67" t="inlineStr">
        <is>
          <t>Notes:</t>
        </is>
      </c>
    </row>
    <row r="107">
      <c r="A107" s="47" t="inlineStr">
        <is>
          <t>1. Security in default beyond its maturiy date</t>
        </is>
      </c>
      <c r="B107" s="34" t="inlineStr">
        <is>
          <t>NIL</t>
        </is>
      </c>
    </row>
    <row r="108">
      <c r="A108" t="inlineStr">
        <is>
          <t>2. NAV at the beginning of the period (Rs. per unit)</t>
        </is>
      </c>
    </row>
    <row r="109">
      <c r="A109" t="inlineStr">
        <is>
          <t>Plan /option (Face Value 1000)</t>
        </is>
      </c>
      <c r="B109" t="inlineStr">
        <is>
          <t>As on</t>
        </is>
      </c>
      <c r="C109" t="inlineStr">
        <is>
          <t>As on</t>
        </is>
      </c>
    </row>
    <row r="110">
      <c r="B110" s="48" t="n">
        <v>45198</v>
      </c>
      <c r="C110" s="48" t="n">
        <v>45230</v>
      </c>
    </row>
    <row r="111">
      <c r="A111" t="inlineStr">
        <is>
          <t>Growth Option</t>
        </is>
      </c>
      <c r="B111" t="n">
        <v>1298.9428</v>
      </c>
      <c r="C111" t="n">
        <v>1301.2804</v>
      </c>
      <c r="E111" s="2" t="n"/>
    </row>
    <row r="112">
      <c r="E112" s="2" t="n"/>
    </row>
    <row r="113">
      <c r="A113" t="inlineStr">
        <is>
          <t xml:space="preserve">3. Total Dividend (Net) declared during the month </t>
        </is>
      </c>
      <c r="B113" s="34" t="inlineStr">
        <is>
          <t>NIL</t>
        </is>
      </c>
    </row>
    <row r="114">
      <c r="A114" t="inlineStr">
        <is>
          <t>4. Bonus was declared during the month</t>
        </is>
      </c>
      <c r="B114" s="34" t="inlineStr">
        <is>
          <t>NIL</t>
        </is>
      </c>
    </row>
    <row r="115" ht="30" customHeight="1">
      <c r="A115" s="47" t="inlineStr">
        <is>
          <t>5. Investment in Repo of Corporate Debt Securities during the month ended October 31, 2023</t>
        </is>
      </c>
      <c r="B115" s="34" t="inlineStr">
        <is>
          <t>NIL</t>
        </is>
      </c>
    </row>
    <row r="116" ht="30" customHeight="1">
      <c r="A116" s="47" t="inlineStr">
        <is>
          <t>6. Investment in foreign securities/ADRs/GDRs at the end of the month</t>
        </is>
      </c>
      <c r="B116" s="34" t="inlineStr">
        <is>
          <t>NIL</t>
        </is>
      </c>
    </row>
    <row r="117">
      <c r="A117" t="inlineStr">
        <is>
          <t>7. Average Portfolio Maturity</t>
        </is>
      </c>
      <c r="B117" s="49">
        <f>+B131</f>
        <v/>
      </c>
    </row>
    <row r="118" ht="45" customHeight="1">
      <c r="A118" s="47" t="inlineStr">
        <is>
          <t>8. Total gross exposure to derivative instruments (excluding reversed positions) at the end of the month (Rs. in Lakhs)</t>
        </is>
      </c>
      <c r="B118" s="34" t="inlineStr">
        <is>
          <t>NIL</t>
        </is>
      </c>
    </row>
    <row r="119" ht="30" customHeight="1">
      <c r="A119" s="47" t="inlineStr">
        <is>
          <t>9. Margin Deposits includes Margin money placed on derivatives other than margin money placed with bank</t>
        </is>
      </c>
      <c r="B119" s="34" t="inlineStr">
        <is>
          <t>NIL</t>
        </is>
      </c>
    </row>
    <row r="120" ht="30" customHeight="1">
      <c r="A120" s="47" t="inlineStr">
        <is>
          <t>10. Value of investment made by other schemes under same management (Rs. In Lakhs)</t>
        </is>
      </c>
      <c r="B120" s="49" t="n">
        <v>659509.7900492999</v>
      </c>
    </row>
    <row r="121">
      <c r="A121" t="inlineStr">
        <is>
          <t>11. Number of instance of deviation In valuation of securities</t>
        </is>
      </c>
      <c r="B121" s="34" t="inlineStr">
        <is>
          <t>NIL</t>
        </is>
      </c>
    </row>
    <row r="122">
      <c r="A122" t="inlineStr">
        <is>
          <t>12. Total value and percentage of illiquid equity shares / securities</t>
        </is>
      </c>
      <c r="B122" s="34" t="inlineStr">
        <is>
          <t>NIL</t>
        </is>
      </c>
    </row>
    <row r="124">
      <c r="A124" t="inlineStr">
        <is>
          <t>Portfolio Information</t>
        </is>
      </c>
    </row>
    <row r="125">
      <c r="A125" s="52" t="inlineStr">
        <is>
          <t>Scheme Name :</t>
        </is>
      </c>
      <c r="B125" s="52" t="inlineStr">
        <is>
          <t>BHARAT Bond ETF - April 2030</t>
        </is>
      </c>
    </row>
    <row r="126">
      <c r="A126" s="52" t="inlineStr">
        <is>
          <t>Description (if any)</t>
        </is>
      </c>
      <c r="B126" s="52" t="inlineStr">
        <is>
          <t>Debt ETFs</t>
        </is>
      </c>
    </row>
    <row r="127">
      <c r="A127" s="52" t="n"/>
      <c r="B127" s="52" t="n"/>
    </row>
    <row r="128">
      <c r="A128" s="52" t="inlineStr">
        <is>
          <t>Annualised Portfolio YTM* :</t>
        </is>
      </c>
      <c r="B128" s="53" t="n">
        <v>7.67114721921232</v>
      </c>
    </row>
    <row r="129">
      <c r="A129" s="52" t="n"/>
      <c r="B129" s="52" t="n"/>
    </row>
    <row r="130">
      <c r="A130" s="52" t="inlineStr">
        <is>
          <t>Macaulay Duration</t>
        </is>
      </c>
      <c r="B130" s="54" t="n">
        <v>4.879</v>
      </c>
    </row>
    <row r="131">
      <c r="A131" s="52" t="inlineStr">
        <is>
          <t>Residual Maturity</t>
        </is>
      </c>
      <c r="B131" s="54" t="n">
        <v>6.048421842257147</v>
      </c>
    </row>
    <row r="132">
      <c r="A132" s="52" t="n"/>
      <c r="B132" s="52" t="n"/>
    </row>
    <row r="133">
      <c r="A133" s="52" t="inlineStr">
        <is>
          <t xml:space="preserve">As on (Date) </t>
        </is>
      </c>
      <c r="B133" s="55" t="n">
        <v>45230</v>
      </c>
    </row>
    <row r="135" ht="70" customHeight="1">
      <c r="A135" s="69" t="inlineStr">
        <is>
          <t>Scheme Name</t>
        </is>
      </c>
      <c r="B135" s="69" t="inlineStr">
        <is>
          <t>Risk- O - Meter</t>
        </is>
      </c>
      <c r="C135" s="69" t="inlineStr">
        <is>
          <t>Benchmark of the Scheme</t>
        </is>
      </c>
      <c r="D135" s="69" t="inlineStr">
        <is>
          <t>Benchmark Risk-o-meter</t>
        </is>
      </c>
    </row>
    <row r="136" ht="70" customHeight="1">
      <c r="A136" s="69" t="inlineStr">
        <is>
          <t>BHARAT Bond ETF - April 2030</t>
        </is>
      </c>
      <c r="B136" s="69" t="n"/>
      <c r="C136" s="69" t="inlineStr">
        <is>
          <t>NIFTY BHARAT Bond Index - April 2030</t>
        </is>
      </c>
      <c r="D136" s="69" t="n"/>
      <c r="E136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40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181"/>
  <sheetViews>
    <sheetView showGridLines="0" workbookViewId="0">
      <pane ySplit="4" topLeftCell="A65" activePane="bottomLeft" state="frozen"/>
      <selection activeCell="A2" sqref="A2:XFD2"/>
      <selection pane="bottomLeft" activeCell="A75" sqref="A75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AGGRESSIVE HYBRID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 ended hybrid scheme investing predominantly in equity and equity related instruments)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6" t="inlineStr">
        <is>
          <t>Equity &amp; Equity related</t>
        </is>
      </c>
      <c r="B6" s="30" t="n"/>
      <c r="C6" s="30" t="n"/>
      <c r="D6" s="13" t="n"/>
      <c r="E6" s="14" t="n"/>
      <c r="F6" s="15" t="n"/>
      <c r="G6" s="15" t="n"/>
    </row>
    <row r="7">
      <c r="A7" s="16" t="inlineStr">
        <is>
          <t>(a)Listed / Awaiting listing on Stock Exchanges</t>
        </is>
      </c>
      <c r="B7" s="30" t="n"/>
      <c r="C7" s="30" t="n"/>
      <c r="D7" s="13" t="n"/>
      <c r="E7" s="14" t="n"/>
      <c r="F7" s="15" t="n"/>
      <c r="G7" s="15" t="n"/>
    </row>
    <row r="8">
      <c r="A8" s="12" t="inlineStr">
        <is>
          <t>ICICI Bank Ltd.</t>
        </is>
      </c>
      <c r="B8" s="30" t="inlineStr">
        <is>
          <t>INE090A01021</t>
        </is>
      </c>
      <c r="C8" s="30" t="inlineStr">
        <is>
          <t>Banks</t>
        </is>
      </c>
      <c r="D8" s="13" t="n">
        <v>413632</v>
      </c>
      <c r="E8" s="14" t="n">
        <v>3786.18</v>
      </c>
      <c r="F8" s="15" t="n">
        <v>0.0403</v>
      </c>
      <c r="G8" s="15" t="n"/>
    </row>
    <row r="9">
      <c r="A9" s="12" t="inlineStr">
        <is>
          <t>HDFC Bank Ltd.</t>
        </is>
      </c>
      <c r="B9" s="30" t="inlineStr">
        <is>
          <t>INE040A01034</t>
        </is>
      </c>
      <c r="C9" s="30" t="inlineStr">
        <is>
          <t>Banks</t>
        </is>
      </c>
      <c r="D9" s="13" t="n">
        <v>250745</v>
      </c>
      <c r="E9" s="14" t="n">
        <v>3702.25</v>
      </c>
      <c r="F9" s="15" t="n">
        <v>0.0394</v>
      </c>
      <c r="G9" s="15" t="n"/>
    </row>
    <row r="10">
      <c r="A10" s="12" t="inlineStr">
        <is>
          <t>ITC Ltd.</t>
        </is>
      </c>
      <c r="B10" s="30" t="inlineStr">
        <is>
          <t>INE154A01025</t>
        </is>
      </c>
      <c r="C10" s="30" t="inlineStr">
        <is>
          <t>Diversified FMCG</t>
        </is>
      </c>
      <c r="D10" s="13" t="n">
        <v>743370</v>
      </c>
      <c r="E10" s="14" t="n">
        <v>3184.6</v>
      </c>
      <c r="F10" s="15" t="n">
        <v>0.0339</v>
      </c>
      <c r="G10" s="15" t="n"/>
    </row>
    <row r="11">
      <c r="A11" s="12" t="inlineStr">
        <is>
          <t>Reliance Industries Ltd.</t>
        </is>
      </c>
      <c r="B11" s="30" t="inlineStr">
        <is>
          <t>INE002A01018</t>
        </is>
      </c>
      <c r="C11" s="30" t="inlineStr">
        <is>
          <t>Petroleum Products</t>
        </is>
      </c>
      <c r="D11" s="13" t="n">
        <v>122750</v>
      </c>
      <c r="E11" s="14" t="n">
        <v>2808.4</v>
      </c>
      <c r="F11" s="15" t="n">
        <v>0.0299</v>
      </c>
      <c r="G11" s="15" t="n"/>
    </row>
    <row r="12">
      <c r="A12" s="12" t="inlineStr">
        <is>
          <t>Bharti Airtel Ltd.</t>
        </is>
      </c>
      <c r="B12" s="30" t="inlineStr">
        <is>
          <t>INE397D01024</t>
        </is>
      </c>
      <c r="C12" s="30" t="inlineStr">
        <is>
          <t>Telecom - Services</t>
        </is>
      </c>
      <c r="D12" s="13" t="n">
        <v>265565</v>
      </c>
      <c r="E12" s="14" t="n">
        <v>2428.33</v>
      </c>
      <c r="F12" s="15" t="n">
        <v>0.0258</v>
      </c>
      <c r="G12" s="15" t="n"/>
    </row>
    <row r="13">
      <c r="A13" s="12" t="inlineStr">
        <is>
          <t>Larsen &amp; Toubro Ltd.</t>
        </is>
      </c>
      <c r="B13" s="30" t="inlineStr">
        <is>
          <t>INE018A01030</t>
        </is>
      </c>
      <c r="C13" s="30" t="inlineStr">
        <is>
          <t>Construction</t>
        </is>
      </c>
      <c r="D13" s="13" t="n">
        <v>79772</v>
      </c>
      <c r="E13" s="14" t="n">
        <v>2336.56</v>
      </c>
      <c r="F13" s="15" t="n">
        <v>0.0249</v>
      </c>
      <c r="G13" s="15" t="n"/>
    </row>
    <row r="14">
      <c r="A14" s="12" t="inlineStr">
        <is>
          <t>Infosys Ltd.</t>
        </is>
      </c>
      <c r="B14" s="30" t="inlineStr">
        <is>
          <t>INE009A01021</t>
        </is>
      </c>
      <c r="C14" s="30" t="inlineStr">
        <is>
          <t>IT - Software</t>
        </is>
      </c>
      <c r="D14" s="13" t="n">
        <v>148000</v>
      </c>
      <c r="E14" s="14" t="n">
        <v>2025.23</v>
      </c>
      <c r="F14" s="15" t="n">
        <v>0.0215</v>
      </c>
      <c r="G14" s="15" t="n"/>
    </row>
    <row r="15">
      <c r="A15" s="12" t="inlineStr">
        <is>
          <t>Axis Bank Ltd.</t>
        </is>
      </c>
      <c r="B15" s="30" t="inlineStr">
        <is>
          <t>INE238A01034</t>
        </is>
      </c>
      <c r="C15" s="30" t="inlineStr">
        <is>
          <t>Banks</t>
        </is>
      </c>
      <c r="D15" s="13" t="n">
        <v>205056</v>
      </c>
      <c r="E15" s="14" t="n">
        <v>2013.34</v>
      </c>
      <c r="F15" s="15" t="n">
        <v>0.0214</v>
      </c>
      <c r="G15" s="15" t="n"/>
    </row>
    <row r="16">
      <c r="A16" s="12" t="inlineStr">
        <is>
          <t>Maruti Suzuki India Ltd.</t>
        </is>
      </c>
      <c r="B16" s="30" t="inlineStr">
        <is>
          <t>INE585B01010</t>
        </is>
      </c>
      <c r="C16" s="30" t="inlineStr">
        <is>
          <t>Automobiles</t>
        </is>
      </c>
      <c r="D16" s="13" t="n">
        <v>18071</v>
      </c>
      <c r="E16" s="14" t="n">
        <v>1877.99</v>
      </c>
      <c r="F16" s="15" t="n">
        <v>0.02</v>
      </c>
      <c r="G16" s="15" t="n"/>
    </row>
    <row r="17">
      <c r="A17" s="12" t="inlineStr">
        <is>
          <t>Sun Pharmaceutical Industries Ltd.</t>
        </is>
      </c>
      <c r="B17" s="30" t="inlineStr">
        <is>
          <t>INE044A01036</t>
        </is>
      </c>
      <c r="C17" s="30" t="inlineStr">
        <is>
          <t>Pharmaceuticals &amp; Biotechnology</t>
        </is>
      </c>
      <c r="D17" s="13" t="n">
        <v>159098</v>
      </c>
      <c r="E17" s="14" t="n">
        <v>1731.94</v>
      </c>
      <c r="F17" s="15" t="n">
        <v>0.0184</v>
      </c>
      <c r="G17" s="15" t="n"/>
    </row>
    <row r="18">
      <c r="A18" s="12" t="inlineStr">
        <is>
          <t>State Bank of India</t>
        </is>
      </c>
      <c r="B18" s="30" t="inlineStr">
        <is>
          <t>INE062A01020</t>
        </is>
      </c>
      <c r="C18" s="30" t="inlineStr">
        <is>
          <t>Banks</t>
        </is>
      </c>
      <c r="D18" s="13" t="n">
        <v>289497</v>
      </c>
      <c r="E18" s="14" t="n">
        <v>1637.25</v>
      </c>
      <c r="F18" s="15" t="n">
        <v>0.0174</v>
      </c>
      <c r="G18" s="15" t="n"/>
    </row>
    <row r="19">
      <c r="A19" s="12" t="inlineStr">
        <is>
          <t>NTPC Ltd.</t>
        </is>
      </c>
      <c r="B19" s="30" t="inlineStr">
        <is>
          <t>INE733E01010</t>
        </is>
      </c>
      <c r="C19" s="30" t="inlineStr">
        <is>
          <t>Power</t>
        </is>
      </c>
      <c r="D19" s="13" t="n">
        <v>668490</v>
      </c>
      <c r="E19" s="14" t="n">
        <v>1576.3</v>
      </c>
      <c r="F19" s="15" t="n">
        <v>0.0168</v>
      </c>
      <c r="G19" s="15" t="n"/>
    </row>
    <row r="20">
      <c r="A20" s="12" t="inlineStr">
        <is>
          <t>HCL Technologies Ltd.</t>
        </is>
      </c>
      <c r="B20" s="30" t="inlineStr">
        <is>
          <t>INE860A01027</t>
        </is>
      </c>
      <c r="C20" s="30" t="inlineStr">
        <is>
          <t>IT - Software</t>
        </is>
      </c>
      <c r="D20" s="13" t="n">
        <v>107664</v>
      </c>
      <c r="E20" s="14" t="n">
        <v>1373.79</v>
      </c>
      <c r="F20" s="15" t="n">
        <v>0.0146</v>
      </c>
      <c r="G20" s="15" t="n"/>
    </row>
    <row r="21">
      <c r="A21" s="12" t="inlineStr">
        <is>
          <t>Coforge Ltd.</t>
        </is>
      </c>
      <c r="B21" s="30" t="inlineStr">
        <is>
          <t>INE591G01017</t>
        </is>
      </c>
      <c r="C21" s="30" t="inlineStr">
        <is>
          <t>IT - Software</t>
        </is>
      </c>
      <c r="D21" s="13" t="n">
        <v>24450</v>
      </c>
      <c r="E21" s="14" t="n">
        <v>1218.65</v>
      </c>
      <c r="F21" s="15" t="n">
        <v>0.013</v>
      </c>
      <c r="G21" s="15" t="n"/>
    </row>
    <row r="22">
      <c r="A22" s="12" t="inlineStr">
        <is>
          <t>Tata Motors Ltd.</t>
        </is>
      </c>
      <c r="B22" s="30" t="inlineStr">
        <is>
          <t>INE155A01022</t>
        </is>
      </c>
      <c r="C22" s="30" t="inlineStr">
        <is>
          <t>Automobiles</t>
        </is>
      </c>
      <c r="D22" s="13" t="n">
        <v>193643</v>
      </c>
      <c r="E22" s="14" t="n">
        <v>1217.34</v>
      </c>
      <c r="F22" s="15" t="n">
        <v>0.013</v>
      </c>
      <c r="G22" s="15" t="n"/>
    </row>
    <row r="23">
      <c r="A23" s="12" t="inlineStr">
        <is>
          <t>Hindustan Unilever Ltd.</t>
        </is>
      </c>
      <c r="B23" s="30" t="inlineStr">
        <is>
          <t>INE030A01027</t>
        </is>
      </c>
      <c r="C23" s="30" t="inlineStr">
        <is>
          <t>Diversified FMCG</t>
        </is>
      </c>
      <c r="D23" s="13" t="n">
        <v>42500</v>
      </c>
      <c r="E23" s="14" t="n">
        <v>1055.7</v>
      </c>
      <c r="F23" s="15" t="n">
        <v>0.0112</v>
      </c>
      <c r="G23" s="15" t="n"/>
    </row>
    <row r="24">
      <c r="A24" s="12" t="inlineStr">
        <is>
          <t>Cholamandalam Investment &amp; Finance Company Ltd.</t>
        </is>
      </c>
      <c r="B24" s="30" t="inlineStr">
        <is>
          <t>INE121A01024</t>
        </is>
      </c>
      <c r="C24" s="30" t="inlineStr">
        <is>
          <t>Finance</t>
        </is>
      </c>
      <c r="D24" s="13" t="n">
        <v>84746</v>
      </c>
      <c r="E24" s="14" t="n">
        <v>963.8200000000001</v>
      </c>
      <c r="F24" s="15" t="n">
        <v>0.0103</v>
      </c>
      <c r="G24" s="15" t="n"/>
    </row>
    <row r="25">
      <c r="A25" s="12" t="inlineStr">
        <is>
          <t>IndusInd Bank Ltd.</t>
        </is>
      </c>
      <c r="B25" s="30" t="inlineStr">
        <is>
          <t>INE095A01012</t>
        </is>
      </c>
      <c r="C25" s="30" t="inlineStr">
        <is>
          <t>Banks</t>
        </is>
      </c>
      <c r="D25" s="13" t="n">
        <v>65000</v>
      </c>
      <c r="E25" s="14" t="n">
        <v>936.85</v>
      </c>
      <c r="F25" s="15" t="n">
        <v>0.01</v>
      </c>
      <c r="G25" s="15" t="n"/>
    </row>
    <row r="26">
      <c r="A26" s="12" t="inlineStr">
        <is>
          <t>Cipla Ltd.</t>
        </is>
      </c>
      <c r="B26" s="30" t="inlineStr">
        <is>
          <t>INE059A01026</t>
        </is>
      </c>
      <c r="C26" s="30" t="inlineStr">
        <is>
          <t>Pharmaceuticals &amp; Biotechnology</t>
        </is>
      </c>
      <c r="D26" s="13" t="n">
        <v>77969</v>
      </c>
      <c r="E26" s="14" t="n">
        <v>935.63</v>
      </c>
      <c r="F26" s="15" t="n">
        <v>0.01</v>
      </c>
      <c r="G26" s="15" t="n"/>
    </row>
    <row r="27">
      <c r="A27" s="12" t="inlineStr">
        <is>
          <t>Dr. Reddy's Laboratories Ltd.</t>
        </is>
      </c>
      <c r="B27" s="30" t="inlineStr">
        <is>
          <t>INE089A01023</t>
        </is>
      </c>
      <c r="C27" s="30" t="inlineStr">
        <is>
          <t>Pharmaceuticals &amp; Biotechnology</t>
        </is>
      </c>
      <c r="D27" s="13" t="n">
        <v>14748</v>
      </c>
      <c r="E27" s="14" t="n">
        <v>791.61</v>
      </c>
      <c r="F27" s="15" t="n">
        <v>0.008399999999999999</v>
      </c>
      <c r="G27" s="15" t="n"/>
    </row>
    <row r="28">
      <c r="A28" s="12" t="inlineStr">
        <is>
          <t>The Federal Bank Ltd.</t>
        </is>
      </c>
      <c r="B28" s="30" t="inlineStr">
        <is>
          <t>INE171A01029</t>
        </is>
      </c>
      <c r="C28" s="30" t="inlineStr">
        <is>
          <t>Banks</t>
        </is>
      </c>
      <c r="D28" s="13" t="n">
        <v>543842</v>
      </c>
      <c r="E28" s="14" t="n">
        <v>764.91</v>
      </c>
      <c r="F28" s="15" t="n">
        <v>0.0081</v>
      </c>
      <c r="G28" s="15" t="n"/>
    </row>
    <row r="29">
      <c r="A29" s="12" t="inlineStr">
        <is>
          <t>Power Finance Corporation Ltd.</t>
        </is>
      </c>
      <c r="B29" s="30" t="inlineStr">
        <is>
          <t>INE134E01011</t>
        </is>
      </c>
      <c r="C29" s="30" t="inlineStr">
        <is>
          <t>Finance</t>
        </is>
      </c>
      <c r="D29" s="13" t="n">
        <v>302532</v>
      </c>
      <c r="E29" s="14" t="n">
        <v>746.04</v>
      </c>
      <c r="F29" s="15" t="n">
        <v>0.007900000000000001</v>
      </c>
      <c r="G29" s="15" t="n"/>
    </row>
    <row r="30">
      <c r="A30" s="12" t="inlineStr">
        <is>
          <t>Titan Company Ltd.</t>
        </is>
      </c>
      <c r="B30" s="30" t="inlineStr">
        <is>
          <t>INE280A01028</t>
        </is>
      </c>
      <c r="C30" s="30" t="inlineStr">
        <is>
          <t>Consumer Durables</t>
        </is>
      </c>
      <c r="D30" s="13" t="n">
        <v>23259</v>
      </c>
      <c r="E30" s="14" t="n">
        <v>741.88</v>
      </c>
      <c r="F30" s="15" t="n">
        <v>0.007900000000000001</v>
      </c>
      <c r="G30" s="15" t="n"/>
    </row>
    <row r="31">
      <c r="A31" s="12" t="inlineStr">
        <is>
          <t>Power Grid Corporation of India Ltd.</t>
        </is>
      </c>
      <c r="B31" s="30" t="inlineStr">
        <is>
          <t>INE752E01010</t>
        </is>
      </c>
      <c r="C31" s="30" t="inlineStr">
        <is>
          <t>Power</t>
        </is>
      </c>
      <c r="D31" s="13" t="n">
        <v>359098</v>
      </c>
      <c r="E31" s="14" t="n">
        <v>725.92</v>
      </c>
      <c r="F31" s="15" t="n">
        <v>0.0077</v>
      </c>
      <c r="G31" s="15" t="n"/>
    </row>
    <row r="32">
      <c r="A32" s="12" t="inlineStr">
        <is>
          <t>REC Ltd.</t>
        </is>
      </c>
      <c r="B32" s="30" t="inlineStr">
        <is>
          <t>INE020B01018</t>
        </is>
      </c>
      <c r="C32" s="30" t="inlineStr">
        <is>
          <t>Finance</t>
        </is>
      </c>
      <c r="D32" s="13" t="n">
        <v>250000</v>
      </c>
      <c r="E32" s="14" t="n">
        <v>719</v>
      </c>
      <c r="F32" s="15" t="n">
        <v>0.0076</v>
      </c>
      <c r="G32" s="15" t="n"/>
    </row>
    <row r="33">
      <c r="A33" s="12" t="inlineStr">
        <is>
          <t>Cholamandalam Financial Holdings Ltd.</t>
        </is>
      </c>
      <c r="B33" s="30" t="inlineStr">
        <is>
          <t>INE149A01033</t>
        </is>
      </c>
      <c r="C33" s="30" t="inlineStr">
        <is>
          <t>Finance</t>
        </is>
      </c>
      <c r="D33" s="13" t="n">
        <v>60000</v>
      </c>
      <c r="E33" s="14" t="n">
        <v>682.92</v>
      </c>
      <c r="F33" s="15" t="n">
        <v>0.0073</v>
      </c>
      <c r="G33" s="15" t="n"/>
    </row>
    <row r="34">
      <c r="A34" s="12" t="inlineStr">
        <is>
          <t>Shriram Finance Ltd.</t>
        </is>
      </c>
      <c r="B34" s="30" t="inlineStr">
        <is>
          <t>INE721A01013</t>
        </is>
      </c>
      <c r="C34" s="30" t="inlineStr">
        <is>
          <t>Finance</t>
        </is>
      </c>
      <c r="D34" s="13" t="n">
        <v>34643</v>
      </c>
      <c r="E34" s="14" t="n">
        <v>651.24</v>
      </c>
      <c r="F34" s="15" t="n">
        <v>0.0069</v>
      </c>
      <c r="G34" s="15" t="n"/>
    </row>
    <row r="35">
      <c r="A35" s="12" t="inlineStr">
        <is>
          <t>R R Kabel Ltd.</t>
        </is>
      </c>
      <c r="B35" s="30" t="inlineStr">
        <is>
          <t>INE777K01022</t>
        </is>
      </c>
      <c r="C35" s="30" t="inlineStr">
        <is>
          <t>Industrial Products</t>
        </is>
      </c>
      <c r="D35" s="13" t="n">
        <v>47960</v>
      </c>
      <c r="E35" s="14" t="n">
        <v>650.51</v>
      </c>
      <c r="F35" s="15" t="n">
        <v>0.0069</v>
      </c>
      <c r="G35" s="15" t="n"/>
    </row>
    <row r="36">
      <c r="A36" s="12" t="inlineStr">
        <is>
          <t>Tata Consultancy Services Ltd.</t>
        </is>
      </c>
      <c r="B36" s="30" t="inlineStr">
        <is>
          <t>INE467B01029</t>
        </is>
      </c>
      <c r="C36" s="30" t="inlineStr">
        <is>
          <t>IT - Software</t>
        </is>
      </c>
      <c r="D36" s="13" t="n">
        <v>19000</v>
      </c>
      <c r="E36" s="14" t="n">
        <v>640.0599999999999</v>
      </c>
      <c r="F36" s="15" t="n">
        <v>0.0068</v>
      </c>
      <c r="G36" s="15" t="n"/>
    </row>
    <row r="37">
      <c r="A37" s="12" t="inlineStr">
        <is>
          <t>Mahindra &amp; Mahindra Ltd.</t>
        </is>
      </c>
      <c r="B37" s="30" t="inlineStr">
        <is>
          <t>INE101A01026</t>
        </is>
      </c>
      <c r="C37" s="30" t="inlineStr">
        <is>
          <t>Automobiles</t>
        </is>
      </c>
      <c r="D37" s="13" t="n">
        <v>42083</v>
      </c>
      <c r="E37" s="14" t="n">
        <v>613.8200000000001</v>
      </c>
      <c r="F37" s="15" t="n">
        <v>0.0065</v>
      </c>
      <c r="G37" s="15" t="n"/>
    </row>
    <row r="38">
      <c r="A38" s="12" t="inlineStr">
        <is>
          <t>Solar Industries India Ltd.</t>
        </is>
      </c>
      <c r="B38" s="30" t="inlineStr">
        <is>
          <t>INE343H01029</t>
        </is>
      </c>
      <c r="C38" s="30" t="inlineStr">
        <is>
          <t>Chemicals &amp; Petrochemicals</t>
        </is>
      </c>
      <c r="D38" s="13" t="n">
        <v>11000</v>
      </c>
      <c r="E38" s="14" t="n">
        <v>605.0599999999999</v>
      </c>
      <c r="F38" s="15" t="n">
        <v>0.0064</v>
      </c>
      <c r="G38" s="15" t="n"/>
    </row>
    <row r="39">
      <c r="A39" s="12" t="inlineStr">
        <is>
          <t>Kotak Mahindra Bank Ltd.</t>
        </is>
      </c>
      <c r="B39" s="30" t="inlineStr">
        <is>
          <t>INE237A01028</t>
        </is>
      </c>
      <c r="C39" s="30" t="inlineStr">
        <is>
          <t>Banks</t>
        </is>
      </c>
      <c r="D39" s="13" t="n">
        <v>34596</v>
      </c>
      <c r="E39" s="14" t="n">
        <v>601.76</v>
      </c>
      <c r="F39" s="15" t="n">
        <v>0.0064</v>
      </c>
      <c r="G39" s="15" t="n"/>
    </row>
    <row r="40">
      <c r="A40" s="12" t="inlineStr">
        <is>
          <t>Torrent Power Ltd.</t>
        </is>
      </c>
      <c r="B40" s="30" t="inlineStr">
        <is>
          <t>INE813H01021</t>
        </is>
      </c>
      <c r="C40" s="30" t="inlineStr">
        <is>
          <t>Power</t>
        </is>
      </c>
      <c r="D40" s="13" t="n">
        <v>82193</v>
      </c>
      <c r="E40" s="14" t="n">
        <v>597.46</v>
      </c>
      <c r="F40" s="15" t="n">
        <v>0.0064</v>
      </c>
      <c r="G40" s="15" t="n"/>
    </row>
    <row r="41">
      <c r="A41" s="12" t="inlineStr">
        <is>
          <t>Zydus Lifesciences Ltd.</t>
        </is>
      </c>
      <c r="B41" s="30" t="inlineStr">
        <is>
          <t>INE010B01027</t>
        </is>
      </c>
      <c r="C41" s="30" t="inlineStr">
        <is>
          <t>Pharmaceuticals &amp; Biotechnology</t>
        </is>
      </c>
      <c r="D41" s="13" t="n">
        <v>103865</v>
      </c>
      <c r="E41" s="14" t="n">
        <v>595.72</v>
      </c>
      <c r="F41" s="15" t="n">
        <v>0.0063</v>
      </c>
      <c r="G41" s="15" t="n"/>
    </row>
    <row r="42">
      <c r="A42" s="12" t="inlineStr">
        <is>
          <t>Samhi Hotels Ltd.</t>
        </is>
      </c>
      <c r="B42" s="30" t="inlineStr">
        <is>
          <t>INE08U801020</t>
        </is>
      </c>
      <c r="C42" s="30" t="inlineStr">
        <is>
          <t>Leisure Services</t>
        </is>
      </c>
      <c r="D42" s="13" t="n">
        <v>398681</v>
      </c>
      <c r="E42" s="14" t="n">
        <v>593.64</v>
      </c>
      <c r="F42" s="15" t="n">
        <v>0.0063</v>
      </c>
      <c r="G42" s="15" t="n"/>
    </row>
    <row r="43">
      <c r="A43" s="12" t="inlineStr">
        <is>
          <t>The Indian Hotels Company Ltd.</t>
        </is>
      </c>
      <c r="B43" s="30" t="inlineStr">
        <is>
          <t>INE053A01029</t>
        </is>
      </c>
      <c r="C43" s="30" t="inlineStr">
        <is>
          <t>Leisure Services</t>
        </is>
      </c>
      <c r="D43" s="13" t="n">
        <v>154272</v>
      </c>
      <c r="E43" s="14" t="n">
        <v>591.48</v>
      </c>
      <c r="F43" s="15" t="n">
        <v>0.0063</v>
      </c>
      <c r="G43" s="15" t="n"/>
    </row>
    <row r="44">
      <c r="A44" s="12" t="inlineStr">
        <is>
          <t>IDFC Ltd.</t>
        </is>
      </c>
      <c r="B44" s="30" t="inlineStr">
        <is>
          <t>INE043D01016</t>
        </is>
      </c>
      <c r="C44" s="30" t="inlineStr">
        <is>
          <t>Finance</t>
        </is>
      </c>
      <c r="D44" s="13" t="n">
        <v>500000</v>
      </c>
      <c r="E44" s="14" t="n">
        <v>572.5</v>
      </c>
      <c r="F44" s="15" t="n">
        <v>0.0061</v>
      </c>
      <c r="G44" s="15" t="n"/>
    </row>
    <row r="45">
      <c r="A45" s="12" t="inlineStr">
        <is>
          <t>NHPC Ltd.</t>
        </is>
      </c>
      <c r="B45" s="30" t="inlineStr">
        <is>
          <t>INE848E01016</t>
        </is>
      </c>
      <c r="C45" s="30" t="inlineStr">
        <is>
          <t>Power</t>
        </is>
      </c>
      <c r="D45" s="13" t="n">
        <v>1063181</v>
      </c>
      <c r="E45" s="14" t="n">
        <v>533.72</v>
      </c>
      <c r="F45" s="15" t="n">
        <v>0.0057</v>
      </c>
      <c r="G45" s="15" t="n"/>
    </row>
    <row r="46">
      <c r="A46" s="12" t="inlineStr">
        <is>
          <t>Persistent Systems Ltd.</t>
        </is>
      </c>
      <c r="B46" s="30" t="inlineStr">
        <is>
          <t>INE262H01013</t>
        </is>
      </c>
      <c r="C46" s="30" t="inlineStr">
        <is>
          <t>IT - Software</t>
        </is>
      </c>
      <c r="D46" s="13" t="n">
        <v>8540</v>
      </c>
      <c r="E46" s="14" t="n">
        <v>526.08</v>
      </c>
      <c r="F46" s="15" t="n">
        <v>0.0056</v>
      </c>
      <c r="G46" s="15" t="n"/>
    </row>
    <row r="47">
      <c r="A47" s="12" t="inlineStr">
        <is>
          <t>Oil &amp; Natural Gas Corporation Ltd.</t>
        </is>
      </c>
      <c r="B47" s="30" t="inlineStr">
        <is>
          <t>INE213A01029</t>
        </is>
      </c>
      <c r="C47" s="30" t="inlineStr">
        <is>
          <t>Oil</t>
        </is>
      </c>
      <c r="D47" s="13" t="n">
        <v>278237</v>
      </c>
      <c r="E47" s="14" t="n">
        <v>517.9400000000001</v>
      </c>
      <c r="F47" s="15" t="n">
        <v>0.0055</v>
      </c>
      <c r="G47" s="15" t="n"/>
    </row>
    <row r="48">
      <c r="A48" s="12" t="inlineStr">
        <is>
          <t>Bajaj Finance Ltd.</t>
        </is>
      </c>
      <c r="B48" s="30" t="inlineStr">
        <is>
          <t>INE296A01024</t>
        </is>
      </c>
      <c r="C48" s="30" t="inlineStr">
        <is>
          <t>Finance</t>
        </is>
      </c>
      <c r="D48" s="13" t="n">
        <v>6784</v>
      </c>
      <c r="E48" s="14" t="n">
        <v>508.3</v>
      </c>
      <c r="F48" s="15" t="n">
        <v>0.0054</v>
      </c>
      <c r="G48" s="15" t="n"/>
    </row>
    <row r="49">
      <c r="A49" s="12" t="inlineStr">
        <is>
          <t>Torrent Pharmaceuticals Ltd.</t>
        </is>
      </c>
      <c r="B49" s="30" t="inlineStr">
        <is>
          <t>INE685A01028</t>
        </is>
      </c>
      <c r="C49" s="30" t="inlineStr">
        <is>
          <t>Pharmaceuticals &amp; Biotechnology</t>
        </is>
      </c>
      <c r="D49" s="13" t="n">
        <v>26306</v>
      </c>
      <c r="E49" s="14" t="n">
        <v>506.19</v>
      </c>
      <c r="F49" s="15" t="n">
        <v>0.0054</v>
      </c>
      <c r="G49" s="15" t="n"/>
    </row>
    <row r="50">
      <c r="A50" s="12" t="inlineStr">
        <is>
          <t>Bajaj Finserv Ltd.</t>
        </is>
      </c>
      <c r="B50" s="30" t="inlineStr">
        <is>
          <t>INE918I01026</t>
        </is>
      </c>
      <c r="C50" s="30" t="inlineStr">
        <is>
          <t>Finance</t>
        </is>
      </c>
      <c r="D50" s="13" t="n">
        <v>32021</v>
      </c>
      <c r="E50" s="14" t="n">
        <v>502.59</v>
      </c>
      <c r="F50" s="15" t="n">
        <v>0.0053</v>
      </c>
      <c r="G50" s="15" t="n"/>
    </row>
    <row r="51">
      <c r="A51" s="12" t="inlineStr">
        <is>
          <t>Tata Steel Ltd.</t>
        </is>
      </c>
      <c r="B51" s="30" t="inlineStr">
        <is>
          <t>INE081A01020</t>
        </is>
      </c>
      <c r="C51" s="30" t="inlineStr">
        <is>
          <t>Ferrous Metals</t>
        </is>
      </c>
      <c r="D51" s="13" t="n">
        <v>420000</v>
      </c>
      <c r="E51" s="14" t="n">
        <v>498.75</v>
      </c>
      <c r="F51" s="15" t="n">
        <v>0.0053</v>
      </c>
      <c r="G51" s="15" t="n"/>
    </row>
    <row r="52">
      <c r="A52" s="12" t="inlineStr">
        <is>
          <t>Yatra Online Ltd.</t>
        </is>
      </c>
      <c r="B52" s="30" t="inlineStr">
        <is>
          <t>INE0JR601024</t>
        </is>
      </c>
      <c r="C52" s="30" t="inlineStr">
        <is>
          <t>Leisure Services</t>
        </is>
      </c>
      <c r="D52" s="13" t="n">
        <v>387345</v>
      </c>
      <c r="E52" s="14" t="n">
        <v>495.61</v>
      </c>
      <c r="F52" s="15" t="n">
        <v>0.0053</v>
      </c>
      <c r="G52" s="15" t="n"/>
    </row>
    <row r="53">
      <c r="A53" s="12" t="inlineStr">
        <is>
          <t>Tube Investments Of India Ltd.</t>
        </is>
      </c>
      <c r="B53" s="30" t="inlineStr">
        <is>
          <t>INE974X01010</t>
        </is>
      </c>
      <c r="C53" s="30" t="inlineStr">
        <is>
          <t>Auto Components</t>
        </is>
      </c>
      <c r="D53" s="13" t="n">
        <v>15582</v>
      </c>
      <c r="E53" s="14" t="n">
        <v>490.86</v>
      </c>
      <c r="F53" s="15" t="n">
        <v>0.0052</v>
      </c>
      <c r="G53" s="15" t="n"/>
    </row>
    <row r="54">
      <c r="A54" s="12" t="inlineStr">
        <is>
          <t>Britannia Industries Ltd.</t>
        </is>
      </c>
      <c r="B54" s="30" t="inlineStr">
        <is>
          <t>INE216A01030</t>
        </is>
      </c>
      <c r="C54" s="30" t="inlineStr">
        <is>
          <t>Food Products</t>
        </is>
      </c>
      <c r="D54" s="13" t="n">
        <v>10927</v>
      </c>
      <c r="E54" s="14" t="n">
        <v>483.68</v>
      </c>
      <c r="F54" s="15" t="n">
        <v>0.0051</v>
      </c>
      <c r="G54" s="15" t="n"/>
    </row>
    <row r="55">
      <c r="A55" s="12" t="inlineStr">
        <is>
          <t>AIA Engineering Ltd.</t>
        </is>
      </c>
      <c r="B55" s="30" t="inlineStr">
        <is>
          <t>INE212H01026</t>
        </is>
      </c>
      <c r="C55" s="30" t="inlineStr">
        <is>
          <t>Industrial Products</t>
        </is>
      </c>
      <c r="D55" s="13" t="n">
        <v>13641</v>
      </c>
      <c r="E55" s="14" t="n">
        <v>479.56</v>
      </c>
      <c r="F55" s="15" t="n">
        <v>0.0051</v>
      </c>
      <c r="G55" s="15" t="n"/>
    </row>
    <row r="56">
      <c r="A56" s="12" t="inlineStr">
        <is>
          <t>Hindustan Aeronautics Ltd.</t>
        </is>
      </c>
      <c r="B56" s="30" t="inlineStr">
        <is>
          <t>INE066F01020</t>
        </is>
      </c>
      <c r="C56" s="30" t="inlineStr">
        <is>
          <t>Aerospace &amp; Defense</t>
        </is>
      </c>
      <c r="D56" s="13" t="n">
        <v>25914</v>
      </c>
      <c r="E56" s="14" t="n">
        <v>472.43</v>
      </c>
      <c r="F56" s="15" t="n">
        <v>0.005</v>
      </c>
      <c r="G56" s="15" t="n"/>
    </row>
    <row r="57">
      <c r="A57" s="12" t="inlineStr">
        <is>
          <t>Birlasoft Ltd.</t>
        </is>
      </c>
      <c r="B57" s="30" t="inlineStr">
        <is>
          <t>INE836A01035</t>
        </is>
      </c>
      <c r="C57" s="30" t="inlineStr">
        <is>
          <t>IT - Software</t>
        </is>
      </c>
      <c r="D57" s="13" t="n">
        <v>85000</v>
      </c>
      <c r="E57" s="14" t="n">
        <v>465.5</v>
      </c>
      <c r="F57" s="15" t="n">
        <v>0.005</v>
      </c>
      <c r="G57" s="15" t="n"/>
    </row>
    <row r="58">
      <c r="A58" s="12" t="inlineStr">
        <is>
          <t>Hindalco Industries Ltd.</t>
        </is>
      </c>
      <c r="B58" s="30" t="inlineStr">
        <is>
          <t>INE038A01020</t>
        </is>
      </c>
      <c r="C58" s="30" t="inlineStr">
        <is>
          <t>Non - Ferrous Metals</t>
        </is>
      </c>
      <c r="D58" s="13" t="n">
        <v>100000</v>
      </c>
      <c r="E58" s="14" t="n">
        <v>459.5</v>
      </c>
      <c r="F58" s="15" t="n">
        <v>0.0049</v>
      </c>
      <c r="G58" s="15" t="n"/>
    </row>
    <row r="59">
      <c r="A59" s="12" t="inlineStr">
        <is>
          <t>Indian Bank</t>
        </is>
      </c>
      <c r="B59" s="30" t="inlineStr">
        <is>
          <t>INE562A01011</t>
        </is>
      </c>
      <c r="C59" s="30" t="inlineStr">
        <is>
          <t>Banks</t>
        </is>
      </c>
      <c r="D59" s="13" t="n">
        <v>108826</v>
      </c>
      <c r="E59" s="14" t="n">
        <v>457.12</v>
      </c>
      <c r="F59" s="15" t="n">
        <v>0.0049</v>
      </c>
      <c r="G59" s="15" t="n"/>
    </row>
    <row r="60">
      <c r="A60" s="12" t="inlineStr">
        <is>
          <t>Aditya Birla Capital Ltd.</t>
        </is>
      </c>
      <c r="B60" s="30" t="inlineStr">
        <is>
          <t>INE674K01013</t>
        </is>
      </c>
      <c r="C60" s="30" t="inlineStr">
        <is>
          <t>Finance</t>
        </is>
      </c>
      <c r="D60" s="13" t="n">
        <v>263475</v>
      </c>
      <c r="E60" s="14" t="n">
        <v>454.36</v>
      </c>
      <c r="F60" s="15" t="n">
        <v>0.0048</v>
      </c>
      <c r="G60" s="15" t="n"/>
    </row>
    <row r="61">
      <c r="A61" s="12" t="inlineStr">
        <is>
          <t>Central Depository Services (I) Ltd.</t>
        </is>
      </c>
      <c r="B61" s="30" t="inlineStr">
        <is>
          <t>INE736A01011</t>
        </is>
      </c>
      <c r="C61" s="30" t="inlineStr">
        <is>
          <t>Capital Markets</t>
        </is>
      </c>
      <c r="D61" s="13" t="n">
        <v>30819</v>
      </c>
      <c r="E61" s="14" t="n">
        <v>448.77</v>
      </c>
      <c r="F61" s="15" t="n">
        <v>0.0048</v>
      </c>
      <c r="G61" s="15" t="n"/>
    </row>
    <row r="62">
      <c r="A62" s="12" t="inlineStr">
        <is>
          <t>KPIT Technologies Ltd.</t>
        </is>
      </c>
      <c r="B62" s="30" t="inlineStr">
        <is>
          <t>INE04I401011</t>
        </is>
      </c>
      <c r="C62" s="30" t="inlineStr">
        <is>
          <t>IT - Software</t>
        </is>
      </c>
      <c r="D62" s="13" t="n">
        <v>36816</v>
      </c>
      <c r="E62" s="14" t="n">
        <v>448.25</v>
      </c>
      <c r="F62" s="15" t="n">
        <v>0.0048</v>
      </c>
      <c r="G62" s="15" t="n"/>
    </row>
    <row r="63">
      <c r="A63" s="12" t="inlineStr">
        <is>
          <t>SBI Life Insurance Company Ltd.</t>
        </is>
      </c>
      <c r="B63" s="30" t="inlineStr">
        <is>
          <t>INE123W01016</t>
        </is>
      </c>
      <c r="C63" s="30" t="inlineStr">
        <is>
          <t>Insurance</t>
        </is>
      </c>
      <c r="D63" s="13" t="n">
        <v>32332</v>
      </c>
      <c r="E63" s="14" t="n">
        <v>442.25</v>
      </c>
      <c r="F63" s="15" t="n">
        <v>0.0047</v>
      </c>
      <c r="G63" s="15" t="n"/>
    </row>
    <row r="64">
      <c r="A64" s="12" t="inlineStr">
        <is>
          <t>Divgi Torqtransfer Systems Ltd.</t>
        </is>
      </c>
      <c r="B64" s="30" t="inlineStr">
        <is>
          <t>INE753U01022</t>
        </is>
      </c>
      <c r="C64" s="30" t="inlineStr">
        <is>
          <t>Auto Components</t>
        </is>
      </c>
      <c r="D64" s="13" t="n">
        <v>42375</v>
      </c>
      <c r="E64" s="14" t="n">
        <v>440.95</v>
      </c>
      <c r="F64" s="15" t="n">
        <v>0.0047</v>
      </c>
      <c r="G64" s="15" t="n"/>
    </row>
    <row r="65">
      <c r="A65" s="12" t="inlineStr">
        <is>
          <t>UNO Minda Ltd.</t>
        </is>
      </c>
      <c r="B65" s="30" t="inlineStr">
        <is>
          <t>INE405E01023</t>
        </is>
      </c>
      <c r="C65" s="30" t="inlineStr">
        <is>
          <t>Auto Components</t>
        </is>
      </c>
      <c r="D65" s="13" t="n">
        <v>75000</v>
      </c>
      <c r="E65" s="14" t="n">
        <v>437.03</v>
      </c>
      <c r="F65" s="15" t="n">
        <v>0.0046</v>
      </c>
      <c r="G65" s="15" t="n"/>
    </row>
    <row r="66">
      <c r="A66" s="12" t="inlineStr">
        <is>
          <t>Bank of Baroda</t>
        </is>
      </c>
      <c r="B66" s="30" t="inlineStr">
        <is>
          <t>INE028A01039</t>
        </is>
      </c>
      <c r="C66" s="30" t="inlineStr">
        <is>
          <t>Banks</t>
        </is>
      </c>
      <c r="D66" s="13" t="n">
        <v>219209</v>
      </c>
      <c r="E66" s="14" t="n">
        <v>430.09</v>
      </c>
      <c r="F66" s="15" t="n">
        <v>0.0046</v>
      </c>
      <c r="G66" s="15" t="n"/>
    </row>
    <row r="67">
      <c r="A67" s="12" t="inlineStr">
        <is>
          <t>Bosch Ltd.</t>
        </is>
      </c>
      <c r="B67" s="30" t="inlineStr">
        <is>
          <t>INE323A01026</t>
        </is>
      </c>
      <c r="C67" s="30" t="inlineStr">
        <is>
          <t>Auto Components</t>
        </is>
      </c>
      <c r="D67" s="13" t="n">
        <v>2173</v>
      </c>
      <c r="E67" s="14" t="n">
        <v>422.67</v>
      </c>
      <c r="F67" s="15" t="n">
        <v>0.0045</v>
      </c>
      <c r="G67" s="15" t="n"/>
    </row>
    <row r="68">
      <c r="A68" s="12" t="inlineStr">
        <is>
          <t>Siemens Ltd.</t>
        </is>
      </c>
      <c r="B68" s="30" t="inlineStr">
        <is>
          <t>INE003A01024</t>
        </is>
      </c>
      <c r="C68" s="30" t="inlineStr">
        <is>
          <t>Electrical Equipment</t>
        </is>
      </c>
      <c r="D68" s="13" t="n">
        <v>12611</v>
      </c>
      <c r="E68" s="14" t="n">
        <v>420.07</v>
      </c>
      <c r="F68" s="15" t="n">
        <v>0.0045</v>
      </c>
      <c r="G68" s="15" t="n"/>
    </row>
    <row r="69">
      <c r="A69" s="12" t="inlineStr">
        <is>
          <t>Home First Finance Company India Ltd.</t>
        </is>
      </c>
      <c r="B69" s="30" t="inlineStr">
        <is>
          <t>INE481N01025</t>
        </is>
      </c>
      <c r="C69" s="30" t="inlineStr">
        <is>
          <t>Finance</t>
        </is>
      </c>
      <c r="D69" s="13" t="n">
        <v>44069</v>
      </c>
      <c r="E69" s="14" t="n">
        <v>397.61</v>
      </c>
      <c r="F69" s="15" t="n">
        <v>0.0042</v>
      </c>
      <c r="G69" s="15" t="n"/>
    </row>
    <row r="70">
      <c r="A70" s="12" t="inlineStr">
        <is>
          <t>P I INDUSTRIES LIMITED</t>
        </is>
      </c>
      <c r="B70" s="30" t="inlineStr">
        <is>
          <t>INE603J01030</t>
        </is>
      </c>
      <c r="C70" s="30" t="inlineStr">
        <is>
          <t>Fertilizers &amp; Agrochemicals</t>
        </is>
      </c>
      <c r="D70" s="13" t="n">
        <v>11488</v>
      </c>
      <c r="E70" s="14" t="n">
        <v>390.74</v>
      </c>
      <c r="F70" s="15" t="n">
        <v>0.0042</v>
      </c>
      <c r="G70" s="15" t="n"/>
    </row>
    <row r="71">
      <c r="A71" s="12" t="inlineStr">
        <is>
          <t>APL Apollo Tubes Ltd.</t>
        </is>
      </c>
      <c r="B71" s="30" t="inlineStr">
        <is>
          <t>INE702C01027</t>
        </is>
      </c>
      <c r="C71" s="30" t="inlineStr">
        <is>
          <t>Industrial Products</t>
        </is>
      </c>
      <c r="D71" s="13" t="n">
        <v>24000</v>
      </c>
      <c r="E71" s="14" t="n">
        <v>375.67</v>
      </c>
      <c r="F71" s="15" t="n">
        <v>0.004</v>
      </c>
      <c r="G71" s="15" t="n"/>
    </row>
    <row r="72">
      <c r="A72" s="12" t="inlineStr">
        <is>
          <t>Asian Paints Ltd.</t>
        </is>
      </c>
      <c r="B72" s="30" t="inlineStr">
        <is>
          <t>INE021A01026</t>
        </is>
      </c>
      <c r="C72" s="30" t="inlineStr">
        <is>
          <t>Consumer Durables</t>
        </is>
      </c>
      <c r="D72" s="13" t="n">
        <v>12381</v>
      </c>
      <c r="E72" s="14" t="n">
        <v>370.9</v>
      </c>
      <c r="F72" s="15" t="n">
        <v>0.0039</v>
      </c>
      <c r="G72" s="15" t="n"/>
    </row>
    <row r="73">
      <c r="A73" s="12" t="inlineStr">
        <is>
          <t>KEC International Ltd.</t>
        </is>
      </c>
      <c r="B73" s="30" t="inlineStr">
        <is>
          <t>INE389H01022</t>
        </is>
      </c>
      <c r="C73" s="30" t="inlineStr">
        <is>
          <t>Electrical Equipment</t>
        </is>
      </c>
      <c r="D73" s="13" t="n">
        <v>58876</v>
      </c>
      <c r="E73" s="14" t="n">
        <v>369.92</v>
      </c>
      <c r="F73" s="15" t="n">
        <v>0.0039</v>
      </c>
      <c r="G73" s="15" t="n"/>
    </row>
    <row r="74">
      <c r="A74" s="12" t="inlineStr">
        <is>
          <t>3M India Ltd.</t>
        </is>
      </c>
      <c r="B74" s="30" t="inlineStr">
        <is>
          <t>INE470A01017</t>
        </is>
      </c>
      <c r="C74" s="30" t="inlineStr">
        <is>
          <t>Diversified</t>
        </is>
      </c>
      <c r="D74" s="13" t="n">
        <v>1221</v>
      </c>
      <c r="E74" s="14" t="n">
        <v>363.4</v>
      </c>
      <c r="F74" s="15" t="n">
        <v>0.0039</v>
      </c>
      <c r="G74" s="15" t="n"/>
    </row>
    <row r="75">
      <c r="A75" s="12" t="inlineStr">
        <is>
          <t>Concord Biotech Ltd.</t>
        </is>
      </c>
      <c r="B75" s="30" t="inlineStr">
        <is>
          <t>INE338H01029</t>
        </is>
      </c>
      <c r="C75" s="30" t="inlineStr">
        <is>
          <t>Pharmaceuticals &amp; Biotechnology</t>
        </is>
      </c>
      <c r="D75" s="13" t="n">
        <v>30764</v>
      </c>
      <c r="E75" s="14" t="n">
        <v>353.37</v>
      </c>
      <c r="F75" s="15" t="n">
        <v>0.0038</v>
      </c>
      <c r="G75" s="15" t="n"/>
    </row>
    <row r="76">
      <c r="A76" s="12" t="inlineStr">
        <is>
          <t>Ajanta Pharma Ltd.</t>
        </is>
      </c>
      <c r="B76" s="30" t="inlineStr">
        <is>
          <t>INE031B01049</t>
        </is>
      </c>
      <c r="C76" s="30" t="inlineStr">
        <is>
          <t>Pharmaceuticals &amp; Biotechnology</t>
        </is>
      </c>
      <c r="D76" s="13" t="n">
        <v>19953</v>
      </c>
      <c r="E76" s="14" t="n">
        <v>351.81</v>
      </c>
      <c r="F76" s="15" t="n">
        <v>0.0037</v>
      </c>
      <c r="G76" s="15" t="n"/>
    </row>
    <row r="77">
      <c r="A77" s="12" t="inlineStr">
        <is>
          <t>CCL Products (India) Ltd.</t>
        </is>
      </c>
      <c r="B77" s="30" t="inlineStr">
        <is>
          <t>INE421D01022</t>
        </is>
      </c>
      <c r="C77" s="30" t="inlineStr">
        <is>
          <t>Agricultural Food &amp; other Products</t>
        </is>
      </c>
      <c r="D77" s="13" t="n">
        <v>59289</v>
      </c>
      <c r="E77" s="14" t="n">
        <v>349.89</v>
      </c>
      <c r="F77" s="15" t="n">
        <v>0.0037</v>
      </c>
      <c r="G77" s="15" t="n"/>
    </row>
    <row r="78">
      <c r="A78" s="12" t="inlineStr">
        <is>
          <t>Aurobindo Pharma Ltd.</t>
        </is>
      </c>
      <c r="B78" s="30" t="inlineStr">
        <is>
          <t>INE406A01037</t>
        </is>
      </c>
      <c r="C78" s="30" t="inlineStr">
        <is>
          <t>Pharmaceuticals &amp; Biotechnology</t>
        </is>
      </c>
      <c r="D78" s="13" t="n">
        <v>41122</v>
      </c>
      <c r="E78" s="14" t="n">
        <v>349.33</v>
      </c>
      <c r="F78" s="15" t="n">
        <v>0.0037</v>
      </c>
      <c r="G78" s="15" t="n"/>
    </row>
    <row r="79">
      <c r="A79" s="12" t="inlineStr">
        <is>
          <t>Landmark Cars Ltd.</t>
        </is>
      </c>
      <c r="B79" s="30" t="inlineStr">
        <is>
          <t>INE559R01029</t>
        </is>
      </c>
      <c r="C79" s="30" t="inlineStr">
        <is>
          <t>Automobiles</t>
        </is>
      </c>
      <c r="D79" s="13" t="n">
        <v>47699</v>
      </c>
      <c r="E79" s="14" t="n">
        <v>338.95</v>
      </c>
      <c r="F79" s="15" t="n">
        <v>0.0036</v>
      </c>
      <c r="G79" s="15" t="n"/>
    </row>
    <row r="80">
      <c r="A80" s="12" t="inlineStr">
        <is>
          <t>The Phoenix Mills Ltd.</t>
        </is>
      </c>
      <c r="B80" s="30" t="inlineStr">
        <is>
          <t>INE211B01039</t>
        </is>
      </c>
      <c r="C80" s="30" t="inlineStr">
        <is>
          <t>Realty</t>
        </is>
      </c>
      <c r="D80" s="13" t="n">
        <v>18147</v>
      </c>
      <c r="E80" s="14" t="n">
        <v>329.43</v>
      </c>
      <c r="F80" s="15" t="n">
        <v>0.0035</v>
      </c>
      <c r="G80" s="15" t="n"/>
    </row>
    <row r="81">
      <c r="A81" s="12" t="inlineStr">
        <is>
          <t>Ultratech Cement Ltd.</t>
        </is>
      </c>
      <c r="B81" s="30" t="inlineStr">
        <is>
          <t>INE481G01011</t>
        </is>
      </c>
      <c r="C81" s="30" t="inlineStr">
        <is>
          <t>Cement &amp; Cement Products</t>
        </is>
      </c>
      <c r="D81" s="13" t="n">
        <v>3900</v>
      </c>
      <c r="E81" s="14" t="n">
        <v>328.47</v>
      </c>
      <c r="F81" s="15" t="n">
        <v>0.0035</v>
      </c>
      <c r="G81" s="15" t="n"/>
    </row>
    <row r="82">
      <c r="A82" s="12" t="inlineStr">
        <is>
          <t>Eicher Motors Ltd.</t>
        </is>
      </c>
      <c r="B82" s="30" t="inlineStr">
        <is>
          <t>INE066A01021</t>
        </is>
      </c>
      <c r="C82" s="30" t="inlineStr">
        <is>
          <t>Automobiles</t>
        </is>
      </c>
      <c r="D82" s="13" t="n">
        <v>9751</v>
      </c>
      <c r="E82" s="14" t="n">
        <v>321.35</v>
      </c>
      <c r="F82" s="15" t="n">
        <v>0.0034</v>
      </c>
      <c r="G82" s="15" t="n"/>
    </row>
    <row r="83">
      <c r="A83" s="12" t="inlineStr">
        <is>
          <t>Go Fashion (India) Ltd.</t>
        </is>
      </c>
      <c r="B83" s="30" t="inlineStr">
        <is>
          <t>INE0BJS01011</t>
        </is>
      </c>
      <c r="C83" s="30" t="inlineStr">
        <is>
          <t>Retailing</t>
        </is>
      </c>
      <c r="D83" s="13" t="n">
        <v>24498</v>
      </c>
      <c r="E83" s="14" t="n">
        <v>303.6</v>
      </c>
      <c r="F83" s="15" t="n">
        <v>0.0032</v>
      </c>
      <c r="G83" s="15" t="n"/>
    </row>
    <row r="84">
      <c r="A84" s="12" t="inlineStr">
        <is>
          <t>JSW Infrastructure Ltd.</t>
        </is>
      </c>
      <c r="B84" s="30" t="inlineStr">
        <is>
          <t>INE880J01026</t>
        </is>
      </c>
      <c r="C84" s="30" t="inlineStr">
        <is>
          <t>Transport Infrastructure</t>
        </is>
      </c>
      <c r="D84" s="13" t="n">
        <v>174311</v>
      </c>
      <c r="E84" s="14" t="n">
        <v>295.54</v>
      </c>
      <c r="F84" s="15" t="n">
        <v>0.0031</v>
      </c>
      <c r="G84" s="15" t="n"/>
    </row>
    <row r="85">
      <c r="A85" s="12" t="inlineStr">
        <is>
          <t>SKF India Ltd.</t>
        </is>
      </c>
      <c r="B85" s="30" t="inlineStr">
        <is>
          <t>INE640A01023</t>
        </is>
      </c>
      <c r="C85" s="30" t="inlineStr">
        <is>
          <t>Industrial Products</t>
        </is>
      </c>
      <c r="D85" s="13" t="n">
        <v>5926</v>
      </c>
      <c r="E85" s="14" t="n">
        <v>290.99</v>
      </c>
      <c r="F85" s="15" t="n">
        <v>0.0031</v>
      </c>
      <c r="G85" s="15" t="n"/>
    </row>
    <row r="86">
      <c r="A86" s="12" t="inlineStr">
        <is>
          <t>Jio Financial Services Ltd.</t>
        </is>
      </c>
      <c r="B86" s="30" t="inlineStr">
        <is>
          <t>INE758E01017</t>
        </is>
      </c>
      <c r="C86" s="30" t="inlineStr">
        <is>
          <t>Finance</t>
        </is>
      </c>
      <c r="D86" s="13" t="n">
        <v>122750</v>
      </c>
      <c r="E86" s="14" t="n">
        <v>268.82</v>
      </c>
      <c r="F86" s="15" t="n">
        <v>0.0029</v>
      </c>
      <c r="G86" s="15" t="n"/>
    </row>
    <row r="87">
      <c r="A87" s="12" t="inlineStr">
        <is>
          <t>TVS Motor Company Ltd.</t>
        </is>
      </c>
      <c r="B87" s="30" t="inlineStr">
        <is>
          <t>INE494B01023</t>
        </is>
      </c>
      <c r="C87" s="30" t="inlineStr">
        <is>
          <t>Automobiles</t>
        </is>
      </c>
      <c r="D87" s="13" t="n">
        <v>16726</v>
      </c>
      <c r="E87" s="14" t="n">
        <v>266.08</v>
      </c>
      <c r="F87" s="15" t="n">
        <v>0.0028</v>
      </c>
      <c r="G87" s="15" t="n"/>
    </row>
    <row r="88">
      <c r="A88" s="12" t="inlineStr">
        <is>
          <t>Avalon Technologies Ltd.</t>
        </is>
      </c>
      <c r="B88" s="30" t="inlineStr">
        <is>
          <t>INE0LCL01028</t>
        </is>
      </c>
      <c r="C88" s="30" t="inlineStr">
        <is>
          <t>Electrical Equipment</t>
        </is>
      </c>
      <c r="D88" s="13" t="n">
        <v>12277</v>
      </c>
      <c r="E88" s="14" t="n">
        <v>60.92</v>
      </c>
      <c r="F88" s="15" t="n">
        <v>0.0005999999999999999</v>
      </c>
      <c r="G88" s="15" t="n"/>
    </row>
    <row r="89">
      <c r="A89" s="12" t="inlineStr">
        <is>
          <t>BROOKFIELD INDIA REAL ESTATE TRUST</t>
        </is>
      </c>
      <c r="B89" s="30" t="inlineStr">
        <is>
          <t>INE0FDU25010</t>
        </is>
      </c>
      <c r="C89" s="30" t="inlineStr">
        <is>
          <t>Realty</t>
        </is>
      </c>
      <c r="D89" s="13" t="n">
        <v>10400</v>
      </c>
      <c r="E89" s="14" t="n">
        <v>25.31</v>
      </c>
      <c r="F89" s="15" t="n">
        <v>0.0003</v>
      </c>
      <c r="G89" s="15" t="n"/>
    </row>
    <row r="90">
      <c r="A90" s="12" t="inlineStr">
        <is>
          <t>Cummins India Ltd.</t>
        </is>
      </c>
      <c r="B90" s="30" t="inlineStr">
        <is>
          <t>INE298A01020</t>
        </is>
      </c>
      <c r="C90" s="30" t="inlineStr">
        <is>
          <t>Industrial Products</t>
        </is>
      </c>
      <c r="D90" s="13" t="n">
        <v>1046</v>
      </c>
      <c r="E90" s="14" t="n">
        <v>17.54</v>
      </c>
      <c r="F90" s="15" t="n">
        <v>0.0002</v>
      </c>
      <c r="G90" s="15" t="n"/>
    </row>
    <row r="91">
      <c r="A91" s="12" t="inlineStr">
        <is>
          <t>Jubilant Foodworks Ltd.</t>
        </is>
      </c>
      <c r="B91" s="30" t="inlineStr">
        <is>
          <t>INE797F01020</t>
        </is>
      </c>
      <c r="C91" s="30" t="inlineStr">
        <is>
          <t>Leisure Services</t>
        </is>
      </c>
      <c r="D91" s="13" t="n">
        <v>1250</v>
      </c>
      <c r="E91" s="14" t="n">
        <v>6.26</v>
      </c>
      <c r="F91" s="15" t="n">
        <v>0.0001</v>
      </c>
      <c r="G91" s="15" t="n"/>
    </row>
    <row r="92">
      <c r="A92" s="16" t="inlineStr">
        <is>
          <t>Sub Total</t>
        </is>
      </c>
      <c r="B92" s="31" t="n"/>
      <c r="C92" s="31" t="n"/>
      <c r="D92" s="17" t="n"/>
      <c r="E92" s="37" t="n">
        <v>67164.39999999999</v>
      </c>
      <c r="F92" s="38" t="n">
        <v>0.7144</v>
      </c>
      <c r="G92" s="20" t="n"/>
    </row>
    <row r="93">
      <c r="A93" s="12" t="n"/>
      <c r="B93" s="30" t="n"/>
      <c r="C93" s="30" t="n"/>
      <c r="D93" s="13" t="n"/>
      <c r="E93" s="14" t="n"/>
      <c r="F93" s="15" t="n"/>
      <c r="G93" s="15" t="n"/>
    </row>
    <row r="94">
      <c r="A94" s="16" t="inlineStr">
        <is>
          <t>(b) Unlisted</t>
        </is>
      </c>
      <c r="B94" s="30" t="n"/>
      <c r="C94" s="30" t="n"/>
      <c r="D94" s="13" t="n"/>
      <c r="E94" s="14" t="n"/>
      <c r="F94" s="15" t="n"/>
      <c r="G94" s="15" t="n"/>
    </row>
    <row r="95">
      <c r="A95" s="12" t="inlineStr">
        <is>
          <t>Blue Jet Healthcare Ltd.</t>
        </is>
      </c>
      <c r="B95" s="30" t="inlineStr">
        <is>
          <t>INE0KBH01020</t>
        </is>
      </c>
      <c r="C95" s="30" t="inlineStr">
        <is>
          <t>Pharmaceuticals &amp; Biotechnology</t>
        </is>
      </c>
      <c r="D95" s="13" t="n">
        <v>173568</v>
      </c>
      <c r="E95" s="14" t="n">
        <v>600.55</v>
      </c>
      <c r="F95" s="15" t="n">
        <v>0.0064</v>
      </c>
      <c r="G95" s="15" t="n"/>
    </row>
    <row r="96">
      <c r="A96" s="16" t="inlineStr">
        <is>
          <t>Sub Total</t>
        </is>
      </c>
      <c r="B96" s="31" t="n"/>
      <c r="C96" s="31" t="n"/>
      <c r="D96" s="17" t="n"/>
      <c r="E96" s="37" t="n">
        <v>600.55</v>
      </c>
      <c r="F96" s="38" t="n">
        <v>0.0064</v>
      </c>
      <c r="G96" s="20" t="n"/>
    </row>
    <row r="97">
      <c r="A97" s="21" t="inlineStr">
        <is>
          <t>TOTAL</t>
        </is>
      </c>
      <c r="B97" s="32" t="n"/>
      <c r="C97" s="32" t="n"/>
      <c r="D97" s="22" t="n"/>
      <c r="E97" s="27" t="n">
        <v>67164.39999999999</v>
      </c>
      <c r="F97" s="28" t="n">
        <v>0.7144</v>
      </c>
      <c r="G97" s="20" t="n"/>
    </row>
    <row r="98">
      <c r="A98" s="12" t="n"/>
      <c r="B98" s="30" t="n"/>
      <c r="C98" s="30" t="n"/>
      <c r="D98" s="13" t="n"/>
      <c r="E98" s="14" t="n"/>
      <c r="F98" s="15" t="n"/>
      <c r="G98" s="15" t="n"/>
    </row>
    <row r="99">
      <c r="A99" s="16" t="inlineStr">
        <is>
          <t>Derivatives</t>
        </is>
      </c>
      <c r="B99" s="30" t="n"/>
      <c r="C99" s="30" t="n"/>
      <c r="D99" s="13" t="n"/>
      <c r="E99" s="14" t="n"/>
      <c r="F99" s="15" t="n"/>
      <c r="G99" s="15" t="n"/>
    </row>
    <row r="100">
      <c r="A100" s="16" t="inlineStr">
        <is>
          <t>(a) Index/Stock Future</t>
        </is>
      </c>
      <c r="B100" s="30" t="n"/>
      <c r="C100" s="30" t="n"/>
      <c r="D100" s="13" t="n"/>
      <c r="E100" s="14" t="n"/>
      <c r="F100" s="15" t="n"/>
      <c r="G100" s="15" t="n"/>
    </row>
    <row r="101">
      <c r="A101" s="12" t="inlineStr">
        <is>
          <t>NIFTY 30/11/2023</t>
        </is>
      </c>
      <c r="B101" s="30" t="n"/>
      <c r="C101" s="30" t="inlineStr">
        <is>
          <t>INDEX FUTURES</t>
        </is>
      </c>
      <c r="D101" s="13" t="n">
        <v>8700</v>
      </c>
      <c r="E101" s="14" t="n">
        <v>1666.76</v>
      </c>
      <c r="F101" s="15" t="n">
        <v>0.017733</v>
      </c>
      <c r="G101" s="15" t="n"/>
    </row>
    <row r="102">
      <c r="A102" s="12" t="inlineStr">
        <is>
          <t>Nifty Bank 30/11/2023</t>
        </is>
      </c>
      <c r="B102" s="30" t="n"/>
      <c r="C102" s="30" t="inlineStr">
        <is>
          <t>INDEX FUTURES</t>
        </is>
      </c>
      <c r="D102" s="13" t="n">
        <v>1650</v>
      </c>
      <c r="E102" s="14" t="n">
        <v>710.77</v>
      </c>
      <c r="F102" s="15" t="n">
        <v>0.007562</v>
      </c>
      <c r="G102" s="15" t="n"/>
    </row>
    <row r="103">
      <c r="A103" s="12" t="inlineStr">
        <is>
          <t>Cummins India Ltd.30/11/2023</t>
        </is>
      </c>
      <c r="B103" s="30" t="n"/>
      <c r="C103" s="30" t="inlineStr">
        <is>
          <t>Industrial Products</t>
        </is>
      </c>
      <c r="D103" s="13" t="n">
        <v>37200</v>
      </c>
      <c r="E103" s="14" t="n">
        <v>624.4</v>
      </c>
      <c r="F103" s="15" t="n">
        <v>0.006643</v>
      </c>
      <c r="G103" s="15" t="n"/>
    </row>
    <row r="104">
      <c r="A104" s="12" t="inlineStr">
        <is>
          <t>Jubilant Foodworks Ltd.30/11/2023</t>
        </is>
      </c>
      <c r="B104" s="30" t="n"/>
      <c r="C104" s="30" t="inlineStr">
        <is>
          <t>Leisure Services</t>
        </is>
      </c>
      <c r="D104" s="13" t="n">
        <v>78750</v>
      </c>
      <c r="E104" s="14" t="n">
        <v>393.2</v>
      </c>
      <c r="F104" s="15" t="n">
        <v>0.004183</v>
      </c>
      <c r="G104" s="15" t="n"/>
    </row>
    <row r="105">
      <c r="A105" s="12" t="inlineStr">
        <is>
          <t>TVS Motor Company Ltd.30/11/2023</t>
        </is>
      </c>
      <c r="B105" s="30" t="n"/>
      <c r="C105" s="30" t="inlineStr">
        <is>
          <t>Automobiles</t>
        </is>
      </c>
      <c r="D105" s="13" t="n">
        <v>14700</v>
      </c>
      <c r="E105" s="14" t="n">
        <v>233.39</v>
      </c>
      <c r="F105" s="15" t="n">
        <v>0.002483</v>
      </c>
      <c r="G105" s="15" t="n"/>
    </row>
    <row r="106">
      <c r="A106" s="16" t="inlineStr">
        <is>
          <t>Sub Total</t>
        </is>
      </c>
      <c r="B106" s="31" t="n"/>
      <c r="C106" s="31" t="n"/>
      <c r="D106" s="17" t="n"/>
      <c r="E106" s="37" t="n">
        <v>3628.52</v>
      </c>
      <c r="F106" s="38" t="n">
        <v>0.038604</v>
      </c>
      <c r="G106" s="20" t="n"/>
    </row>
    <row r="107">
      <c r="A107" s="12" t="n"/>
      <c r="B107" s="30" t="n"/>
      <c r="C107" s="30" t="n"/>
      <c r="D107" s="13" t="n"/>
      <c r="E107" s="14" t="n"/>
      <c r="F107" s="15" t="n"/>
      <c r="G107" s="15" t="n"/>
    </row>
    <row r="108">
      <c r="A108" s="12" t="n"/>
      <c r="B108" s="30" t="n"/>
      <c r="C108" s="30" t="n"/>
      <c r="D108" s="13" t="n"/>
      <c r="E108" s="14" t="n"/>
      <c r="F108" s="15" t="n"/>
      <c r="G108" s="15" t="n"/>
    </row>
    <row r="109">
      <c r="A109" s="12" t="n"/>
      <c r="B109" s="30" t="n"/>
      <c r="C109" s="30" t="n"/>
      <c r="D109" s="13" t="n"/>
      <c r="E109" s="14" t="n"/>
      <c r="F109" s="15" t="n"/>
      <c r="G109" s="15" t="n"/>
    </row>
    <row r="110">
      <c r="A110" s="21" t="inlineStr">
        <is>
          <t>TOTAL</t>
        </is>
      </c>
      <c r="B110" s="32" t="n"/>
      <c r="C110" s="32" t="n"/>
      <c r="D110" s="22" t="n"/>
      <c r="E110" s="18" t="n">
        <v>3628.52</v>
      </c>
      <c r="F110" s="19" t="n">
        <v>0.038604</v>
      </c>
      <c r="G110" s="20" t="n"/>
    </row>
    <row r="111">
      <c r="A111" s="12" t="n"/>
      <c r="B111" s="30" t="n"/>
      <c r="C111" s="30" t="n"/>
      <c r="D111" s="13" t="n"/>
      <c r="E111" s="14" t="n"/>
      <c r="F111" s="15" t="n"/>
      <c r="G111" s="15" t="n"/>
    </row>
    <row r="112">
      <c r="A112" s="16" t="inlineStr">
        <is>
          <t>Debt Instruments</t>
        </is>
      </c>
      <c r="B112" s="30" t="n"/>
      <c r="C112" s="30" t="n"/>
      <c r="D112" s="13" t="n"/>
      <c r="E112" s="14" t="n"/>
      <c r="F112" s="15" t="n"/>
      <c r="G112" s="15" t="n"/>
    </row>
    <row r="113">
      <c r="A113" s="16" t="inlineStr">
        <is>
          <t>(a)Listed / Awaiting listing on stock Exchanges</t>
        </is>
      </c>
      <c r="B113" s="30" t="n"/>
      <c r="C113" s="30" t="n"/>
      <c r="D113" s="13" t="n"/>
      <c r="E113" s="14" t="n"/>
      <c r="F113" s="15" t="n"/>
      <c r="G113" s="15" t="n"/>
    </row>
    <row r="114">
      <c r="A114" s="12" t="inlineStr">
        <is>
          <t>7.54% SIDBI NCD SR VIII RED 12-01-2026**</t>
        </is>
      </c>
      <c r="B114" s="30" t="inlineStr">
        <is>
          <t>INE556F08KF5</t>
        </is>
      </c>
      <c r="C114" s="30" t="inlineStr">
        <is>
          <t>ICRA AAA</t>
        </is>
      </c>
      <c r="D114" s="13" t="n">
        <v>2500000</v>
      </c>
      <c r="E114" s="14" t="n">
        <v>2487.18</v>
      </c>
      <c r="F114" s="15" t="n">
        <v>0.0265</v>
      </c>
      <c r="G114" s="15" t="n">
        <v>0.078037</v>
      </c>
    </row>
    <row r="115">
      <c r="A115" s="12" t="inlineStr">
        <is>
          <t>7.34% NHB LTD NCD RED 07-08-2025**</t>
        </is>
      </c>
      <c r="B115" s="30" t="inlineStr">
        <is>
          <t>INE557F08FN7</t>
        </is>
      </c>
      <c r="C115" s="30" t="inlineStr">
        <is>
          <t>CRISIL AAA</t>
        </is>
      </c>
      <c r="D115" s="13" t="n">
        <v>2000000</v>
      </c>
      <c r="E115" s="14" t="n">
        <v>1987.4</v>
      </c>
      <c r="F115" s="15" t="n">
        <v>0.0211</v>
      </c>
      <c r="G115" s="15" t="n">
        <v>0.07715</v>
      </c>
    </row>
    <row r="116">
      <c r="A116" s="16" t="inlineStr">
        <is>
          <t>Sub Total</t>
        </is>
      </c>
      <c r="B116" s="31" t="n"/>
      <c r="C116" s="31" t="n"/>
      <c r="D116" s="17" t="n"/>
      <c r="E116" s="37" t="n">
        <v>4474.58</v>
      </c>
      <c r="F116" s="38" t="n">
        <v>0.0476</v>
      </c>
      <c r="G116" s="20" t="n"/>
    </row>
    <row r="117">
      <c r="A117" s="12" t="n"/>
      <c r="B117" s="30" t="n"/>
      <c r="C117" s="30" t="n"/>
      <c r="D117" s="13" t="n"/>
      <c r="E117" s="14" t="n"/>
      <c r="F117" s="15" t="n"/>
      <c r="G117" s="15" t="n"/>
    </row>
    <row r="118">
      <c r="A118" s="16" t="inlineStr">
        <is>
          <t>Government Securities</t>
        </is>
      </c>
      <c r="B118" s="30" t="n"/>
      <c r="C118" s="30" t="n"/>
      <c r="D118" s="13" t="n"/>
      <c r="E118" s="14" t="n"/>
      <c r="F118" s="15" t="n"/>
      <c r="G118" s="15" t="n"/>
    </row>
    <row r="119">
      <c r="A119" s="12" t="inlineStr">
        <is>
          <t>7.06% GOVT OF INDIA RED 10-04-2028</t>
        </is>
      </c>
      <c r="B119" s="30" t="inlineStr">
        <is>
          <t>IN0020230010</t>
        </is>
      </c>
      <c r="C119" s="30" t="inlineStr">
        <is>
          <t>SOVEREIGN</t>
        </is>
      </c>
      <c r="D119" s="13" t="n">
        <v>5000000</v>
      </c>
      <c r="E119" s="14" t="n">
        <v>4946.01</v>
      </c>
      <c r="F119" s="15" t="n">
        <v>0.0526</v>
      </c>
      <c r="G119" s="15" t="n">
        <v>0.074825680644</v>
      </c>
    </row>
    <row r="120">
      <c r="A120" s="12" t="inlineStr">
        <is>
          <t>7.38% GOVT OF INDIA RED 20-06-2027</t>
        </is>
      </c>
      <c r="B120" s="30" t="inlineStr">
        <is>
          <t>IN0020220037</t>
        </is>
      </c>
      <c r="C120" s="30" t="inlineStr">
        <is>
          <t>SOVEREIGN</t>
        </is>
      </c>
      <c r="D120" s="13" t="n">
        <v>2500000</v>
      </c>
      <c r="E120" s="14" t="n">
        <v>2502.25</v>
      </c>
      <c r="F120" s="15" t="n">
        <v>0.0266</v>
      </c>
      <c r="G120" s="15" t="n">
        <v>0.07482049696</v>
      </c>
    </row>
    <row r="121">
      <c r="A121" s="12" t="inlineStr">
        <is>
          <t>5.63% GOVT OF INDIA RED 12-04-2026</t>
        </is>
      </c>
      <c r="B121" s="30" t="inlineStr">
        <is>
          <t>IN0020210012</t>
        </is>
      </c>
      <c r="C121" s="30" t="inlineStr">
        <is>
          <t>SOVEREIGN</t>
        </is>
      </c>
      <c r="D121" s="13" t="n">
        <v>1350000</v>
      </c>
      <c r="E121" s="14" t="n">
        <v>1299.24</v>
      </c>
      <c r="F121" s="15" t="n">
        <v>0.0138</v>
      </c>
      <c r="G121" s="15" t="n">
        <v>0.074686762241</v>
      </c>
    </row>
    <row r="122">
      <c r="A122" s="12" t="inlineStr">
        <is>
          <t>7.10% GOVT OF INDIA RED 18-04-2029</t>
        </is>
      </c>
      <c r="B122" s="30" t="inlineStr">
        <is>
          <t>IN0020220011</t>
        </is>
      </c>
      <c r="C122" s="30" t="inlineStr">
        <is>
          <t>SOVEREIGN</t>
        </is>
      </c>
      <c r="D122" s="13" t="n">
        <v>1000000</v>
      </c>
      <c r="E122" s="14" t="n">
        <v>987.75</v>
      </c>
      <c r="F122" s="15" t="n">
        <v>0.0105</v>
      </c>
      <c r="G122" s="15" t="n">
        <v>0.07511495000600001</v>
      </c>
    </row>
    <row r="123">
      <c r="A123" s="16" t="inlineStr">
        <is>
          <t>Sub Total</t>
        </is>
      </c>
      <c r="B123" s="31" t="n"/>
      <c r="C123" s="31" t="n"/>
      <c r="D123" s="17" t="n"/>
      <c r="E123" s="37" t="n">
        <v>9735.25</v>
      </c>
      <c r="F123" s="38" t="n">
        <v>0.1035</v>
      </c>
      <c r="G123" s="20" t="n"/>
    </row>
    <row r="124">
      <c r="A124" s="12" t="n"/>
      <c r="B124" s="30" t="n"/>
      <c r="C124" s="30" t="n"/>
      <c r="D124" s="13" t="n"/>
      <c r="E124" s="14" t="n"/>
      <c r="F124" s="15" t="n"/>
      <c r="G124" s="15" t="n"/>
    </row>
    <row r="125">
      <c r="A125" s="16" t="inlineStr">
        <is>
          <t>(b)Privately Placed/Unlisted</t>
        </is>
      </c>
      <c r="B125" s="30" t="n"/>
      <c r="C125" s="30" t="n"/>
      <c r="D125" s="13" t="n"/>
      <c r="E125" s="14" t="n"/>
      <c r="F125" s="15" t="n"/>
      <c r="G125" s="15" t="n"/>
    </row>
    <row r="126">
      <c r="A126" s="16" t="inlineStr">
        <is>
          <t>Sub Total</t>
        </is>
      </c>
      <c r="B126" s="30" t="n"/>
      <c r="C126" s="30" t="n"/>
      <c r="D126" s="13" t="n"/>
      <c r="E126" s="39" t="inlineStr">
        <is>
          <t>NIL</t>
        </is>
      </c>
      <c r="F126" s="40" t="inlineStr">
        <is>
          <t>NIL</t>
        </is>
      </c>
      <c r="G126" s="15" t="n"/>
    </row>
    <row r="127">
      <c r="A127" s="12" t="n"/>
      <c r="B127" s="30" t="n"/>
      <c r="C127" s="30" t="n"/>
      <c r="D127" s="13" t="n"/>
      <c r="E127" s="14" t="n"/>
      <c r="F127" s="15" t="n"/>
      <c r="G127" s="15" t="n"/>
    </row>
    <row r="128">
      <c r="A128" s="16" t="inlineStr">
        <is>
          <t>(c)Securitised Debt Instruments</t>
        </is>
      </c>
      <c r="B128" s="30" t="n"/>
      <c r="C128" s="30" t="n"/>
      <c r="D128" s="13" t="n"/>
      <c r="E128" s="14" t="n"/>
      <c r="F128" s="15" t="n"/>
      <c r="G128" s="15" t="n"/>
    </row>
    <row r="129">
      <c r="A129" s="16" t="inlineStr">
        <is>
          <t>Sub Total</t>
        </is>
      </c>
      <c r="B129" s="30" t="n"/>
      <c r="C129" s="30" t="n"/>
      <c r="D129" s="13" t="n"/>
      <c r="E129" s="39" t="inlineStr">
        <is>
          <t>NIL</t>
        </is>
      </c>
      <c r="F129" s="40" t="inlineStr">
        <is>
          <t>NIL</t>
        </is>
      </c>
      <c r="G129" s="15" t="n"/>
    </row>
    <row r="130">
      <c r="A130" s="12" t="n"/>
      <c r="B130" s="30" t="n"/>
      <c r="C130" s="30" t="n"/>
      <c r="D130" s="13" t="n"/>
      <c r="E130" s="14" t="n"/>
      <c r="F130" s="15" t="n"/>
      <c r="G130" s="15" t="n"/>
    </row>
    <row r="131">
      <c r="A131" s="21" t="inlineStr">
        <is>
          <t>TOTAL</t>
        </is>
      </c>
      <c r="B131" s="32" t="n"/>
      <c r="C131" s="32" t="n"/>
      <c r="D131" s="22" t="n"/>
      <c r="E131" s="18" t="n">
        <v>14209.83</v>
      </c>
      <c r="F131" s="19" t="n">
        <v>0.1511</v>
      </c>
      <c r="G131" s="20" t="n"/>
    </row>
    <row r="132">
      <c r="A132" s="12" t="n"/>
      <c r="B132" s="30" t="n"/>
      <c r="C132" s="30" t="n"/>
      <c r="D132" s="13" t="n"/>
      <c r="E132" s="14" t="n"/>
      <c r="F132" s="15" t="n"/>
      <c r="G132" s="15" t="n"/>
    </row>
    <row r="133">
      <c r="A133" s="12" t="n"/>
      <c r="B133" s="30" t="n"/>
      <c r="C133" s="30" t="n"/>
      <c r="D133" s="13" t="n"/>
      <c r="E133" s="14" t="n"/>
      <c r="F133" s="15" t="n"/>
      <c r="G133" s="15" t="n"/>
    </row>
    <row r="134">
      <c r="A134" s="16" t="inlineStr">
        <is>
          <t>Investment in Mutual fund</t>
        </is>
      </c>
      <c r="B134" s="30" t="n"/>
      <c r="C134" s="30" t="n"/>
      <c r="D134" s="13" t="n"/>
      <c r="E134" s="14" t="n"/>
      <c r="F134" s="15" t="n"/>
      <c r="G134" s="15" t="n"/>
    </row>
    <row r="135">
      <c r="A135" s="12" t="inlineStr">
        <is>
          <t>EDELWEISS LIQUID FUND - DIRECT PL -GR</t>
        </is>
      </c>
      <c r="B135" s="30" t="inlineStr">
        <is>
          <t>INF754K01GM4</t>
        </is>
      </c>
      <c r="C135" s="30" t="n"/>
      <c r="D135" s="13" t="n">
        <v>179775.1162</v>
      </c>
      <c r="E135" s="14" t="n">
        <v>5436.41</v>
      </c>
      <c r="F135" s="15" t="n">
        <v>0.0578</v>
      </c>
      <c r="G135" s="15" t="n"/>
    </row>
    <row r="136">
      <c r="A136" s="12" t="inlineStr">
        <is>
          <t>EDELWEISS-NIFTY 50-INDEX FUND</t>
        </is>
      </c>
      <c r="B136" s="30" t="inlineStr">
        <is>
          <t>INF754K01NB3</t>
        </is>
      </c>
      <c r="C136" s="30" t="n"/>
      <c r="D136" s="13" t="n">
        <v>1634279.088</v>
      </c>
      <c r="E136" s="14" t="n">
        <v>179.96</v>
      </c>
      <c r="F136" s="15" t="n">
        <v>0.0019</v>
      </c>
      <c r="G136" s="15" t="n"/>
    </row>
    <row r="137">
      <c r="A137" s="12" t="n"/>
      <c r="B137" s="30" t="n"/>
      <c r="C137" s="30" t="n"/>
      <c r="D137" s="13" t="n"/>
      <c r="E137" s="14" t="n"/>
      <c r="F137" s="15" t="n"/>
      <c r="G137" s="15" t="n"/>
    </row>
    <row r="138">
      <c r="A138" s="21" t="inlineStr">
        <is>
          <t>TOTAL</t>
        </is>
      </c>
      <c r="B138" s="32" t="n"/>
      <c r="C138" s="32" t="n"/>
      <c r="D138" s="22" t="n"/>
      <c r="E138" s="18" t="n">
        <v>5616.37</v>
      </c>
      <c r="F138" s="19" t="n">
        <v>0.0597</v>
      </c>
      <c r="G138" s="20" t="n"/>
    </row>
    <row r="139">
      <c r="A139" s="12" t="n"/>
      <c r="B139" s="30" t="n"/>
      <c r="C139" s="30" t="n"/>
      <c r="D139" s="13" t="n"/>
      <c r="E139" s="14" t="n"/>
      <c r="F139" s="15" t="n"/>
      <c r="G139" s="15" t="n"/>
    </row>
    <row r="140">
      <c r="A140" s="16" t="inlineStr">
        <is>
          <t>TREPS / Reverse Repo</t>
        </is>
      </c>
      <c r="B140" s="30" t="n"/>
      <c r="C140" s="30" t="n"/>
      <c r="D140" s="13" t="n"/>
      <c r="E140" s="14" t="n"/>
      <c r="F140" s="15" t="n"/>
      <c r="G140" s="15" t="n"/>
    </row>
    <row r="141">
      <c r="A141" s="12" t="inlineStr">
        <is>
          <t>Clearing Corporation of India Ltd.</t>
        </is>
      </c>
      <c r="B141" s="30" t="n"/>
      <c r="C141" s="30" t="n"/>
      <c r="D141" s="13" t="n"/>
      <c r="E141" s="14" t="n">
        <v>7759.56</v>
      </c>
      <c r="F141" s="15" t="n">
        <v>0.08260000000000001</v>
      </c>
      <c r="G141" s="15" t="n">
        <v>0.067576</v>
      </c>
    </row>
    <row r="142">
      <c r="A142" s="16" t="inlineStr">
        <is>
          <t>Sub Total</t>
        </is>
      </c>
      <c r="B142" s="31" t="n"/>
      <c r="C142" s="31" t="n"/>
      <c r="D142" s="17" t="n"/>
      <c r="E142" s="37" t="n">
        <v>7759.56</v>
      </c>
      <c r="F142" s="38" t="n">
        <v>0.08260000000000001</v>
      </c>
      <c r="G142" s="20" t="n"/>
    </row>
    <row r="143">
      <c r="A143" s="12" t="n"/>
      <c r="B143" s="30" t="n"/>
      <c r="C143" s="30" t="n"/>
      <c r="D143" s="13" t="n"/>
      <c r="E143" s="14" t="n"/>
      <c r="F143" s="15" t="n"/>
      <c r="G143" s="15" t="n"/>
    </row>
    <row r="144">
      <c r="A144" s="21" t="inlineStr">
        <is>
          <t>TOTAL</t>
        </is>
      </c>
      <c r="B144" s="32" t="n"/>
      <c r="C144" s="32" t="n"/>
      <c r="D144" s="22" t="n"/>
      <c r="E144" s="18" t="n">
        <v>7759.56</v>
      </c>
      <c r="F144" s="19" t="n">
        <v>0.08260000000000001</v>
      </c>
      <c r="G144" s="20" t="n"/>
    </row>
    <row r="145">
      <c r="A145" s="12" t="inlineStr">
        <is>
          <t>Accrued Interest</t>
        </is>
      </c>
      <c r="B145" s="30" t="n"/>
      <c r="C145" s="30" t="n"/>
      <c r="D145" s="13" t="n"/>
      <c r="E145" s="14" t="n">
        <v>327.1921007</v>
      </c>
      <c r="F145" s="15" t="n">
        <v>0.003481</v>
      </c>
      <c r="G145" s="15" t="n"/>
    </row>
    <row r="146">
      <c r="A146" s="12" t="inlineStr">
        <is>
          <t>Net Receivables/(Payables)</t>
        </is>
      </c>
      <c r="B146" s="30" t="n"/>
      <c r="C146" s="30" t="n"/>
      <c r="D146" s="13" t="n"/>
      <c r="E146" s="23" t="n">
        <v>-1090.0421007</v>
      </c>
      <c r="F146" s="24" t="n">
        <v>-0.011281</v>
      </c>
      <c r="G146" s="15" t="n">
        <v>0.067576</v>
      </c>
    </row>
    <row r="147">
      <c r="A147" s="25" t="inlineStr">
        <is>
          <t>GRAND TOTAL</t>
        </is>
      </c>
      <c r="B147" s="33" t="n"/>
      <c r="C147" s="33" t="n"/>
      <c r="D147" s="26" t="n"/>
      <c r="E147" s="27" t="n">
        <v>93987.31</v>
      </c>
      <c r="F147" s="28" t="n">
        <v>1</v>
      </c>
      <c r="G147" s="28" t="n"/>
    </row>
    <row r="149">
      <c r="A149" s="67" t="inlineStr">
        <is>
          <t>Net Receivables/(Payables) include Net Current Assets as well as the Mark to Market on derivative trades.</t>
        </is>
      </c>
    </row>
    <row r="150">
      <c r="A150" s="67" t="inlineStr">
        <is>
          <t>**Non Traded Security</t>
        </is>
      </c>
    </row>
    <row r="152">
      <c r="A152" s="67" t="inlineStr">
        <is>
          <t>Notes:</t>
        </is>
      </c>
    </row>
    <row r="153">
      <c r="A153" s="47" t="inlineStr">
        <is>
          <t>1. Security in default beyond its maturiy date</t>
        </is>
      </c>
      <c r="B153" s="34" t="inlineStr">
        <is>
          <t>NIL</t>
        </is>
      </c>
    </row>
    <row r="154">
      <c r="A154" t="inlineStr">
        <is>
          <t>2. NAV at the beginning of the period (Rs. per unit)</t>
        </is>
      </c>
    </row>
    <row r="155">
      <c r="A155" t="inlineStr">
        <is>
          <t>Plan /option (Face Value 10)</t>
        </is>
      </c>
      <c r="B155" t="inlineStr">
        <is>
          <t>As on</t>
        </is>
      </c>
      <c r="C155" t="inlineStr">
        <is>
          <t>As on</t>
        </is>
      </c>
    </row>
    <row r="156">
      <c r="B156" s="48" t="n">
        <v>45198</v>
      </c>
      <c r="C156" s="48" t="n">
        <v>45230</v>
      </c>
    </row>
    <row r="157">
      <c r="A157" t="inlineStr">
        <is>
          <t>Direct Plan Growth Option</t>
        </is>
      </c>
      <c r="B157" t="n">
        <v>52.24</v>
      </c>
      <c r="C157" t="n">
        <v>51.33</v>
      </c>
      <c r="E157" s="2" t="n"/>
    </row>
    <row r="158">
      <c r="A158" t="inlineStr">
        <is>
          <t>Direct Plan IDCW Option</t>
        </is>
      </c>
      <c r="B158" t="n">
        <v>27.43</v>
      </c>
      <c r="C158" t="n">
        <v>26.78</v>
      </c>
      <c r="E158" s="2" t="n"/>
    </row>
    <row r="159">
      <c r="A159" t="inlineStr">
        <is>
          <t>Plan B - Growth option</t>
        </is>
      </c>
      <c r="B159" t="n">
        <v>46.22</v>
      </c>
      <c r="C159" t="n">
        <v>45.36</v>
      </c>
      <c r="E159" s="2" t="n"/>
    </row>
    <row r="160">
      <c r="A160" t="inlineStr">
        <is>
          <t>Plan B - IDCW option</t>
        </is>
      </c>
      <c r="B160" t="n">
        <v>47.1</v>
      </c>
      <c r="C160" t="n">
        <v>46.22</v>
      </c>
      <c r="E160" s="2" t="n"/>
    </row>
    <row r="161">
      <c r="A161" t="inlineStr">
        <is>
          <t>Regular Plan Growth Option</t>
        </is>
      </c>
      <c r="B161" t="n">
        <v>46.71</v>
      </c>
      <c r="C161" t="n">
        <v>45.84</v>
      </c>
      <c r="E161" s="2" t="n"/>
    </row>
    <row r="162">
      <c r="A162" t="inlineStr">
        <is>
          <t>Regular Plan IDCW Option</t>
        </is>
      </c>
      <c r="B162" t="n">
        <v>23.57</v>
      </c>
      <c r="C162" t="n">
        <v>22.96</v>
      </c>
      <c r="E162" s="2" t="n"/>
    </row>
    <row r="163">
      <c r="E163" s="2" t="n"/>
    </row>
    <row r="164">
      <c r="A164" t="inlineStr">
        <is>
          <t>3. Total Dividend (Net) declared during the month</t>
        </is>
      </c>
    </row>
    <row r="166">
      <c r="A166" s="50" t="inlineStr">
        <is>
          <t>Plan/Option Name</t>
        </is>
      </c>
      <c r="B166" s="50" t="inlineStr">
        <is>
          <t xml:space="preserve"> </t>
        </is>
      </c>
      <c r="C166" s="50" t="inlineStr">
        <is>
          <t>individual &amp; HUF</t>
        </is>
      </c>
      <c r="D166" s="50" t="inlineStr">
        <is>
          <t>others</t>
        </is>
      </c>
    </row>
    <row r="167">
      <c r="A167" s="50" t="inlineStr">
        <is>
          <t>Direct Plan IDCW</t>
        </is>
      </c>
      <c r="B167" s="50" t="n"/>
      <c r="C167" s="50" t="n">
        <v>0.17</v>
      </c>
      <c r="D167" s="50" t="n">
        <v>0.17</v>
      </c>
    </row>
    <row r="168">
      <c r="A168" s="50" t="inlineStr">
        <is>
          <t>Regular Plan IDCW</t>
        </is>
      </c>
      <c r="B168" s="50" t="n"/>
      <c r="C168" s="50" t="n">
        <v>0.17</v>
      </c>
      <c r="D168" s="50" t="n">
        <v>0.17</v>
      </c>
    </row>
    <row r="170">
      <c r="A170" t="inlineStr">
        <is>
          <t>4. Bonus was declared during the month</t>
        </is>
      </c>
      <c r="B170" s="34" t="inlineStr">
        <is>
          <t>NIL</t>
        </is>
      </c>
    </row>
    <row r="171" ht="30" customHeight="1">
      <c r="A171" s="47" t="inlineStr">
        <is>
          <t>5. Investment in Repo of Corporate Debt Securities during the month ended October 31, 2023</t>
        </is>
      </c>
      <c r="B171" s="34" t="inlineStr">
        <is>
          <t>NIL</t>
        </is>
      </c>
    </row>
    <row r="172" ht="30" customHeight="1">
      <c r="A172" s="47" t="inlineStr">
        <is>
          <t>6. Investment in foreign securities/ADRs/GDRs at the end of the month</t>
        </is>
      </c>
      <c r="B172" s="34" t="inlineStr">
        <is>
          <t>NIL</t>
        </is>
      </c>
    </row>
    <row r="173">
      <c r="A173" t="inlineStr">
        <is>
          <t>7. Portfolio Turnover Ratio</t>
        </is>
      </c>
      <c r="B173" s="49" t="n">
        <v>1.369702</v>
      </c>
    </row>
    <row r="174" ht="45" customHeight="1">
      <c r="A174" s="47" t="inlineStr">
        <is>
          <t>8. Total gross exposure to derivative instruments (excluding reversed positions) at the end of the month (Rs. in Lakhs)</t>
        </is>
      </c>
      <c r="B174" s="34" t="n">
        <v>3628.524075</v>
      </c>
    </row>
    <row r="175" ht="30" customHeight="1">
      <c r="A175" s="47" t="inlineStr">
        <is>
          <t>9. Margin Deposits includes Margin money placed on derivatives other than margin money placed with bank</t>
        </is>
      </c>
      <c r="B175" s="34" t="inlineStr">
        <is>
          <t>NIL</t>
        </is>
      </c>
    </row>
    <row r="176" ht="30" customHeight="1">
      <c r="A176" s="47" t="inlineStr">
        <is>
          <t>10. Value of investment made by other schemes under same management (Rs. In Lakhs)</t>
        </is>
      </c>
      <c r="B176" s="34" t="inlineStr">
        <is>
          <t>NIL</t>
        </is>
      </c>
    </row>
    <row r="177">
      <c r="A177" t="inlineStr">
        <is>
          <t>11. Number of instance of deviation In valuation of securities</t>
        </is>
      </c>
      <c r="B177" s="34" t="inlineStr">
        <is>
          <t>NIL</t>
        </is>
      </c>
    </row>
    <row r="178">
      <c r="A178" t="inlineStr">
        <is>
          <t>12. Total value and percentage of illiquid equity shares / securities</t>
        </is>
      </c>
      <c r="B178" s="34" t="inlineStr">
        <is>
          <t>NIL</t>
        </is>
      </c>
    </row>
    <row r="180" ht="70" customHeight="1">
      <c r="A180" s="69" t="inlineStr">
        <is>
          <t>Scheme Name</t>
        </is>
      </c>
      <c r="B180" s="69" t="inlineStr">
        <is>
          <t>Risk- O - Meter</t>
        </is>
      </c>
      <c r="C180" s="69" t="inlineStr">
        <is>
          <t>Benchmark of the Scheme</t>
        </is>
      </c>
      <c r="D180" s="69" t="inlineStr">
        <is>
          <t>Benchmark Risk-o-meter</t>
        </is>
      </c>
    </row>
    <row r="181" ht="70" customHeight="1">
      <c r="A181" s="69" t="inlineStr">
        <is>
          <t>Edelweiss Aggressive Hybrid Fund</t>
        </is>
      </c>
      <c r="B181" s="69" t="n"/>
      <c r="C181" s="69" t="inlineStr">
        <is>
          <t>CRISIL Hybrid 35+65 - Aggressive Index</t>
        </is>
      </c>
      <c r="D181" s="69" t="n"/>
      <c r="E181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41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298"/>
  <sheetViews>
    <sheetView showGridLines="0" workbookViewId="0">
      <pane ySplit="4" topLeftCell="A5" activePane="bottomLeft" state="frozen"/>
      <selection activeCell="A2" sqref="A2:XFD2"/>
      <selection pane="bottomLeft" activeCell="I275" sqref="I275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NIFTY SMALLCAP 250 INDEX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Open-ended Equity Scheme replicating Nifty Smallcap 250 Index)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6" t="inlineStr">
        <is>
          <t>Equity &amp; Equity related</t>
        </is>
      </c>
      <c r="B6" s="30" t="n"/>
      <c r="C6" s="30" t="n"/>
      <c r="D6" s="13" t="n"/>
      <c r="E6" s="14" t="n"/>
      <c r="F6" s="15" t="n"/>
      <c r="G6" s="15" t="n"/>
    </row>
    <row r="7">
      <c r="A7" s="16" t="inlineStr">
        <is>
          <t>(a)Listed / Awaiting listing on Stock Exchanges</t>
        </is>
      </c>
      <c r="B7" s="30" t="n"/>
      <c r="C7" s="30" t="n"/>
      <c r="D7" s="13" t="n"/>
      <c r="E7" s="14" t="n"/>
      <c r="F7" s="15" t="n"/>
      <c r="G7" s="15" t="n"/>
    </row>
    <row r="8">
      <c r="A8" s="12" t="inlineStr">
        <is>
          <t>Suzlon Energy Ltd.</t>
        </is>
      </c>
      <c r="B8" s="30" t="inlineStr">
        <is>
          <t>INE040H01021</t>
        </is>
      </c>
      <c r="C8" s="30" t="inlineStr">
        <is>
          <t>Electrical Equipment</t>
        </is>
      </c>
      <c r="D8" s="13" t="n">
        <v>128700</v>
      </c>
      <c r="E8" s="14" t="n">
        <v>39.38</v>
      </c>
      <c r="F8" s="15" t="n">
        <v>0.0257</v>
      </c>
      <c r="G8" s="15" t="n"/>
    </row>
    <row r="9">
      <c r="A9" s="12" t="inlineStr">
        <is>
          <t>BSE Ltd.</t>
        </is>
      </c>
      <c r="B9" s="30" t="inlineStr">
        <is>
          <t>INE118H01025</t>
        </is>
      </c>
      <c r="C9" s="30" t="inlineStr">
        <is>
          <t>Capital Markets</t>
        </is>
      </c>
      <c r="D9" s="13" t="n">
        <v>1736</v>
      </c>
      <c r="E9" s="14" t="n">
        <v>32.34</v>
      </c>
      <c r="F9" s="15" t="n">
        <v>0.0211</v>
      </c>
      <c r="G9" s="15" t="n"/>
    </row>
    <row r="10">
      <c r="A10" s="12" t="inlineStr">
        <is>
          <t>IDFC Ltd.</t>
        </is>
      </c>
      <c r="B10" s="30" t="inlineStr">
        <is>
          <t>INE043D01016</t>
        </is>
      </c>
      <c r="C10" s="30" t="inlineStr">
        <is>
          <t>Finance</t>
        </is>
      </c>
      <c r="D10" s="13" t="n">
        <v>17016</v>
      </c>
      <c r="E10" s="14" t="n">
        <v>19.48</v>
      </c>
      <c r="F10" s="15" t="n">
        <v>0.0127</v>
      </c>
      <c r="G10" s="15" t="n"/>
    </row>
    <row r="11">
      <c r="A11" s="12" t="inlineStr">
        <is>
          <t>KEI Industries Ltd.</t>
        </is>
      </c>
      <c r="B11" s="30" t="inlineStr">
        <is>
          <t>INE878B01027</t>
        </is>
      </c>
      <c r="C11" s="30" t="inlineStr">
        <is>
          <t>Industrial Products</t>
        </is>
      </c>
      <c r="D11" s="13" t="n">
        <v>716</v>
      </c>
      <c r="E11" s="14" t="n">
        <v>17.2</v>
      </c>
      <c r="F11" s="15" t="n">
        <v>0.0112</v>
      </c>
      <c r="G11" s="15" t="n"/>
    </row>
    <row r="12">
      <c r="A12" s="12" t="inlineStr">
        <is>
          <t>Cyient Ltd.</t>
        </is>
      </c>
      <c r="B12" s="30" t="inlineStr">
        <is>
          <t>INE136B01020</t>
        </is>
      </c>
      <c r="C12" s="30" t="inlineStr">
        <is>
          <t>IT - Services</t>
        </is>
      </c>
      <c r="D12" s="13" t="n">
        <v>1079</v>
      </c>
      <c r="E12" s="14" t="n">
        <v>17.14</v>
      </c>
      <c r="F12" s="15" t="n">
        <v>0.0112</v>
      </c>
      <c r="G12" s="15" t="n"/>
    </row>
    <row r="13">
      <c r="A13" s="12" t="inlineStr">
        <is>
          <t>RBL Bank Ltd.</t>
        </is>
      </c>
      <c r="B13" s="30" t="inlineStr">
        <is>
          <t>INE976G01028</t>
        </is>
      </c>
      <c r="C13" s="30" t="inlineStr">
        <is>
          <t>Banks</t>
        </is>
      </c>
      <c r="D13" s="13" t="n">
        <v>7624</v>
      </c>
      <c r="E13" s="14" t="n">
        <v>16.81</v>
      </c>
      <c r="F13" s="15" t="n">
        <v>0.011</v>
      </c>
      <c r="G13" s="15" t="n"/>
    </row>
    <row r="14">
      <c r="A14" s="12" t="inlineStr">
        <is>
          <t>Central Depository Services (I) Ltd.</t>
        </is>
      </c>
      <c r="B14" s="30" t="inlineStr">
        <is>
          <t>INE736A01011</t>
        </is>
      </c>
      <c r="C14" s="30" t="inlineStr">
        <is>
          <t>Capital Markets</t>
        </is>
      </c>
      <c r="D14" s="13" t="n">
        <v>1138</v>
      </c>
      <c r="E14" s="14" t="n">
        <v>16.57</v>
      </c>
      <c r="F14" s="15" t="n">
        <v>0.0108</v>
      </c>
      <c r="G14" s="15" t="n"/>
    </row>
    <row r="15">
      <c r="A15" s="12" t="inlineStr">
        <is>
          <t>Angel One Ltd.</t>
        </is>
      </c>
      <c r="B15" s="30" t="inlineStr">
        <is>
          <t>INE732I01013</t>
        </is>
      </c>
      <c r="C15" s="30" t="inlineStr">
        <is>
          <t>Capital Markets</t>
        </is>
      </c>
      <c r="D15" s="13" t="n">
        <v>623</v>
      </c>
      <c r="E15" s="14" t="n">
        <v>16.09</v>
      </c>
      <c r="F15" s="15" t="n">
        <v>0.0105</v>
      </c>
      <c r="G15" s="15" t="n"/>
    </row>
    <row r="16">
      <c r="A16" s="12" t="inlineStr">
        <is>
          <t>Multi Commodity Exchange Of India Ltd.</t>
        </is>
      </c>
      <c r="B16" s="30" t="inlineStr">
        <is>
          <t>INE745G01035</t>
        </is>
      </c>
      <c r="C16" s="30" t="inlineStr">
        <is>
          <t>Capital Markets</t>
        </is>
      </c>
      <c r="D16" s="13" t="n">
        <v>653</v>
      </c>
      <c r="E16" s="14" t="n">
        <v>15.22</v>
      </c>
      <c r="F16" s="15" t="n">
        <v>0.009900000000000001</v>
      </c>
      <c r="G16" s="15" t="n"/>
    </row>
    <row r="17">
      <c r="A17" s="12" t="inlineStr">
        <is>
          <t>IIFL Finance Ltd.</t>
        </is>
      </c>
      <c r="B17" s="30" t="inlineStr">
        <is>
          <t>INE530B01024</t>
        </is>
      </c>
      <c r="C17" s="30" t="inlineStr">
        <is>
          <t>Finance</t>
        </is>
      </c>
      <c r="D17" s="13" t="n">
        <v>2391</v>
      </c>
      <c r="E17" s="14" t="n">
        <v>14.82</v>
      </c>
      <c r="F17" s="15" t="n">
        <v>0.0097</v>
      </c>
      <c r="G17" s="15" t="n"/>
    </row>
    <row r="18">
      <c r="A18" s="12" t="inlineStr">
        <is>
          <t>Exide Industries Ltd.</t>
        </is>
      </c>
      <c r="B18" s="30" t="inlineStr">
        <is>
          <t>INE302A01020</t>
        </is>
      </c>
      <c r="C18" s="30" t="inlineStr">
        <is>
          <t>Auto Components</t>
        </is>
      </c>
      <c r="D18" s="13" t="n">
        <v>5772</v>
      </c>
      <c r="E18" s="14" t="n">
        <v>14.74</v>
      </c>
      <c r="F18" s="15" t="n">
        <v>0.009599999999999999</v>
      </c>
      <c r="G18" s="15" t="n"/>
    </row>
    <row r="19">
      <c r="A19" s="12" t="inlineStr">
        <is>
          <t>Blue Star Ltd.</t>
        </is>
      </c>
      <c r="B19" s="30" t="inlineStr">
        <is>
          <t>INE472A01039</t>
        </is>
      </c>
      <c r="C19" s="30" t="inlineStr">
        <is>
          <t>Consumer Durables</t>
        </is>
      </c>
      <c r="D19" s="13" t="n">
        <v>1660</v>
      </c>
      <c r="E19" s="14" t="n">
        <v>14.69</v>
      </c>
      <c r="F19" s="15" t="n">
        <v>0.009599999999999999</v>
      </c>
      <c r="G19" s="15" t="n"/>
    </row>
    <row r="20">
      <c r="A20" s="12" t="inlineStr">
        <is>
          <t>Glenmark Pharmaceuticals Ltd.</t>
        </is>
      </c>
      <c r="B20" s="30" t="inlineStr">
        <is>
          <t>INE935A01035</t>
        </is>
      </c>
      <c r="C20" s="30" t="inlineStr">
        <is>
          <t>Pharmaceuticals &amp; Biotechnology</t>
        </is>
      </c>
      <c r="D20" s="13" t="n">
        <v>1916</v>
      </c>
      <c r="E20" s="14" t="n">
        <v>14.33</v>
      </c>
      <c r="F20" s="15" t="n">
        <v>0.009299999999999999</v>
      </c>
      <c r="G20" s="15" t="n"/>
    </row>
    <row r="21">
      <c r="A21" s="12" t="inlineStr">
        <is>
          <t>Sonata Software Ltd.</t>
        </is>
      </c>
      <c r="B21" s="30" t="inlineStr">
        <is>
          <t>INE269A01021</t>
        </is>
      </c>
      <c r="C21" s="30" t="inlineStr">
        <is>
          <t>IT - Software</t>
        </is>
      </c>
      <c r="D21" s="13" t="n">
        <v>1240</v>
      </c>
      <c r="E21" s="14" t="n">
        <v>14.31</v>
      </c>
      <c r="F21" s="15" t="n">
        <v>0.009299999999999999</v>
      </c>
      <c r="G21" s="15" t="n"/>
    </row>
    <row r="22">
      <c r="A22" s="12" t="inlineStr">
        <is>
          <t>PVR Inox Ltd.</t>
        </is>
      </c>
      <c r="B22" s="30" t="inlineStr">
        <is>
          <t>INE191H01014</t>
        </is>
      </c>
      <c r="C22" s="30" t="inlineStr">
        <is>
          <t>Entertainment</t>
        </is>
      </c>
      <c r="D22" s="13" t="n">
        <v>893</v>
      </c>
      <c r="E22" s="14" t="n">
        <v>14.27</v>
      </c>
      <c r="F22" s="15" t="n">
        <v>0.009299999999999999</v>
      </c>
      <c r="G22" s="15" t="n"/>
    </row>
    <row r="23">
      <c r="A23" s="12" t="inlineStr">
        <is>
          <t>Karur Vysya Bank Ltd.</t>
        </is>
      </c>
      <c r="B23" s="30" t="inlineStr">
        <is>
          <t>INE036D01028</t>
        </is>
      </c>
      <c r="C23" s="30" t="inlineStr">
        <is>
          <t>Banks</t>
        </is>
      </c>
      <c r="D23" s="13" t="n">
        <v>9973</v>
      </c>
      <c r="E23" s="14" t="n">
        <v>14.27</v>
      </c>
      <c r="F23" s="15" t="n">
        <v>0.009299999999999999</v>
      </c>
      <c r="G23" s="15" t="n"/>
    </row>
    <row r="24">
      <c r="A24" s="12" t="inlineStr">
        <is>
          <t>Cholamandalam Financial Holdings Ltd.</t>
        </is>
      </c>
      <c r="B24" s="30" t="inlineStr">
        <is>
          <t>INE149A01033</t>
        </is>
      </c>
      <c r="C24" s="30" t="inlineStr">
        <is>
          <t>Finance</t>
        </is>
      </c>
      <c r="D24" s="13" t="n">
        <v>1227</v>
      </c>
      <c r="E24" s="14" t="n">
        <v>13.97</v>
      </c>
      <c r="F24" s="15" t="n">
        <v>0.0091</v>
      </c>
      <c r="G24" s="15" t="n"/>
    </row>
    <row r="25">
      <c r="A25" s="12" t="inlineStr">
        <is>
          <t>Elgi Equipments Ltd.</t>
        </is>
      </c>
      <c r="B25" s="30" t="inlineStr">
        <is>
          <t>INE285A01027</t>
        </is>
      </c>
      <c r="C25" s="30" t="inlineStr">
        <is>
          <t>Industrial Products</t>
        </is>
      </c>
      <c r="D25" s="13" t="n">
        <v>2761</v>
      </c>
      <c r="E25" s="14" t="n">
        <v>13.95</v>
      </c>
      <c r="F25" s="15" t="n">
        <v>0.0091</v>
      </c>
      <c r="G25" s="15" t="n"/>
    </row>
    <row r="26">
      <c r="A26" s="12" t="inlineStr">
        <is>
          <t>Equitas Small Finance Bank Ltd.</t>
        </is>
      </c>
      <c r="B26" s="30" t="inlineStr">
        <is>
          <t>INE063P01018</t>
        </is>
      </c>
      <c r="C26" s="30" t="inlineStr">
        <is>
          <t>Banks</t>
        </is>
      </c>
      <c r="D26" s="13" t="n">
        <v>14085</v>
      </c>
      <c r="E26" s="14" t="n">
        <v>13.06</v>
      </c>
      <c r="F26" s="15" t="n">
        <v>0.008500000000000001</v>
      </c>
      <c r="G26" s="15" t="n"/>
    </row>
    <row r="27">
      <c r="A27" s="12" t="inlineStr">
        <is>
          <t>JB Chemicals &amp; Pharmaceuticals Ltd.</t>
        </is>
      </c>
      <c r="B27" s="30" t="inlineStr">
        <is>
          <t>INE572A01036</t>
        </is>
      </c>
      <c r="C27" s="30" t="inlineStr">
        <is>
          <t>Pharmaceuticals &amp; Biotechnology</t>
        </is>
      </c>
      <c r="D27" s="13" t="n">
        <v>913</v>
      </c>
      <c r="E27" s="14" t="n">
        <v>12.77</v>
      </c>
      <c r="F27" s="15" t="n">
        <v>0.0083</v>
      </c>
      <c r="G27" s="15" t="n"/>
    </row>
    <row r="28">
      <c r="A28" s="12" t="inlineStr">
        <is>
          <t>City Union Bank Ltd.</t>
        </is>
      </c>
      <c r="B28" s="30" t="inlineStr">
        <is>
          <t>INE491A01021</t>
        </is>
      </c>
      <c r="C28" s="30" t="inlineStr">
        <is>
          <t>Banks</t>
        </is>
      </c>
      <c r="D28" s="13" t="n">
        <v>9202</v>
      </c>
      <c r="E28" s="14" t="n">
        <v>12.71</v>
      </c>
      <c r="F28" s="15" t="n">
        <v>0.0083</v>
      </c>
      <c r="G28" s="15" t="n"/>
    </row>
    <row r="29">
      <c r="A29" s="12" t="inlineStr">
        <is>
          <t>Indian Energy Exchange Ltd.</t>
        </is>
      </c>
      <c r="B29" s="30" t="inlineStr">
        <is>
          <t>INE022Q01020</t>
        </is>
      </c>
      <c r="C29" s="30" t="inlineStr">
        <is>
          <t>Capital Markets</t>
        </is>
      </c>
      <c r="D29" s="13" t="n">
        <v>9711</v>
      </c>
      <c r="E29" s="14" t="n">
        <v>12.22</v>
      </c>
      <c r="F29" s="15" t="n">
        <v>0.008</v>
      </c>
      <c r="G29" s="15" t="n"/>
    </row>
    <row r="30">
      <c r="A30" s="12" t="inlineStr">
        <is>
          <t>Radico Khaitan Ltd.</t>
        </is>
      </c>
      <c r="B30" s="30" t="inlineStr">
        <is>
          <t>INE944F01028</t>
        </is>
      </c>
      <c r="C30" s="30" t="inlineStr">
        <is>
          <t>Beverages</t>
        </is>
      </c>
      <c r="D30" s="13" t="n">
        <v>994</v>
      </c>
      <c r="E30" s="14" t="n">
        <v>12.1</v>
      </c>
      <c r="F30" s="15" t="n">
        <v>0.007900000000000001</v>
      </c>
      <c r="G30" s="15" t="n"/>
    </row>
    <row r="31">
      <c r="A31" s="12" t="inlineStr">
        <is>
          <t>Krishna Inst of Medical Sciences Ltd.</t>
        </is>
      </c>
      <c r="B31" s="30" t="inlineStr">
        <is>
          <t>INE967H01017</t>
        </is>
      </c>
      <c r="C31" s="30" t="inlineStr">
        <is>
          <t>Healthcare Services</t>
        </is>
      </c>
      <c r="D31" s="13" t="n">
        <v>625</v>
      </c>
      <c r="E31" s="14" t="n">
        <v>11.79</v>
      </c>
      <c r="F31" s="15" t="n">
        <v>0.0077</v>
      </c>
      <c r="G31" s="15" t="n"/>
    </row>
    <row r="32">
      <c r="A32" s="12" t="inlineStr">
        <is>
          <t>Birlasoft Ltd.</t>
        </is>
      </c>
      <c r="B32" s="30" t="inlineStr">
        <is>
          <t>INE836A01035</t>
        </is>
      </c>
      <c r="C32" s="30" t="inlineStr">
        <is>
          <t>IT - Software</t>
        </is>
      </c>
      <c r="D32" s="13" t="n">
        <v>2083</v>
      </c>
      <c r="E32" s="14" t="n">
        <v>11.41</v>
      </c>
      <c r="F32" s="15" t="n">
        <v>0.0074</v>
      </c>
      <c r="G32" s="15" t="n"/>
    </row>
    <row r="33">
      <c r="A33" s="12" t="inlineStr">
        <is>
          <t>REDINGTON LIMITED</t>
        </is>
      </c>
      <c r="B33" s="30" t="inlineStr">
        <is>
          <t>INE891D01026</t>
        </is>
      </c>
      <c r="C33" s="30" t="inlineStr">
        <is>
          <t>Commercial Services &amp; Supplies</t>
        </is>
      </c>
      <c r="D33" s="13" t="n">
        <v>7612</v>
      </c>
      <c r="E33" s="14" t="n">
        <v>10.87</v>
      </c>
      <c r="F33" s="15" t="n">
        <v>0.0071</v>
      </c>
      <c r="G33" s="15" t="n"/>
    </row>
    <row r="34">
      <c r="A34" s="12" t="inlineStr">
        <is>
          <t>Creditaccess Grameen Ltd.</t>
        </is>
      </c>
      <c r="B34" s="30" t="inlineStr">
        <is>
          <t>INE741K01010</t>
        </is>
      </c>
      <c r="C34" s="30" t="inlineStr">
        <is>
          <t>Finance</t>
        </is>
      </c>
      <c r="D34" s="13" t="n">
        <v>673</v>
      </c>
      <c r="E34" s="14" t="n">
        <v>10.75</v>
      </c>
      <c r="F34" s="15" t="n">
        <v>0.007</v>
      </c>
      <c r="G34" s="15" t="n"/>
    </row>
    <row r="35">
      <c r="A35" s="12" t="inlineStr">
        <is>
          <t>National Aluminium Company Ltd.</t>
        </is>
      </c>
      <c r="B35" s="30" t="inlineStr">
        <is>
          <t>INE139A01034</t>
        </is>
      </c>
      <c r="C35" s="30" t="inlineStr">
        <is>
          <t>Non - Ferrous Metals</t>
        </is>
      </c>
      <c r="D35" s="13" t="n">
        <v>11531</v>
      </c>
      <c r="E35" s="14" t="n">
        <v>10.64</v>
      </c>
      <c r="F35" s="15" t="n">
        <v>0.0069</v>
      </c>
      <c r="G35" s="15" t="n"/>
    </row>
    <row r="36">
      <c r="A36" s="12" t="inlineStr">
        <is>
          <t>Lakshmi Machine Works Ltd.</t>
        </is>
      </c>
      <c r="B36" s="30" t="inlineStr">
        <is>
          <t>INE269B01029</t>
        </is>
      </c>
      <c r="C36" s="30" t="inlineStr">
        <is>
          <t>Industrial Manufacturing</t>
        </is>
      </c>
      <c r="D36" s="13" t="n">
        <v>79</v>
      </c>
      <c r="E36" s="14" t="n">
        <v>10.43</v>
      </c>
      <c r="F36" s="15" t="n">
        <v>0.0068</v>
      </c>
      <c r="G36" s="15" t="n"/>
    </row>
    <row r="37">
      <c r="A37" s="12" t="inlineStr">
        <is>
          <t>Indiamart Intermesh Ltd.</t>
        </is>
      </c>
      <c r="B37" s="30" t="inlineStr">
        <is>
          <t>INE933S01016</t>
        </is>
      </c>
      <c r="C37" s="30" t="inlineStr">
        <is>
          <t>Retailing</t>
        </is>
      </c>
      <c r="D37" s="13" t="n">
        <v>392</v>
      </c>
      <c r="E37" s="14" t="n">
        <v>10.39</v>
      </c>
      <c r="F37" s="15" t="n">
        <v>0.0068</v>
      </c>
      <c r="G37" s="15" t="n"/>
    </row>
    <row r="38">
      <c r="A38" s="12" t="inlineStr">
        <is>
          <t>The Great Eastern Shipping Company Ltd.</t>
        </is>
      </c>
      <c r="B38" s="30" t="inlineStr">
        <is>
          <t>INE017A01032</t>
        </is>
      </c>
      <c r="C38" s="30" t="inlineStr">
        <is>
          <t>Transport Services</t>
        </is>
      </c>
      <c r="D38" s="13" t="n">
        <v>1262</v>
      </c>
      <c r="E38" s="14" t="n">
        <v>10.02</v>
      </c>
      <c r="F38" s="15" t="n">
        <v>0.0065</v>
      </c>
      <c r="G38" s="15" t="n"/>
    </row>
    <row r="39">
      <c r="A39" s="12" t="inlineStr">
        <is>
          <t>Computer Age Management Services Ltd.</t>
        </is>
      </c>
      <c r="B39" s="30" t="inlineStr">
        <is>
          <t>INE596I01012</t>
        </is>
      </c>
      <c r="C39" s="30" t="inlineStr">
        <is>
          <t>Capital Markets</t>
        </is>
      </c>
      <c r="D39" s="13" t="n">
        <v>446</v>
      </c>
      <c r="E39" s="14" t="n">
        <v>10.02</v>
      </c>
      <c r="F39" s="15" t="n">
        <v>0.0065</v>
      </c>
      <c r="G39" s="15" t="n"/>
    </row>
    <row r="40">
      <c r="A40" s="12" t="inlineStr">
        <is>
          <t>Apar Industries Ltd.</t>
        </is>
      </c>
      <c r="B40" s="30" t="inlineStr">
        <is>
          <t>INE372A01015</t>
        </is>
      </c>
      <c r="C40" s="30" t="inlineStr">
        <is>
          <t>Electrical Equipment</t>
        </is>
      </c>
      <c r="D40" s="13" t="n">
        <v>191</v>
      </c>
      <c r="E40" s="14" t="n">
        <v>9.890000000000001</v>
      </c>
      <c r="F40" s="15" t="n">
        <v>0.0065</v>
      </c>
      <c r="G40" s="15" t="n"/>
    </row>
    <row r="41">
      <c r="A41" s="12" t="inlineStr">
        <is>
          <t>Gujarat State Petronet Ltd.</t>
        </is>
      </c>
      <c r="B41" s="30" t="inlineStr">
        <is>
          <t>INE246F01010</t>
        </is>
      </c>
      <c r="C41" s="30" t="inlineStr">
        <is>
          <t>Gas</t>
        </is>
      </c>
      <c r="D41" s="13" t="n">
        <v>3687</v>
      </c>
      <c r="E41" s="14" t="n">
        <v>9.859999999999999</v>
      </c>
      <c r="F41" s="15" t="n">
        <v>0.0064</v>
      </c>
      <c r="G41" s="15" t="n"/>
    </row>
    <row r="42">
      <c r="A42" s="12" t="inlineStr">
        <is>
          <t>Brigade Enterprises Ltd.</t>
        </is>
      </c>
      <c r="B42" s="30" t="inlineStr">
        <is>
          <t>INE791I01019</t>
        </is>
      </c>
      <c r="C42" s="30" t="inlineStr">
        <is>
          <t>Realty</t>
        </is>
      </c>
      <c r="D42" s="13" t="n">
        <v>1597</v>
      </c>
      <c r="E42" s="14" t="n">
        <v>9.83</v>
      </c>
      <c r="F42" s="15" t="n">
        <v>0.0064</v>
      </c>
      <c r="G42" s="15" t="n"/>
    </row>
    <row r="43">
      <c r="A43" s="12" t="inlineStr">
        <is>
          <t>KEC International Ltd.</t>
        </is>
      </c>
      <c r="B43" s="30" t="inlineStr">
        <is>
          <t>INE389H01022</t>
        </is>
      </c>
      <c r="C43" s="30" t="inlineStr">
        <is>
          <t>Electrical Equipment</t>
        </is>
      </c>
      <c r="D43" s="13" t="n">
        <v>1548</v>
      </c>
      <c r="E43" s="14" t="n">
        <v>9.73</v>
      </c>
      <c r="F43" s="15" t="n">
        <v>0.0063</v>
      </c>
      <c r="G43" s="15" t="n"/>
    </row>
    <row r="44">
      <c r="A44" s="12" t="inlineStr">
        <is>
          <t>PNB Housing Finance Ltd.</t>
        </is>
      </c>
      <c r="B44" s="30" t="inlineStr">
        <is>
          <t>INE572E01012</t>
        </is>
      </c>
      <c r="C44" s="30" t="inlineStr">
        <is>
          <t>Finance</t>
        </is>
      </c>
      <c r="D44" s="13" t="n">
        <v>1297</v>
      </c>
      <c r="E44" s="14" t="n">
        <v>9.550000000000001</v>
      </c>
      <c r="F44" s="15" t="n">
        <v>0.0062</v>
      </c>
      <c r="G44" s="15" t="n"/>
    </row>
    <row r="45">
      <c r="A45" s="12" t="inlineStr">
        <is>
          <t>Manappuram Finance Ltd.</t>
        </is>
      </c>
      <c r="B45" s="30" t="inlineStr">
        <is>
          <t>INE522D01027</t>
        </is>
      </c>
      <c r="C45" s="30" t="inlineStr">
        <is>
          <t>Finance</t>
        </is>
      </c>
      <c r="D45" s="13" t="n">
        <v>6941</v>
      </c>
      <c r="E45" s="14" t="n">
        <v>9.539999999999999</v>
      </c>
      <c r="F45" s="15" t="n">
        <v>0.0062</v>
      </c>
      <c r="G45" s="15" t="n"/>
    </row>
    <row r="46">
      <c r="A46" s="12" t="inlineStr">
        <is>
          <t>Natco Pharma Ltd.</t>
        </is>
      </c>
      <c r="B46" s="30" t="inlineStr">
        <is>
          <t>INE987B01026</t>
        </is>
      </c>
      <c r="C46" s="30" t="inlineStr">
        <is>
          <t>Pharmaceuticals &amp; Biotechnology</t>
        </is>
      </c>
      <c r="D46" s="13" t="n">
        <v>1164</v>
      </c>
      <c r="E46" s="14" t="n">
        <v>9.32</v>
      </c>
      <c r="F46" s="15" t="n">
        <v>0.0061</v>
      </c>
      <c r="G46" s="15" t="n"/>
    </row>
    <row r="47">
      <c r="A47" s="12" t="inlineStr">
        <is>
          <t>NCC Ltd.</t>
        </is>
      </c>
      <c r="B47" s="30" t="inlineStr">
        <is>
          <t>INE868B01028</t>
        </is>
      </c>
      <c r="C47" s="30" t="inlineStr">
        <is>
          <t>Construction</t>
        </is>
      </c>
      <c r="D47" s="13" t="n">
        <v>6275</v>
      </c>
      <c r="E47" s="14" t="n">
        <v>9.06</v>
      </c>
      <c r="F47" s="15" t="n">
        <v>0.0059</v>
      </c>
      <c r="G47" s="15" t="n"/>
    </row>
    <row r="48">
      <c r="A48" s="12" t="inlineStr">
        <is>
          <t>Ratnamani Metals &amp; Tubes Ltd.</t>
        </is>
      </c>
      <c r="B48" s="30" t="inlineStr">
        <is>
          <t>INE703B01027</t>
        </is>
      </c>
      <c r="C48" s="30" t="inlineStr">
        <is>
          <t>Industrial Products</t>
        </is>
      </c>
      <c r="D48" s="13" t="n">
        <v>323</v>
      </c>
      <c r="E48" s="14" t="n">
        <v>8.94</v>
      </c>
      <c r="F48" s="15" t="n">
        <v>0.0058</v>
      </c>
      <c r="G48" s="15" t="n"/>
    </row>
    <row r="49">
      <c r="A49" s="12" t="inlineStr">
        <is>
          <t>Global Health Ltd.</t>
        </is>
      </c>
      <c r="B49" s="30" t="inlineStr">
        <is>
          <t>INE474Q01031</t>
        </is>
      </c>
      <c r="C49" s="30" t="inlineStr">
        <is>
          <t>Healthcare Services</t>
        </is>
      </c>
      <c r="D49" s="13" t="n">
        <v>1135</v>
      </c>
      <c r="E49" s="14" t="n">
        <v>8.91</v>
      </c>
      <c r="F49" s="15" t="n">
        <v>0.0058</v>
      </c>
      <c r="G49" s="15" t="n"/>
    </row>
    <row r="50">
      <c r="A50" s="12" t="inlineStr">
        <is>
          <t>Tanla Platforms Ltd.</t>
        </is>
      </c>
      <c r="B50" s="30" t="inlineStr">
        <is>
          <t>INE483C01032</t>
        </is>
      </c>
      <c r="C50" s="30" t="inlineStr">
        <is>
          <t>IT - Software</t>
        </is>
      </c>
      <c r="D50" s="13" t="n">
        <v>913</v>
      </c>
      <c r="E50" s="14" t="n">
        <v>8.699999999999999</v>
      </c>
      <c r="F50" s="15" t="n">
        <v>0.0057</v>
      </c>
      <c r="G50" s="15" t="n"/>
    </row>
    <row r="51">
      <c r="A51" s="12" t="inlineStr">
        <is>
          <t>Sanofi India Ltd.</t>
        </is>
      </c>
      <c r="B51" s="30" t="inlineStr">
        <is>
          <t>INE058A01010</t>
        </is>
      </c>
      <c r="C51" s="30" t="inlineStr">
        <is>
          <t>Pharmaceuticals &amp; Biotechnology</t>
        </is>
      </c>
      <c r="D51" s="13" t="n">
        <v>115</v>
      </c>
      <c r="E51" s="14" t="n">
        <v>8.69</v>
      </c>
      <c r="F51" s="15" t="n">
        <v>0.0057</v>
      </c>
      <c r="G51" s="15" t="n"/>
    </row>
    <row r="52">
      <c r="A52" s="12" t="inlineStr">
        <is>
          <t>Narayana Hrudayalaya ltd.</t>
        </is>
      </c>
      <c r="B52" s="30" t="inlineStr">
        <is>
          <t>INE410P01011</t>
        </is>
      </c>
      <c r="C52" s="30" t="inlineStr">
        <is>
          <t>Healthcare Services</t>
        </is>
      </c>
      <c r="D52" s="13" t="n">
        <v>864</v>
      </c>
      <c r="E52" s="14" t="n">
        <v>8.609999999999999</v>
      </c>
      <c r="F52" s="15" t="n">
        <v>0.0056</v>
      </c>
      <c r="G52" s="15" t="n"/>
    </row>
    <row r="53">
      <c r="A53" s="12" t="inlineStr">
        <is>
          <t>Finolex Cables Ltd.</t>
        </is>
      </c>
      <c r="B53" s="30" t="inlineStr">
        <is>
          <t>INE235A01022</t>
        </is>
      </c>
      <c r="C53" s="30" t="inlineStr">
        <is>
          <t>Industrial Products</t>
        </is>
      </c>
      <c r="D53" s="13" t="n">
        <v>960</v>
      </c>
      <c r="E53" s="14" t="n">
        <v>8.609999999999999</v>
      </c>
      <c r="F53" s="15" t="n">
        <v>0.0056</v>
      </c>
      <c r="G53" s="15" t="n"/>
    </row>
    <row r="54">
      <c r="A54" s="12" t="inlineStr">
        <is>
          <t>Indiabulls Housing Finance Ltd.</t>
        </is>
      </c>
      <c r="B54" s="30" t="inlineStr">
        <is>
          <t>INE148I01020</t>
        </is>
      </c>
      <c r="C54" s="30" t="inlineStr">
        <is>
          <t>Finance</t>
        </is>
      </c>
      <c r="D54" s="13" t="n">
        <v>5284</v>
      </c>
      <c r="E54" s="14" t="n">
        <v>8.550000000000001</v>
      </c>
      <c r="F54" s="15" t="n">
        <v>0.0056</v>
      </c>
      <c r="G54" s="15" t="n"/>
    </row>
    <row r="55">
      <c r="A55" s="12" t="inlineStr">
        <is>
          <t>Praj Industries Ltd.</t>
        </is>
      </c>
      <c r="B55" s="30" t="inlineStr">
        <is>
          <t>INE074A01025</t>
        </is>
      </c>
      <c r="C55" s="30" t="inlineStr">
        <is>
          <t>Industrial Manufacturing</t>
        </is>
      </c>
      <c r="D55" s="13" t="n">
        <v>1577</v>
      </c>
      <c r="E55" s="14" t="n">
        <v>8.449999999999999</v>
      </c>
      <c r="F55" s="15" t="n">
        <v>0.0055</v>
      </c>
      <c r="G55" s="15" t="n"/>
    </row>
    <row r="56">
      <c r="A56" s="12" t="inlineStr">
        <is>
          <t>Castrol India Ltd.</t>
        </is>
      </c>
      <c r="B56" s="30" t="inlineStr">
        <is>
          <t>INE172A01027</t>
        </is>
      </c>
      <c r="C56" s="30" t="inlineStr">
        <is>
          <t>Petroleum Products</t>
        </is>
      </c>
      <c r="D56" s="13" t="n">
        <v>6210</v>
      </c>
      <c r="E56" s="14" t="n">
        <v>8.449999999999999</v>
      </c>
      <c r="F56" s="15" t="n">
        <v>0.0055</v>
      </c>
      <c r="G56" s="15" t="n"/>
    </row>
    <row r="57">
      <c r="A57" s="12" t="inlineStr">
        <is>
          <t>Aavas Financiers Ltd.</t>
        </is>
      </c>
      <c r="B57" s="30" t="inlineStr">
        <is>
          <t>INE216P01012</t>
        </is>
      </c>
      <c r="C57" s="30" t="inlineStr">
        <is>
          <t>Finance</t>
        </is>
      </c>
      <c r="D57" s="13" t="n">
        <v>598</v>
      </c>
      <c r="E57" s="14" t="n">
        <v>8.42</v>
      </c>
      <c r="F57" s="15" t="n">
        <v>0.0055</v>
      </c>
      <c r="G57" s="15" t="n"/>
    </row>
    <row r="58">
      <c r="A58" s="12" t="inlineStr">
        <is>
          <t>Kalyan Jewellers India Ltd.</t>
        </is>
      </c>
      <c r="B58" s="30" t="inlineStr">
        <is>
          <t>INE303R01014</t>
        </is>
      </c>
      <c r="C58" s="30" t="inlineStr">
        <is>
          <t>Consumer Durables</t>
        </is>
      </c>
      <c r="D58" s="13" t="n">
        <v>2904</v>
      </c>
      <c r="E58" s="14" t="n">
        <v>8.380000000000001</v>
      </c>
      <c r="F58" s="15" t="n">
        <v>0.0055</v>
      </c>
      <c r="G58" s="15" t="n"/>
    </row>
    <row r="59">
      <c r="A59" s="12" t="inlineStr">
        <is>
          <t>Can Fin Homes Ltd.</t>
        </is>
      </c>
      <c r="B59" s="30" t="inlineStr">
        <is>
          <t>INE477A01020</t>
        </is>
      </c>
      <c r="C59" s="30" t="inlineStr">
        <is>
          <t>Finance</t>
        </is>
      </c>
      <c r="D59" s="13" t="n">
        <v>1075</v>
      </c>
      <c r="E59" s="14" t="n">
        <v>8.210000000000001</v>
      </c>
      <c r="F59" s="15" t="n">
        <v>0.0054</v>
      </c>
      <c r="G59" s="15" t="n"/>
    </row>
    <row r="60">
      <c r="A60" s="12" t="inlineStr">
        <is>
          <t>Piramal Pharma Ltd.</t>
        </is>
      </c>
      <c r="B60" s="30" t="inlineStr">
        <is>
          <t>INE0DK501011</t>
        </is>
      </c>
      <c r="C60" s="30" t="inlineStr">
        <is>
          <t>Pharmaceuticals &amp; Biotechnology</t>
        </is>
      </c>
      <c r="D60" s="13" t="n">
        <v>7797</v>
      </c>
      <c r="E60" s="14" t="n">
        <v>8.15</v>
      </c>
      <c r="F60" s="15" t="n">
        <v>0.0053</v>
      </c>
      <c r="G60" s="15" t="n"/>
    </row>
    <row r="61">
      <c r="A61" s="12" t="inlineStr">
        <is>
          <t>Nippon Life India Asset Management Ltd.</t>
        </is>
      </c>
      <c r="B61" s="30" t="inlineStr">
        <is>
          <t>INE298J01013</t>
        </is>
      </c>
      <c r="C61" s="30" t="inlineStr">
        <is>
          <t>Capital Markets</t>
        </is>
      </c>
      <c r="D61" s="13" t="n">
        <v>2081</v>
      </c>
      <c r="E61" s="14" t="n">
        <v>8.15</v>
      </c>
      <c r="F61" s="15" t="n">
        <v>0.0053</v>
      </c>
      <c r="G61" s="15" t="n"/>
    </row>
    <row r="62">
      <c r="A62" s="12" t="inlineStr">
        <is>
          <t>Kalpataru Projects International Ltd.</t>
        </is>
      </c>
      <c r="B62" s="30" t="inlineStr">
        <is>
          <t>INE220B01022</t>
        </is>
      </c>
      <c r="C62" s="30" t="inlineStr">
        <is>
          <t>Construction</t>
        </is>
      </c>
      <c r="D62" s="13" t="n">
        <v>1228</v>
      </c>
      <c r="E62" s="14" t="n">
        <v>8.140000000000001</v>
      </c>
      <c r="F62" s="15" t="n">
        <v>0.0053</v>
      </c>
      <c r="G62" s="15" t="n"/>
    </row>
    <row r="63">
      <c r="A63" s="12" t="inlineStr">
        <is>
          <t>Poly Medicure Ltd.</t>
        </is>
      </c>
      <c r="B63" s="30" t="inlineStr">
        <is>
          <t>INE205C01021</t>
        </is>
      </c>
      <c r="C63" s="30" t="inlineStr">
        <is>
          <t>Healthcare Equipment &amp; Supplies</t>
        </is>
      </c>
      <c r="D63" s="13" t="n">
        <v>578</v>
      </c>
      <c r="E63" s="14" t="n">
        <v>8.130000000000001</v>
      </c>
      <c r="F63" s="15" t="n">
        <v>0.0053</v>
      </c>
      <c r="G63" s="15" t="n"/>
    </row>
    <row r="64">
      <c r="A64" s="12" t="inlineStr">
        <is>
          <t>Tejas Networks Ltd.</t>
        </is>
      </c>
      <c r="B64" s="30" t="inlineStr">
        <is>
          <t>INE010J01012</t>
        </is>
      </c>
      <c r="C64" s="30" t="inlineStr">
        <is>
          <t>Telecom - Equipment &amp; Accessories</t>
        </is>
      </c>
      <c r="D64" s="13" t="n">
        <v>935</v>
      </c>
      <c r="E64" s="14" t="n">
        <v>8.01</v>
      </c>
      <c r="F64" s="15" t="n">
        <v>0.0052</v>
      </c>
      <c r="G64" s="15" t="n"/>
    </row>
    <row r="65">
      <c r="A65" s="12" t="inlineStr">
        <is>
          <t>Gujarat Narmada Valley Fert &amp; Chem Ltd.</t>
        </is>
      </c>
      <c r="B65" s="30" t="inlineStr">
        <is>
          <t>INE113A01013</t>
        </is>
      </c>
      <c r="C65" s="30" t="inlineStr">
        <is>
          <t>Chemicals &amp; Petrochemicals</t>
        </is>
      </c>
      <c r="D65" s="13" t="n">
        <v>1135</v>
      </c>
      <c r="E65" s="14" t="n">
        <v>7.85</v>
      </c>
      <c r="F65" s="15" t="n">
        <v>0.0051</v>
      </c>
      <c r="G65" s="15" t="n"/>
    </row>
    <row r="66">
      <c r="A66" s="12" t="inlineStr">
        <is>
          <t>Asahi India Glass Ltd.</t>
        </is>
      </c>
      <c r="B66" s="30" t="inlineStr">
        <is>
          <t>INE439A01020</t>
        </is>
      </c>
      <c r="C66" s="30" t="inlineStr">
        <is>
          <t>Auto Components</t>
        </is>
      </c>
      <c r="D66" s="13" t="n">
        <v>1402</v>
      </c>
      <c r="E66" s="14" t="n">
        <v>7.84</v>
      </c>
      <c r="F66" s="15" t="n">
        <v>0.0051</v>
      </c>
      <c r="G66" s="15" t="n"/>
    </row>
    <row r="67">
      <c r="A67" s="12" t="inlineStr">
        <is>
          <t>Amara Raja Energy &amp; Mobility Ltd.</t>
        </is>
      </c>
      <c r="B67" s="30" t="inlineStr">
        <is>
          <t>INE885A01032</t>
        </is>
      </c>
      <c r="C67" s="30" t="inlineStr">
        <is>
          <t>Auto Components</t>
        </is>
      </c>
      <c r="D67" s="13" t="n">
        <v>1269</v>
      </c>
      <c r="E67" s="14" t="n">
        <v>7.78</v>
      </c>
      <c r="F67" s="15" t="n">
        <v>0.0051</v>
      </c>
      <c r="G67" s="15" t="n"/>
    </row>
    <row r="68">
      <c r="A68" s="12" t="inlineStr">
        <is>
          <t>Intellect Design Arena Ltd.</t>
        </is>
      </c>
      <c r="B68" s="30" t="inlineStr">
        <is>
          <t>INE306R01017</t>
        </is>
      </c>
      <c r="C68" s="30" t="inlineStr">
        <is>
          <t>IT - Software</t>
        </is>
      </c>
      <c r="D68" s="13" t="n">
        <v>1137</v>
      </c>
      <c r="E68" s="14" t="n">
        <v>7.72</v>
      </c>
      <c r="F68" s="15" t="n">
        <v>0.005</v>
      </c>
      <c r="G68" s="15" t="n"/>
    </row>
    <row r="69">
      <c r="A69" s="12" t="inlineStr">
        <is>
          <t>Raymond Ltd.</t>
        </is>
      </c>
      <c r="B69" s="30" t="inlineStr">
        <is>
          <t>INE301A01014</t>
        </is>
      </c>
      <c r="C69" s="30" t="inlineStr">
        <is>
          <t>Textiles &amp; Apparels</t>
        </is>
      </c>
      <c r="D69" s="13" t="n">
        <v>427</v>
      </c>
      <c r="E69" s="14" t="n">
        <v>7.52</v>
      </c>
      <c r="F69" s="15" t="n">
        <v>0.0049</v>
      </c>
      <c r="G69" s="15" t="n"/>
    </row>
    <row r="70">
      <c r="A70" s="12" t="inlineStr">
        <is>
          <t>Mahanagar Gas Ltd.</t>
        </is>
      </c>
      <c r="B70" s="30" t="inlineStr">
        <is>
          <t>INE002S01010</t>
        </is>
      </c>
      <c r="C70" s="30" t="inlineStr">
        <is>
          <t>Gas</t>
        </is>
      </c>
      <c r="D70" s="13" t="n">
        <v>721</v>
      </c>
      <c r="E70" s="14" t="n">
        <v>7.44</v>
      </c>
      <c r="F70" s="15" t="n">
        <v>0.0049</v>
      </c>
      <c r="G70" s="15" t="n"/>
    </row>
    <row r="71">
      <c r="A71" s="12" t="inlineStr">
        <is>
          <t>HFCL Ltd.</t>
        </is>
      </c>
      <c r="B71" s="30" t="inlineStr">
        <is>
          <t>INE548A01028</t>
        </is>
      </c>
      <c r="C71" s="30" t="inlineStr">
        <is>
          <t>Telecom - Services</t>
        </is>
      </c>
      <c r="D71" s="13" t="n">
        <v>11350</v>
      </c>
      <c r="E71" s="14" t="n">
        <v>7.4</v>
      </c>
      <c r="F71" s="15" t="n">
        <v>0.0048</v>
      </c>
      <c r="G71" s="15" t="n"/>
    </row>
    <row r="72">
      <c r="A72" s="12" t="inlineStr">
        <is>
          <t>GMM Pfaudler Ltd.</t>
        </is>
      </c>
      <c r="B72" s="30" t="inlineStr">
        <is>
          <t>INE541A01023</t>
        </is>
      </c>
      <c r="C72" s="30" t="inlineStr">
        <is>
          <t>Industrial Manufacturing</t>
        </is>
      </c>
      <c r="D72" s="13" t="n">
        <v>426</v>
      </c>
      <c r="E72" s="14" t="n">
        <v>7.39</v>
      </c>
      <c r="F72" s="15" t="n">
        <v>0.0048</v>
      </c>
      <c r="G72" s="15" t="n"/>
    </row>
    <row r="73">
      <c r="A73" s="12" t="inlineStr">
        <is>
          <t>Suven Pharmaceuticals Ltd.</t>
        </is>
      </c>
      <c r="B73" s="30" t="inlineStr">
        <is>
          <t>INE03QK01018</t>
        </is>
      </c>
      <c r="C73" s="30" t="inlineStr">
        <is>
          <t>Pharmaceuticals &amp; Biotechnology</t>
        </is>
      </c>
      <c r="D73" s="13" t="n">
        <v>1272</v>
      </c>
      <c r="E73" s="14" t="n">
        <v>7.36</v>
      </c>
      <c r="F73" s="15" t="n">
        <v>0.0048</v>
      </c>
      <c r="G73" s="15" t="n"/>
    </row>
    <row r="74">
      <c r="A74" s="12" t="inlineStr">
        <is>
          <t>Century Textiles &amp; Industries Ltd.</t>
        </is>
      </c>
      <c r="B74" s="30" t="inlineStr">
        <is>
          <t>INE055A01016</t>
        </is>
      </c>
      <c r="C74" s="30" t="inlineStr">
        <is>
          <t>Paper, Forest &amp; Jute Products</t>
        </is>
      </c>
      <c r="D74" s="13" t="n">
        <v>673</v>
      </c>
      <c r="E74" s="14" t="n">
        <v>7.29</v>
      </c>
      <c r="F74" s="15" t="n">
        <v>0.0048</v>
      </c>
      <c r="G74" s="15" t="n"/>
    </row>
    <row r="75">
      <c r="A75" s="12" t="inlineStr">
        <is>
          <t>Affle (India) Ltd.</t>
        </is>
      </c>
      <c r="B75" s="30" t="inlineStr">
        <is>
          <t>INE00WC01027</t>
        </is>
      </c>
      <c r="C75" s="30" t="inlineStr">
        <is>
          <t>IT - Services</t>
        </is>
      </c>
      <c r="D75" s="13" t="n">
        <v>683</v>
      </c>
      <c r="E75" s="14" t="n">
        <v>7.18</v>
      </c>
      <c r="F75" s="15" t="n">
        <v>0.0047</v>
      </c>
      <c r="G75" s="15" t="n"/>
    </row>
    <row r="76">
      <c r="A76" s="12" t="inlineStr">
        <is>
          <t>CIE Automotive India Ltd.</t>
        </is>
      </c>
      <c r="B76" s="30" t="inlineStr">
        <is>
          <t>INE536H01010</t>
        </is>
      </c>
      <c r="C76" s="30" t="inlineStr">
        <is>
          <t>Auto Components</t>
        </is>
      </c>
      <c r="D76" s="13" t="n">
        <v>1555</v>
      </c>
      <c r="E76" s="14" t="n">
        <v>7.16</v>
      </c>
      <c r="F76" s="15" t="n">
        <v>0.0047</v>
      </c>
      <c r="G76" s="15" t="n"/>
    </row>
    <row r="77">
      <c r="A77" s="12" t="inlineStr">
        <is>
          <t>Welspun Corp Ltd.</t>
        </is>
      </c>
      <c r="B77" s="30" t="inlineStr">
        <is>
          <t>INE191B01025</t>
        </is>
      </c>
      <c r="C77" s="30" t="inlineStr">
        <is>
          <t>Industrial Products</t>
        </is>
      </c>
      <c r="D77" s="13" t="n">
        <v>1676</v>
      </c>
      <c r="E77" s="14" t="n">
        <v>7.13</v>
      </c>
      <c r="F77" s="15" t="n">
        <v>0.0046</v>
      </c>
      <c r="G77" s="15" t="n"/>
    </row>
    <row r="78">
      <c r="A78" s="12" t="inlineStr">
        <is>
          <t>Zensar Technologies Ltd.</t>
        </is>
      </c>
      <c r="B78" s="30" t="inlineStr">
        <is>
          <t>INE520A01027</t>
        </is>
      </c>
      <c r="C78" s="30" t="inlineStr">
        <is>
          <t>IT - Software</t>
        </is>
      </c>
      <c r="D78" s="13" t="n">
        <v>1451</v>
      </c>
      <c r="E78" s="14" t="n">
        <v>7.11</v>
      </c>
      <c r="F78" s="15" t="n">
        <v>0.0046</v>
      </c>
      <c r="G78" s="15" t="n"/>
    </row>
    <row r="79">
      <c r="A79" s="12" t="inlineStr">
        <is>
          <t>Finolex Industries Ltd.</t>
        </is>
      </c>
      <c r="B79" s="30" t="inlineStr">
        <is>
          <t>INE183A01024</t>
        </is>
      </c>
      <c r="C79" s="30" t="inlineStr">
        <is>
          <t>Industrial Products</t>
        </is>
      </c>
      <c r="D79" s="13" t="n">
        <v>3657</v>
      </c>
      <c r="E79" s="14" t="n">
        <v>7.02</v>
      </c>
      <c r="F79" s="15" t="n">
        <v>0.0046</v>
      </c>
      <c r="G79" s="15" t="n"/>
    </row>
    <row r="80">
      <c r="A80" s="12" t="inlineStr">
        <is>
          <t>Aptus Value Housing Finance India Ltd.</t>
        </is>
      </c>
      <c r="B80" s="30" t="inlineStr">
        <is>
          <t>INE852O01025</t>
        </is>
      </c>
      <c r="C80" s="30" t="inlineStr">
        <is>
          <t>Finance</t>
        </is>
      </c>
      <c r="D80" s="13" t="n">
        <v>2428</v>
      </c>
      <c r="E80" s="14" t="n">
        <v>7.01</v>
      </c>
      <c r="F80" s="15" t="n">
        <v>0.0046</v>
      </c>
      <c r="G80" s="15" t="n"/>
    </row>
    <row r="81">
      <c r="A81" s="12" t="inlineStr">
        <is>
          <t>360 One Wam Ltd.</t>
        </is>
      </c>
      <c r="B81" s="30" t="inlineStr">
        <is>
          <t>INE466L01038</t>
        </is>
      </c>
      <c r="C81" s="30" t="inlineStr">
        <is>
          <t>Finance</t>
        </is>
      </c>
      <c r="D81" s="13" t="n">
        <v>1330</v>
      </c>
      <c r="E81" s="14" t="n">
        <v>6.98</v>
      </c>
      <c r="F81" s="15" t="n">
        <v>0.0046</v>
      </c>
      <c r="G81" s="15" t="n"/>
    </row>
    <row r="82">
      <c r="A82" s="12" t="inlineStr">
        <is>
          <t>Happiest Minds Technologies Ltd.</t>
        </is>
      </c>
      <c r="B82" s="30" t="inlineStr">
        <is>
          <t>INE419U01012</t>
        </is>
      </c>
      <c r="C82" s="30" t="inlineStr">
        <is>
          <t>IT - Software</t>
        </is>
      </c>
      <c r="D82" s="13" t="n">
        <v>839</v>
      </c>
      <c r="E82" s="14" t="n">
        <v>6.87</v>
      </c>
      <c r="F82" s="15" t="n">
        <v>0.0045</v>
      </c>
      <c r="G82" s="15" t="n"/>
    </row>
    <row r="83">
      <c r="A83" s="12" t="inlineStr">
        <is>
          <t>Westlife Foodworld Ltd.</t>
        </is>
      </c>
      <c r="B83" s="30" t="inlineStr">
        <is>
          <t>INE274F01020</t>
        </is>
      </c>
      <c r="C83" s="30" t="inlineStr">
        <is>
          <t>Leisure Services</t>
        </is>
      </c>
      <c r="D83" s="13" t="n">
        <v>859</v>
      </c>
      <c r="E83" s="14" t="n">
        <v>6.82</v>
      </c>
      <c r="F83" s="15" t="n">
        <v>0.0044</v>
      </c>
      <c r="G83" s="15" t="n"/>
    </row>
    <row r="84">
      <c r="A84" s="12" t="inlineStr">
        <is>
          <t>Lemon Tree Hotels Ltd.</t>
        </is>
      </c>
      <c r="B84" s="30" t="inlineStr">
        <is>
          <t>INE970X01018</t>
        </is>
      </c>
      <c r="C84" s="30" t="inlineStr">
        <is>
          <t>Leisure Services</t>
        </is>
      </c>
      <c r="D84" s="13" t="n">
        <v>6192</v>
      </c>
      <c r="E84" s="14" t="n">
        <v>6.8</v>
      </c>
      <c r="F84" s="15" t="n">
        <v>0.0044</v>
      </c>
      <c r="G84" s="15" t="n"/>
    </row>
    <row r="85">
      <c r="A85" s="12" t="inlineStr">
        <is>
          <t>Rainbow Children's Medicare Ltd.</t>
        </is>
      </c>
      <c r="B85" s="30" t="inlineStr">
        <is>
          <t>INE961O01016</t>
        </is>
      </c>
      <c r="C85" s="30" t="inlineStr">
        <is>
          <t>Healthcare Services</t>
        </is>
      </c>
      <c r="D85" s="13" t="n">
        <v>637</v>
      </c>
      <c r="E85" s="14" t="n">
        <v>6.77</v>
      </c>
      <c r="F85" s="15" t="n">
        <v>0.0044</v>
      </c>
      <c r="G85" s="15" t="n"/>
    </row>
    <row r="86">
      <c r="A86" s="12" t="inlineStr">
        <is>
          <t>CESC Ltd.</t>
        </is>
      </c>
      <c r="B86" s="30" t="inlineStr">
        <is>
          <t>INE486A01021</t>
        </is>
      </c>
      <c r="C86" s="30" t="inlineStr">
        <is>
          <t>Power</t>
        </is>
      </c>
      <c r="D86" s="13" t="n">
        <v>7983</v>
      </c>
      <c r="E86" s="14" t="n">
        <v>6.77</v>
      </c>
      <c r="F86" s="15" t="n">
        <v>0.0044</v>
      </c>
      <c r="G86" s="15" t="n"/>
    </row>
    <row r="87">
      <c r="A87" s="12" t="inlineStr">
        <is>
          <t>V-Guard Industries Ltd.</t>
        </is>
      </c>
      <c r="B87" s="30" t="inlineStr">
        <is>
          <t>INE951I01027</t>
        </is>
      </c>
      <c r="C87" s="30" t="inlineStr">
        <is>
          <t>Consumer Durables</t>
        </is>
      </c>
      <c r="D87" s="13" t="n">
        <v>2222</v>
      </c>
      <c r="E87" s="14" t="n">
        <v>6.66</v>
      </c>
      <c r="F87" s="15" t="n">
        <v>0.0043</v>
      </c>
      <c r="G87" s="15" t="n"/>
    </row>
    <row r="88">
      <c r="A88" s="12" t="inlineStr">
        <is>
          <t>Jindal Saw Ltd.</t>
        </is>
      </c>
      <c r="B88" s="30" t="inlineStr">
        <is>
          <t>INE324A01024</t>
        </is>
      </c>
      <c r="C88" s="30" t="inlineStr">
        <is>
          <t>Industrial Products</t>
        </is>
      </c>
      <c r="D88" s="13" t="n">
        <v>1475</v>
      </c>
      <c r="E88" s="14" t="n">
        <v>6.53</v>
      </c>
      <c r="F88" s="15" t="n">
        <v>0.0043</v>
      </c>
      <c r="G88" s="15" t="n"/>
    </row>
    <row r="89">
      <c r="A89" s="12" t="inlineStr">
        <is>
          <t>SJVN Ltd.</t>
        </is>
      </c>
      <c r="B89" s="30" t="inlineStr">
        <is>
          <t>INE002L01015</t>
        </is>
      </c>
      <c r="C89" s="30" t="inlineStr">
        <is>
          <t>Power</t>
        </is>
      </c>
      <c r="D89" s="13" t="n">
        <v>9063</v>
      </c>
      <c r="E89" s="14" t="n">
        <v>6.44</v>
      </c>
      <c r="F89" s="15" t="n">
        <v>0.0042</v>
      </c>
      <c r="G89" s="15" t="n"/>
    </row>
    <row r="90">
      <c r="A90" s="12" t="inlineStr">
        <is>
          <t>Gillette India Ltd.</t>
        </is>
      </c>
      <c r="B90" s="30" t="inlineStr">
        <is>
          <t>INE322A01010</t>
        </is>
      </c>
      <c r="C90" s="30" t="inlineStr">
        <is>
          <t>Personal Products</t>
        </is>
      </c>
      <c r="D90" s="13" t="n">
        <v>104</v>
      </c>
      <c r="E90" s="14" t="n">
        <v>6.37</v>
      </c>
      <c r="F90" s="15" t="n">
        <v>0.0042</v>
      </c>
      <c r="G90" s="15" t="n"/>
    </row>
    <row r="91">
      <c r="A91" s="12" t="inlineStr">
        <is>
          <t>Cera Sanitaryware Ltd.</t>
        </is>
      </c>
      <c r="B91" s="30" t="inlineStr">
        <is>
          <t>INE739E01017</t>
        </is>
      </c>
      <c r="C91" s="30" t="inlineStr">
        <is>
          <t>Consumer Durables</t>
        </is>
      </c>
      <c r="D91" s="13" t="n">
        <v>75</v>
      </c>
      <c r="E91" s="14" t="n">
        <v>6.36</v>
      </c>
      <c r="F91" s="15" t="n">
        <v>0.0042</v>
      </c>
      <c r="G91" s="15" t="n"/>
    </row>
    <row r="92">
      <c r="A92" s="12" t="inlineStr">
        <is>
          <t>Amber Enterprises India Ltd.</t>
        </is>
      </c>
      <c r="B92" s="30" t="inlineStr">
        <is>
          <t>INE371P01015</t>
        </is>
      </c>
      <c r="C92" s="30" t="inlineStr">
        <is>
          <t>Consumer Durables</t>
        </is>
      </c>
      <c r="D92" s="13" t="n">
        <v>216</v>
      </c>
      <c r="E92" s="14" t="n">
        <v>6.34</v>
      </c>
      <c r="F92" s="15" t="n">
        <v>0.0041</v>
      </c>
      <c r="G92" s="15" t="n"/>
    </row>
    <row r="93">
      <c r="A93" s="12" t="inlineStr">
        <is>
          <t>Jyothy Labs Ltd.</t>
        </is>
      </c>
      <c r="B93" s="30" t="inlineStr">
        <is>
          <t>INE668F01031</t>
        </is>
      </c>
      <c r="C93" s="30" t="inlineStr">
        <is>
          <t>Household Products</t>
        </is>
      </c>
      <c r="D93" s="13" t="n">
        <v>1741</v>
      </c>
      <c r="E93" s="14" t="n">
        <v>6.31</v>
      </c>
      <c r="F93" s="15" t="n">
        <v>0.0041</v>
      </c>
      <c r="G93" s="15" t="n"/>
    </row>
    <row r="94">
      <c r="A94" s="12" t="inlineStr">
        <is>
          <t>IRB Infrastructure Developers Ltd.</t>
        </is>
      </c>
      <c r="B94" s="30" t="inlineStr">
        <is>
          <t>INE821I01022</t>
        </is>
      </c>
      <c r="C94" s="30" t="inlineStr">
        <is>
          <t>Construction</t>
        </is>
      </c>
      <c r="D94" s="13" t="n">
        <v>18571</v>
      </c>
      <c r="E94" s="14" t="n">
        <v>6.22</v>
      </c>
      <c r="F94" s="15" t="n">
        <v>0.0041</v>
      </c>
      <c r="G94" s="15" t="n"/>
    </row>
    <row r="95">
      <c r="A95" s="12" t="inlineStr">
        <is>
          <t>Firstsource Solutions Ltd.</t>
        </is>
      </c>
      <c r="B95" s="30" t="inlineStr">
        <is>
          <t>INE684F01012</t>
        </is>
      </c>
      <c r="C95" s="30" t="inlineStr">
        <is>
          <t>Commercial Services &amp; Supplies</t>
        </is>
      </c>
      <c r="D95" s="13" t="n">
        <v>3929</v>
      </c>
      <c r="E95" s="14" t="n">
        <v>6.13</v>
      </c>
      <c r="F95" s="15" t="n">
        <v>0.004</v>
      </c>
      <c r="G95" s="15" t="n"/>
    </row>
    <row r="96">
      <c r="A96" s="12" t="inlineStr">
        <is>
          <t>EIH Ltd.</t>
        </is>
      </c>
      <c r="B96" s="30" t="inlineStr">
        <is>
          <t>INE230A01023</t>
        </is>
      </c>
      <c r="C96" s="30" t="inlineStr">
        <is>
          <t>Leisure Services</t>
        </is>
      </c>
      <c r="D96" s="13" t="n">
        <v>2724</v>
      </c>
      <c r="E96" s="14" t="n">
        <v>6.13</v>
      </c>
      <c r="F96" s="15" t="n">
        <v>0.004</v>
      </c>
      <c r="G96" s="15" t="n"/>
    </row>
    <row r="97">
      <c r="A97" s="12" t="inlineStr">
        <is>
          <t>Balrampur Chini Mills Ltd.</t>
        </is>
      </c>
      <c r="B97" s="30" t="inlineStr">
        <is>
          <t>INE119A01028</t>
        </is>
      </c>
      <c r="C97" s="30" t="inlineStr">
        <is>
          <t>Agricultural Food &amp; other Products</t>
        </is>
      </c>
      <c r="D97" s="13" t="n">
        <v>1473</v>
      </c>
      <c r="E97" s="14" t="n">
        <v>6.09</v>
      </c>
      <c r="F97" s="15" t="n">
        <v>0.004</v>
      </c>
      <c r="G97" s="15" t="n"/>
    </row>
    <row r="98">
      <c r="A98" s="12" t="inlineStr">
        <is>
          <t>Five Star Business Finance Ltd.</t>
        </is>
      </c>
      <c r="B98" s="30" t="inlineStr">
        <is>
          <t>INE128S01021</t>
        </is>
      </c>
      <c r="C98" s="30" t="inlineStr">
        <is>
          <t>Finance</t>
        </is>
      </c>
      <c r="D98" s="13" t="n">
        <v>822</v>
      </c>
      <c r="E98" s="14" t="n">
        <v>6.07</v>
      </c>
      <c r="F98" s="15" t="n">
        <v>0.004</v>
      </c>
      <c r="G98" s="15" t="n"/>
    </row>
    <row r="99">
      <c r="A99" s="12" t="inlineStr">
        <is>
          <t>Usha Martin Ltd.</t>
        </is>
      </c>
      <c r="B99" s="30" t="inlineStr">
        <is>
          <t>INE228A01035</t>
        </is>
      </c>
      <c r="C99" s="30" t="inlineStr">
        <is>
          <t>Industrial Products</t>
        </is>
      </c>
      <c r="D99" s="13" t="n">
        <v>2030</v>
      </c>
      <c r="E99" s="14" t="n">
        <v>6.04</v>
      </c>
      <c r="F99" s="15" t="n">
        <v>0.0039</v>
      </c>
      <c r="G99" s="15" t="n"/>
    </row>
    <row r="100">
      <c r="A100" s="12" t="inlineStr">
        <is>
          <t>Kaynes Technology India Ltd.</t>
        </is>
      </c>
      <c r="B100" s="30" t="inlineStr">
        <is>
          <t>INE918Z01012</t>
        </is>
      </c>
      <c r="C100" s="30" t="inlineStr">
        <is>
          <t>Industrial Manufacturing</t>
        </is>
      </c>
      <c r="D100" s="13" t="n">
        <v>253</v>
      </c>
      <c r="E100" s="14" t="n">
        <v>6.03</v>
      </c>
      <c r="F100" s="15" t="n">
        <v>0.0039</v>
      </c>
      <c r="G100" s="15" t="n"/>
    </row>
    <row r="101">
      <c r="A101" s="12" t="inlineStr">
        <is>
          <t>Hindustan Copper Ltd.</t>
        </is>
      </c>
      <c r="B101" s="30" t="inlineStr">
        <is>
          <t>INE531E01026</t>
        </is>
      </c>
      <c r="C101" s="30" t="inlineStr">
        <is>
          <t>Non - Ferrous Metals</t>
        </is>
      </c>
      <c r="D101" s="13" t="n">
        <v>4213</v>
      </c>
      <c r="E101" s="14" t="n">
        <v>6.03</v>
      </c>
      <c r="F101" s="15" t="n">
        <v>0.0039</v>
      </c>
      <c r="G101" s="15" t="n"/>
    </row>
    <row r="102">
      <c r="A102" s="12" t="inlineStr">
        <is>
          <t>Capri Global Capital Ltd.</t>
        </is>
      </c>
      <c r="B102" s="30" t="inlineStr">
        <is>
          <t>INE180C01026</t>
        </is>
      </c>
      <c r="C102" s="30" t="inlineStr">
        <is>
          <t>Finance</t>
        </is>
      </c>
      <c r="D102" s="13" t="n">
        <v>792</v>
      </c>
      <c r="E102" s="14" t="n">
        <v>6.03</v>
      </c>
      <c r="F102" s="15" t="n">
        <v>0.0039</v>
      </c>
      <c r="G102" s="15" t="n"/>
    </row>
    <row r="103">
      <c r="A103" s="12" t="inlineStr">
        <is>
          <t>Olectra Greentech Ltd.</t>
        </is>
      </c>
      <c r="B103" s="30" t="inlineStr">
        <is>
          <t>INE260D01016</t>
        </is>
      </c>
      <c r="C103" s="30" t="inlineStr">
        <is>
          <t>Automobiles</t>
        </is>
      </c>
      <c r="D103" s="13" t="n">
        <v>526</v>
      </c>
      <c r="E103" s="14" t="n">
        <v>5.99</v>
      </c>
      <c r="F103" s="15" t="n">
        <v>0.0039</v>
      </c>
      <c r="G103" s="15" t="n"/>
    </row>
    <row r="104">
      <c r="A104" s="12" t="inlineStr">
        <is>
          <t>Craftsman Automation Ltd.</t>
        </is>
      </c>
      <c r="B104" s="30" t="inlineStr">
        <is>
          <t>INE00LO01017</t>
        </is>
      </c>
      <c r="C104" s="30" t="inlineStr">
        <is>
          <t>Auto Components</t>
        </is>
      </c>
      <c r="D104" s="13" t="n">
        <v>122</v>
      </c>
      <c r="E104" s="14" t="n">
        <v>5.94</v>
      </c>
      <c r="F104" s="15" t="n">
        <v>0.0039</v>
      </c>
      <c r="G104" s="15" t="n"/>
    </row>
    <row r="105">
      <c r="A105" s="12" t="inlineStr">
        <is>
          <t>NMDC Steel Ltd.</t>
        </is>
      </c>
      <c r="B105" s="30" t="inlineStr">
        <is>
          <t>INE0NNS01018</t>
        </is>
      </c>
      <c r="C105" s="30" t="inlineStr">
        <is>
          <t>Ferrous Metals</t>
        </is>
      </c>
      <c r="D105" s="13" t="n">
        <v>14644</v>
      </c>
      <c r="E105" s="14" t="n">
        <v>5.88</v>
      </c>
      <c r="F105" s="15" t="n">
        <v>0.0038</v>
      </c>
      <c r="G105" s="15" t="n"/>
    </row>
    <row r="106">
      <c r="A106" s="12" t="inlineStr">
        <is>
          <t>MTAR Technologies Ltd.</t>
        </is>
      </c>
      <c r="B106" s="30" t="inlineStr">
        <is>
          <t>INE864I01014</t>
        </is>
      </c>
      <c r="C106" s="30" t="inlineStr">
        <is>
          <t>Aerospace &amp; Defense</t>
        </is>
      </c>
      <c r="D106" s="13" t="n">
        <v>240</v>
      </c>
      <c r="E106" s="14" t="n">
        <v>5.85</v>
      </c>
      <c r="F106" s="15" t="n">
        <v>0.0038</v>
      </c>
      <c r="G106" s="15" t="n"/>
    </row>
    <row r="107">
      <c r="A107" s="12" t="inlineStr">
        <is>
          <t>Chambal Fertilizers &amp; Chemicals Ltd.</t>
        </is>
      </c>
      <c r="B107" s="30" t="inlineStr">
        <is>
          <t>INE085A01013</t>
        </is>
      </c>
      <c r="C107" s="30" t="inlineStr">
        <is>
          <t>Fertilizers &amp; Agrochemicals</t>
        </is>
      </c>
      <c r="D107" s="13" t="n">
        <v>2026</v>
      </c>
      <c r="E107" s="14" t="n">
        <v>5.85</v>
      </c>
      <c r="F107" s="15" t="n">
        <v>0.0038</v>
      </c>
      <c r="G107" s="15" t="n"/>
    </row>
    <row r="108">
      <c r="A108" s="12" t="inlineStr">
        <is>
          <t>EID Parry India Ltd.</t>
        </is>
      </c>
      <c r="B108" s="30" t="inlineStr">
        <is>
          <t>INE126A01031</t>
        </is>
      </c>
      <c r="C108" s="30" t="inlineStr">
        <is>
          <t>Fertilizers &amp; Agrochemicals</t>
        </is>
      </c>
      <c r="D108" s="13" t="n">
        <v>1251</v>
      </c>
      <c r="E108" s="14" t="n">
        <v>5.77</v>
      </c>
      <c r="F108" s="15" t="n">
        <v>0.0038</v>
      </c>
      <c r="G108" s="15" t="n"/>
    </row>
    <row r="109">
      <c r="A109" s="12" t="inlineStr">
        <is>
          <t>National Buildings Construction Corporation Ltd.</t>
        </is>
      </c>
      <c r="B109" s="30" t="inlineStr">
        <is>
          <t>INE095N01031</t>
        </is>
      </c>
      <c r="C109" s="30" t="inlineStr">
        <is>
          <t>Construction</t>
        </is>
      </c>
      <c r="D109" s="13" t="n">
        <v>8764</v>
      </c>
      <c r="E109" s="14" t="n">
        <v>5.75</v>
      </c>
      <c r="F109" s="15" t="n">
        <v>0.0038</v>
      </c>
      <c r="G109" s="15" t="n"/>
    </row>
    <row r="110">
      <c r="A110" s="12" t="inlineStr">
        <is>
          <t>DCM Shriram Ltd.</t>
        </is>
      </c>
      <c r="B110" s="30" t="inlineStr">
        <is>
          <t>INE499A01024</t>
        </is>
      </c>
      <c r="C110" s="30" t="inlineStr">
        <is>
          <t>Diversified</t>
        </is>
      </c>
      <c r="D110" s="13" t="n">
        <v>619</v>
      </c>
      <c r="E110" s="14" t="n">
        <v>5.74</v>
      </c>
      <c r="F110" s="15" t="n">
        <v>0.0037</v>
      </c>
      <c r="G110" s="15" t="n"/>
    </row>
    <row r="111">
      <c r="A111" s="12" t="inlineStr">
        <is>
          <t>Gujarat State Fertilizers &amp; Chem Ltd.</t>
        </is>
      </c>
      <c r="B111" s="30" t="inlineStr">
        <is>
          <t>INE026A01025</t>
        </is>
      </c>
      <c r="C111" s="30" t="inlineStr">
        <is>
          <t>Fertilizers &amp; Agrochemicals</t>
        </is>
      </c>
      <c r="D111" s="13" t="n">
        <v>2859</v>
      </c>
      <c r="E111" s="14" t="n">
        <v>5.72</v>
      </c>
      <c r="F111" s="15" t="n">
        <v>0.0037</v>
      </c>
      <c r="G111" s="15" t="n"/>
    </row>
    <row r="112">
      <c r="A112" s="12" t="inlineStr">
        <is>
          <t>Sapphire Foods India Ltd.</t>
        </is>
      </c>
      <c r="B112" s="30" t="inlineStr">
        <is>
          <t>INE806T01012</t>
        </is>
      </c>
      <c r="C112" s="30" t="inlineStr">
        <is>
          <t>Leisure Services</t>
        </is>
      </c>
      <c r="D112" s="13" t="n">
        <v>441</v>
      </c>
      <c r="E112" s="14" t="n">
        <v>5.71</v>
      </c>
      <c r="F112" s="15" t="n">
        <v>0.0037</v>
      </c>
      <c r="G112" s="15" t="n"/>
    </row>
    <row r="113">
      <c r="A113" s="12" t="inlineStr">
        <is>
          <t>CEAT Ltd.</t>
        </is>
      </c>
      <c r="B113" s="30" t="inlineStr">
        <is>
          <t>INE482A01020</t>
        </is>
      </c>
      <c r="C113" s="30" t="inlineStr">
        <is>
          <t>Auto Components</t>
        </is>
      </c>
      <c r="D113" s="13" t="n">
        <v>270</v>
      </c>
      <c r="E113" s="14" t="n">
        <v>5.69</v>
      </c>
      <c r="F113" s="15" t="n">
        <v>0.0037</v>
      </c>
      <c r="G113" s="15" t="n"/>
    </row>
    <row r="114">
      <c r="A114" s="12" t="inlineStr">
        <is>
          <t>Granules India Ltd.</t>
        </is>
      </c>
      <c r="B114" s="30" t="inlineStr">
        <is>
          <t>INE101D01020</t>
        </is>
      </c>
      <c r="C114" s="30" t="inlineStr">
        <is>
          <t>Pharmaceuticals &amp; Biotechnology</t>
        </is>
      </c>
      <c r="D114" s="13" t="n">
        <v>1737</v>
      </c>
      <c r="E114" s="14" t="n">
        <v>5.66</v>
      </c>
      <c r="F114" s="15" t="n">
        <v>0.0037</v>
      </c>
      <c r="G114" s="15" t="n"/>
    </row>
    <row r="115">
      <c r="A115" s="12" t="inlineStr">
        <is>
          <t>Hitachi Energy India Ltd.</t>
        </is>
      </c>
      <c r="B115" s="30" t="inlineStr">
        <is>
          <t>INE07Y701011</t>
        </is>
      </c>
      <c r="C115" s="30" t="inlineStr">
        <is>
          <t>Electrical Equipment</t>
        </is>
      </c>
      <c r="D115" s="13" t="n">
        <v>136</v>
      </c>
      <c r="E115" s="14" t="n">
        <v>5.63</v>
      </c>
      <c r="F115" s="15" t="n">
        <v>0.0037</v>
      </c>
      <c r="G115" s="15" t="n"/>
    </row>
    <row r="116">
      <c r="A116" s="12" t="inlineStr">
        <is>
          <t>Tata Teleservices (Maharashtra) Ltd.</t>
        </is>
      </c>
      <c r="B116" s="30" t="inlineStr">
        <is>
          <t>INE517B01013</t>
        </is>
      </c>
      <c r="C116" s="30" t="inlineStr">
        <is>
          <t>Telecom - Services</t>
        </is>
      </c>
      <c r="D116" s="13" t="n">
        <v>6513</v>
      </c>
      <c r="E116" s="14" t="n">
        <v>5.6</v>
      </c>
      <c r="F116" s="15" t="n">
        <v>0.0037</v>
      </c>
      <c r="G116" s="15" t="n"/>
    </row>
    <row r="117">
      <c r="A117" s="12" t="inlineStr">
        <is>
          <t>Eclerx Services Ltd.</t>
        </is>
      </c>
      <c r="B117" s="30" t="inlineStr">
        <is>
          <t>INE738I01010</t>
        </is>
      </c>
      <c r="C117" s="30" t="inlineStr">
        <is>
          <t>Commercial Services &amp; Supplies</t>
        </is>
      </c>
      <c r="D117" s="13" t="n">
        <v>283</v>
      </c>
      <c r="E117" s="14" t="n">
        <v>5.54</v>
      </c>
      <c r="F117" s="15" t="n">
        <v>0.0036</v>
      </c>
      <c r="G117" s="15" t="n"/>
    </row>
    <row r="118">
      <c r="A118" s="12" t="inlineStr">
        <is>
          <t>Deepak Fertilizers &amp; Petrochem Corp Ltd.</t>
        </is>
      </c>
      <c r="B118" s="30" t="inlineStr">
        <is>
          <t>INE501A01019</t>
        </is>
      </c>
      <c r="C118" s="30" t="inlineStr">
        <is>
          <t>Chemicals &amp; Petrochemicals</t>
        </is>
      </c>
      <c r="D118" s="13" t="n">
        <v>857</v>
      </c>
      <c r="E118" s="14" t="n">
        <v>5.51</v>
      </c>
      <c r="F118" s="15" t="n">
        <v>0.0036</v>
      </c>
      <c r="G118" s="15" t="n"/>
    </row>
    <row r="119">
      <c r="A119" s="12" t="inlineStr">
        <is>
          <t>JK Lakshmi Cement Ltd.</t>
        </is>
      </c>
      <c r="B119" s="30" t="inlineStr">
        <is>
          <t>INE786A01032</t>
        </is>
      </c>
      <c r="C119" s="30" t="inlineStr">
        <is>
          <t>Cement &amp; Cement Products</t>
        </is>
      </c>
      <c r="D119" s="13" t="n">
        <v>799</v>
      </c>
      <c r="E119" s="14" t="n">
        <v>5.49</v>
      </c>
      <c r="F119" s="15" t="n">
        <v>0.0036</v>
      </c>
      <c r="G119" s="15" t="n"/>
    </row>
    <row r="120">
      <c r="A120" s="12" t="inlineStr">
        <is>
          <t>RHI Magnesita India Ltd.</t>
        </is>
      </c>
      <c r="B120" s="30" t="inlineStr">
        <is>
          <t>INE743M01012</t>
        </is>
      </c>
      <c r="C120" s="30" t="inlineStr">
        <is>
          <t>Industrial Products</t>
        </is>
      </c>
      <c r="D120" s="13" t="n">
        <v>794</v>
      </c>
      <c r="E120" s="14" t="n">
        <v>5.44</v>
      </c>
      <c r="F120" s="15" t="n">
        <v>0.0036</v>
      </c>
      <c r="G120" s="15" t="n"/>
    </row>
    <row r="121">
      <c r="A121" s="12" t="inlineStr">
        <is>
          <t>Data Patterns (India) Ltd.</t>
        </is>
      </c>
      <c r="B121" s="30" t="inlineStr">
        <is>
          <t>INE0IX101010</t>
        </is>
      </c>
      <c r="C121" s="30" t="inlineStr">
        <is>
          <t>Aerospace &amp; Defense</t>
        </is>
      </c>
      <c r="D121" s="13" t="n">
        <v>287</v>
      </c>
      <c r="E121" s="14" t="n">
        <v>5.36</v>
      </c>
      <c r="F121" s="15" t="n">
        <v>0.0035</v>
      </c>
      <c r="G121" s="15" t="n"/>
    </row>
    <row r="122">
      <c r="A122" s="12" t="inlineStr">
        <is>
          <t>CCL Products (India) Ltd.</t>
        </is>
      </c>
      <c r="B122" s="30" t="inlineStr">
        <is>
          <t>INE421D01022</t>
        </is>
      </c>
      <c r="C122" s="30" t="inlineStr">
        <is>
          <t>Agricultural Food &amp; other Products</t>
        </is>
      </c>
      <c r="D122" s="13" t="n">
        <v>903</v>
      </c>
      <c r="E122" s="14" t="n">
        <v>5.33</v>
      </c>
      <c r="F122" s="15" t="n">
        <v>0.0035</v>
      </c>
      <c r="G122" s="15" t="n"/>
    </row>
    <row r="123">
      <c r="A123" s="12" t="inlineStr">
        <is>
          <t>Sheela Foam Ltd.</t>
        </is>
      </c>
      <c r="B123" s="30" t="inlineStr">
        <is>
          <t>INE916U01025</t>
        </is>
      </c>
      <c r="C123" s="30" t="inlineStr">
        <is>
          <t>Consumer Durables</t>
        </is>
      </c>
      <c r="D123" s="13" t="n">
        <v>487</v>
      </c>
      <c r="E123" s="14" t="n">
        <v>5.26</v>
      </c>
      <c r="F123" s="15" t="n">
        <v>0.0034</v>
      </c>
      <c r="G123" s="15" t="n"/>
    </row>
    <row r="124">
      <c r="A124" s="12" t="inlineStr">
        <is>
          <t>Tata Investment Corporation Ltd.</t>
        </is>
      </c>
      <c r="B124" s="30" t="inlineStr">
        <is>
          <t>INE672A01018</t>
        </is>
      </c>
      <c r="C124" s="30" t="inlineStr">
        <is>
          <t>Finance</t>
        </is>
      </c>
      <c r="D124" s="13" t="n">
        <v>169</v>
      </c>
      <c r="E124" s="14" t="n">
        <v>5.25</v>
      </c>
      <c r="F124" s="15" t="n">
        <v>0.0034</v>
      </c>
      <c r="G124" s="15" t="n"/>
    </row>
    <row r="125">
      <c r="A125" s="12" t="inlineStr">
        <is>
          <t>Welspun India Ltd.</t>
        </is>
      </c>
      <c r="B125" s="30" t="inlineStr">
        <is>
          <t>INE192B01031</t>
        </is>
      </c>
      <c r="C125" s="30" t="inlineStr">
        <is>
          <t>Textiles &amp; Apparels</t>
        </is>
      </c>
      <c r="D125" s="13" t="n">
        <v>3487</v>
      </c>
      <c r="E125" s="14" t="n">
        <v>5.24</v>
      </c>
      <c r="F125" s="15" t="n">
        <v>0.0034</v>
      </c>
      <c r="G125" s="15" t="n"/>
    </row>
    <row r="126">
      <c r="A126" s="12" t="inlineStr">
        <is>
          <t>Route Mobile Ltd.</t>
        </is>
      </c>
      <c r="B126" s="30" t="inlineStr">
        <is>
          <t>INE450U01017</t>
        </is>
      </c>
      <c r="C126" s="30" t="inlineStr">
        <is>
          <t>Telecom - Services</t>
        </is>
      </c>
      <c r="D126" s="13" t="n">
        <v>337</v>
      </c>
      <c r="E126" s="14" t="n">
        <v>5.23</v>
      </c>
      <c r="F126" s="15" t="n">
        <v>0.0034</v>
      </c>
      <c r="G126" s="15" t="n"/>
    </row>
    <row r="127">
      <c r="A127" s="12" t="inlineStr">
        <is>
          <t>VIP Industries Ltd.</t>
        </is>
      </c>
      <c r="B127" s="30" t="inlineStr">
        <is>
          <t>INE054A01027</t>
        </is>
      </c>
      <c r="C127" s="30" t="inlineStr">
        <is>
          <t>Consumer Durables</t>
        </is>
      </c>
      <c r="D127" s="13" t="n">
        <v>854</v>
      </c>
      <c r="E127" s="14" t="n">
        <v>5.2</v>
      </c>
      <c r="F127" s="15" t="n">
        <v>0.0034</v>
      </c>
      <c r="G127" s="15" t="n"/>
    </row>
    <row r="128">
      <c r="A128" s="12" t="inlineStr">
        <is>
          <t>Procter &amp; Gamble Health Ltd.</t>
        </is>
      </c>
      <c r="B128" s="30" t="inlineStr">
        <is>
          <t>INE199A01012</t>
        </is>
      </c>
      <c r="C128" s="30" t="inlineStr">
        <is>
          <t>Pharmaceuticals &amp; Biotechnology</t>
        </is>
      </c>
      <c r="D128" s="13" t="n">
        <v>102</v>
      </c>
      <c r="E128" s="14" t="n">
        <v>5.2</v>
      </c>
      <c r="F128" s="15" t="n">
        <v>0.0034</v>
      </c>
      <c r="G128" s="15" t="n"/>
    </row>
    <row r="129">
      <c r="A129" s="12" t="inlineStr">
        <is>
          <t>Alembic Pharmaceuticals Ltd.</t>
        </is>
      </c>
      <c r="B129" s="30" t="inlineStr">
        <is>
          <t>INE901L01018</t>
        </is>
      </c>
      <c r="C129" s="30" t="inlineStr">
        <is>
          <t>Pharmaceuticals &amp; Biotechnology</t>
        </is>
      </c>
      <c r="D129" s="13" t="n">
        <v>705</v>
      </c>
      <c r="E129" s="14" t="n">
        <v>5.03</v>
      </c>
      <c r="F129" s="15" t="n">
        <v>0.0033</v>
      </c>
      <c r="G129" s="15" t="n"/>
    </row>
    <row r="130">
      <c r="A130" s="12" t="inlineStr">
        <is>
          <t>KFIN Technologies Pvt Ltd.</t>
        </is>
      </c>
      <c r="B130" s="30" t="inlineStr">
        <is>
          <t>INE138Y01010</t>
        </is>
      </c>
      <c r="C130" s="30" t="inlineStr">
        <is>
          <t>Capital Markets</t>
        </is>
      </c>
      <c r="D130" s="13" t="n">
        <v>1112</v>
      </c>
      <c r="E130" s="14" t="n">
        <v>5.02</v>
      </c>
      <c r="F130" s="15" t="n">
        <v>0.0033</v>
      </c>
      <c r="G130" s="15" t="n"/>
    </row>
    <row r="131">
      <c r="A131" s="12" t="inlineStr">
        <is>
          <t>Triveni Turbine Ltd.</t>
        </is>
      </c>
      <c r="B131" s="30" t="inlineStr">
        <is>
          <t>INE152M01016</t>
        </is>
      </c>
      <c r="C131" s="30" t="inlineStr">
        <is>
          <t>Electrical Equipment</t>
        </is>
      </c>
      <c r="D131" s="13" t="n">
        <v>1385</v>
      </c>
      <c r="E131" s="14" t="n">
        <v>4.97</v>
      </c>
      <c r="F131" s="15" t="n">
        <v>0.0032</v>
      </c>
      <c r="G131" s="15" t="n"/>
    </row>
    <row r="132">
      <c r="A132" s="12" t="inlineStr">
        <is>
          <t>BEML Ltd.</t>
        </is>
      </c>
      <c r="B132" s="30" t="inlineStr">
        <is>
          <t>INE258A01016</t>
        </is>
      </c>
      <c r="C132" s="30" t="inlineStr">
        <is>
          <t>Agricultural, Commercial &amp; Construction Vehicles</t>
        </is>
      </c>
      <c r="D132" s="13" t="n">
        <v>245</v>
      </c>
      <c r="E132" s="14" t="n">
        <v>4.95</v>
      </c>
      <c r="F132" s="15" t="n">
        <v>0.0032</v>
      </c>
      <c r="G132" s="15" t="n"/>
    </row>
    <row r="133">
      <c r="A133" s="12" t="inlineStr">
        <is>
          <t>Vardhman Textiles Ltd.</t>
        </is>
      </c>
      <c r="B133" s="30" t="inlineStr">
        <is>
          <t>INE825A01020</t>
        </is>
      </c>
      <c r="C133" s="30" t="inlineStr">
        <is>
          <t>Textiles &amp; Apparels</t>
        </is>
      </c>
      <c r="D133" s="13" t="n">
        <v>1334</v>
      </c>
      <c r="E133" s="14" t="n">
        <v>4.92</v>
      </c>
      <c r="F133" s="15" t="n">
        <v>0.0032</v>
      </c>
      <c r="G133" s="15" t="n"/>
    </row>
    <row r="134">
      <c r="A134" s="12" t="inlineStr">
        <is>
          <t>Safari Industries India Ltd.</t>
        </is>
      </c>
      <c r="B134" s="30" t="inlineStr">
        <is>
          <t>INE429E01023</t>
        </is>
      </c>
      <c r="C134" s="30" t="inlineStr">
        <is>
          <t>Consumer Durables</t>
        </is>
      </c>
      <c r="D134" s="13" t="n">
        <v>119</v>
      </c>
      <c r="E134" s="14" t="n">
        <v>4.92</v>
      </c>
      <c r="F134" s="15" t="n">
        <v>0.0032</v>
      </c>
      <c r="G134" s="15" t="n"/>
    </row>
    <row r="135">
      <c r="A135" s="12" t="inlineStr">
        <is>
          <t>Shree Renuka Sugars Ltd.</t>
        </is>
      </c>
      <c r="B135" s="30" t="inlineStr">
        <is>
          <t>INE087H01022</t>
        </is>
      </c>
      <c r="C135" s="30" t="inlineStr">
        <is>
          <t>Agricultural Food &amp; other Products</t>
        </is>
      </c>
      <c r="D135" s="13" t="n">
        <v>10091</v>
      </c>
      <c r="E135" s="14" t="n">
        <v>4.91</v>
      </c>
      <c r="F135" s="15" t="n">
        <v>0.0032</v>
      </c>
      <c r="G135" s="15" t="n"/>
    </row>
    <row r="136">
      <c r="A136" s="12" t="inlineStr">
        <is>
          <t>PNC Infratech Ltd.</t>
        </is>
      </c>
      <c r="B136" s="30" t="inlineStr">
        <is>
          <t>INE195J01029</t>
        </is>
      </c>
      <c r="C136" s="30" t="inlineStr">
        <is>
          <t>Construction</t>
        </is>
      </c>
      <c r="D136" s="13" t="n">
        <v>1446</v>
      </c>
      <c r="E136" s="14" t="n">
        <v>4.83</v>
      </c>
      <c r="F136" s="15" t="n">
        <v>0.0032</v>
      </c>
      <c r="G136" s="15" t="n"/>
    </row>
    <row r="137">
      <c r="A137" s="12" t="inlineStr">
        <is>
          <t>Housing &amp; Urban Development Corp Ltd.</t>
        </is>
      </c>
      <c r="B137" s="30" t="inlineStr">
        <is>
          <t>INE031A01017</t>
        </is>
      </c>
      <c r="C137" s="30" t="inlineStr">
        <is>
          <t>Finance</t>
        </is>
      </c>
      <c r="D137" s="13" t="n">
        <v>6413</v>
      </c>
      <c r="E137" s="14" t="n">
        <v>4.83</v>
      </c>
      <c r="F137" s="15" t="n">
        <v>0.0031</v>
      </c>
      <c r="G137" s="15" t="n"/>
    </row>
    <row r="138">
      <c r="A138" s="12" t="inlineStr">
        <is>
          <t>Century Plyboards (India) Ltd.</t>
        </is>
      </c>
      <c r="B138" s="30" t="inlineStr">
        <is>
          <t>INE348B01021</t>
        </is>
      </c>
      <c r="C138" s="30" t="inlineStr">
        <is>
          <t>Consumer Durables</t>
        </is>
      </c>
      <c r="D138" s="13" t="n">
        <v>769</v>
      </c>
      <c r="E138" s="14" t="n">
        <v>4.76</v>
      </c>
      <c r="F138" s="15" t="n">
        <v>0.0031</v>
      </c>
      <c r="G138" s="15" t="n"/>
    </row>
    <row r="139">
      <c r="A139" s="12" t="inlineStr">
        <is>
          <t>Motilal Oswal Financial Services Ltd.</t>
        </is>
      </c>
      <c r="B139" s="30" t="inlineStr">
        <is>
          <t>INE338I01027</t>
        </is>
      </c>
      <c r="C139" s="30" t="inlineStr">
        <is>
          <t>Capital Markets</t>
        </is>
      </c>
      <c r="D139" s="13" t="n">
        <v>456</v>
      </c>
      <c r="E139" s="14" t="n">
        <v>4.73</v>
      </c>
      <c r="F139" s="15" t="n">
        <v>0.0031</v>
      </c>
      <c r="G139" s="15" t="n"/>
    </row>
    <row r="140">
      <c r="A140" s="12" t="inlineStr">
        <is>
          <t>Aegis Logistics Ltd.</t>
        </is>
      </c>
      <c r="B140" s="30" t="inlineStr">
        <is>
          <t>INE208C01025</t>
        </is>
      </c>
      <c r="C140" s="30" t="inlineStr">
        <is>
          <t>Gas</t>
        </is>
      </c>
      <c r="D140" s="13" t="n">
        <v>1619</v>
      </c>
      <c r="E140" s="14" t="n">
        <v>4.73</v>
      </c>
      <c r="F140" s="15" t="n">
        <v>0.0031</v>
      </c>
      <c r="G140" s="15" t="n"/>
    </row>
    <row r="141">
      <c r="A141" s="12" t="inlineStr">
        <is>
          <t>Mahindra Lifespace Developers Ltd.</t>
        </is>
      </c>
      <c r="B141" s="30" t="inlineStr">
        <is>
          <t>INE813A01018</t>
        </is>
      </c>
      <c r="C141" s="30" t="inlineStr">
        <is>
          <t>Realty</t>
        </is>
      </c>
      <c r="D141" s="13" t="n">
        <v>953</v>
      </c>
      <c r="E141" s="14" t="n">
        <v>4.68</v>
      </c>
      <c r="F141" s="15" t="n">
        <v>0.0031</v>
      </c>
      <c r="G141" s="15" t="n"/>
    </row>
    <row r="142">
      <c r="A142" s="12" t="inlineStr">
        <is>
          <t>KNR Constructions Ltd.</t>
        </is>
      </c>
      <c r="B142" s="30" t="inlineStr">
        <is>
          <t>INE634I01029</t>
        </is>
      </c>
      <c r="C142" s="30" t="inlineStr">
        <is>
          <t>Construction</t>
        </is>
      </c>
      <c r="D142" s="13" t="n">
        <v>1766</v>
      </c>
      <c r="E142" s="14" t="n">
        <v>4.66</v>
      </c>
      <c r="F142" s="15" t="n">
        <v>0.003</v>
      </c>
      <c r="G142" s="15" t="n"/>
    </row>
    <row r="143">
      <c r="A143" s="12" t="inlineStr">
        <is>
          <t>Birla Corporation Ltd.</t>
        </is>
      </c>
      <c r="B143" s="30" t="inlineStr">
        <is>
          <t>INE340A01012</t>
        </is>
      </c>
      <c r="C143" s="30" t="inlineStr">
        <is>
          <t>Cement &amp; Cement Products</t>
        </is>
      </c>
      <c r="D143" s="13" t="n">
        <v>365</v>
      </c>
      <c r="E143" s="14" t="n">
        <v>4.65</v>
      </c>
      <c r="F143" s="15" t="n">
        <v>0.003</v>
      </c>
      <c r="G143" s="15" t="n"/>
    </row>
    <row r="144">
      <c r="A144" s="12" t="inlineStr">
        <is>
          <t>Aster DM Healthcare Ltd.</t>
        </is>
      </c>
      <c r="B144" s="30" t="inlineStr">
        <is>
          <t>INE914M01019</t>
        </is>
      </c>
      <c r="C144" s="30" t="inlineStr">
        <is>
          <t>Healthcare Services</t>
        </is>
      </c>
      <c r="D144" s="13" t="n">
        <v>1408</v>
      </c>
      <c r="E144" s="14" t="n">
        <v>4.64</v>
      </c>
      <c r="F144" s="15" t="n">
        <v>0.003</v>
      </c>
      <c r="G144" s="15" t="n"/>
    </row>
    <row r="145">
      <c r="A145" s="12" t="inlineStr">
        <is>
          <t>Metropolis Healthcare Ltd.</t>
        </is>
      </c>
      <c r="B145" s="30" t="inlineStr">
        <is>
          <t>INE112L01020</t>
        </is>
      </c>
      <c r="C145" s="30" t="inlineStr">
        <is>
          <t>Healthcare Services</t>
        </is>
      </c>
      <c r="D145" s="13" t="n">
        <v>327</v>
      </c>
      <c r="E145" s="14" t="n">
        <v>4.6</v>
      </c>
      <c r="F145" s="15" t="n">
        <v>0.003</v>
      </c>
      <c r="G145" s="15" t="n"/>
    </row>
    <row r="146">
      <c r="A146" s="12" t="inlineStr">
        <is>
          <t>PCBL Ltd.</t>
        </is>
      </c>
      <c r="B146" s="30" t="inlineStr">
        <is>
          <t>INE602A01031</t>
        </is>
      </c>
      <c r="C146" s="30" t="inlineStr">
        <is>
          <t>Chemicals &amp; Petrochemicals</t>
        </is>
      </c>
      <c r="D146" s="13" t="n">
        <v>2273</v>
      </c>
      <c r="E146" s="14" t="n">
        <v>4.53</v>
      </c>
      <c r="F146" s="15" t="n">
        <v>0.003</v>
      </c>
      <c r="G146" s="15" t="n"/>
    </row>
    <row r="147">
      <c r="A147" s="12" t="inlineStr">
        <is>
          <t>Ircon International Ltd.</t>
        </is>
      </c>
      <c r="B147" s="30" t="inlineStr">
        <is>
          <t>INE962Y01021</t>
        </is>
      </c>
      <c r="C147" s="30" t="inlineStr">
        <is>
          <t>Construction</t>
        </is>
      </c>
      <c r="D147" s="13" t="n">
        <v>3254</v>
      </c>
      <c r="E147" s="14" t="n">
        <v>4.51</v>
      </c>
      <c r="F147" s="15" t="n">
        <v>0.0029</v>
      </c>
      <c r="G147" s="15" t="n"/>
    </row>
    <row r="148">
      <c r="A148" s="12" t="inlineStr">
        <is>
          <t>Syrma Sgs Technology Ltd.</t>
        </is>
      </c>
      <c r="B148" s="30" t="inlineStr">
        <is>
          <t>INE0DYJ01015</t>
        </is>
      </c>
      <c r="C148" s="30" t="inlineStr">
        <is>
          <t>Industrial Manufacturing</t>
        </is>
      </c>
      <c r="D148" s="13" t="n">
        <v>725</v>
      </c>
      <c r="E148" s="14" t="n">
        <v>4.48</v>
      </c>
      <c r="F148" s="15" t="n">
        <v>0.0029</v>
      </c>
      <c r="G148" s="15" t="n"/>
    </row>
    <row r="149">
      <c r="A149" s="12" t="inlineStr">
        <is>
          <t>Engineers India Ltd.</t>
        </is>
      </c>
      <c r="B149" s="30" t="inlineStr">
        <is>
          <t>INE510A01028</t>
        </is>
      </c>
      <c r="C149" s="30" t="inlineStr">
        <is>
          <t>Construction</t>
        </is>
      </c>
      <c r="D149" s="13" t="n">
        <v>3529</v>
      </c>
      <c r="E149" s="14" t="n">
        <v>4.37</v>
      </c>
      <c r="F149" s="15" t="n">
        <v>0.0028</v>
      </c>
      <c r="G149" s="15" t="n"/>
    </row>
    <row r="150">
      <c r="A150" s="12" t="inlineStr">
        <is>
          <t>Nuvoco Vistas Corporation Ltd.</t>
        </is>
      </c>
      <c r="B150" s="30" t="inlineStr">
        <is>
          <t>INE118D01016</t>
        </is>
      </c>
      <c r="C150" s="30" t="inlineStr">
        <is>
          <t>Cement &amp; Cement Products</t>
        </is>
      </c>
      <c r="D150" s="13" t="n">
        <v>1276</v>
      </c>
      <c r="E150" s="14" t="n">
        <v>4.34</v>
      </c>
      <c r="F150" s="15" t="n">
        <v>0.0028</v>
      </c>
      <c r="G150" s="15" t="n"/>
    </row>
    <row r="151">
      <c r="A151" s="12" t="inlineStr">
        <is>
          <t>Fine Organic Industries Ltd.</t>
        </is>
      </c>
      <c r="B151" s="30" t="inlineStr">
        <is>
          <t>INE686Y01026</t>
        </is>
      </c>
      <c r="C151" s="30" t="inlineStr">
        <is>
          <t>Chemicals &amp; Petrochemicals</t>
        </is>
      </c>
      <c r="D151" s="13" t="n">
        <v>98</v>
      </c>
      <c r="E151" s="14" t="n">
        <v>4.33</v>
      </c>
      <c r="F151" s="15" t="n">
        <v>0.0028</v>
      </c>
      <c r="G151" s="15" t="n"/>
    </row>
    <row r="152">
      <c r="A152" s="12" t="inlineStr">
        <is>
          <t>Cochin Shipyard Ltd.</t>
        </is>
      </c>
      <c r="B152" s="30" t="inlineStr">
        <is>
          <t>INE704P01017</t>
        </is>
      </c>
      <c r="C152" s="30" t="inlineStr">
        <is>
          <t>Industrial Manufacturing</t>
        </is>
      </c>
      <c r="D152" s="13" t="n">
        <v>455</v>
      </c>
      <c r="E152" s="14" t="n">
        <v>4.33</v>
      </c>
      <c r="F152" s="15" t="n">
        <v>0.0028</v>
      </c>
      <c r="G152" s="15" t="n"/>
    </row>
    <row r="153">
      <c r="A153" s="12" t="inlineStr">
        <is>
          <t>Eris Lifesciences Ltd.</t>
        </is>
      </c>
      <c r="B153" s="30" t="inlineStr">
        <is>
          <t>INE406M01024</t>
        </is>
      </c>
      <c r="C153" s="30" t="inlineStr">
        <is>
          <t>Pharmaceuticals &amp; Biotechnology</t>
        </is>
      </c>
      <c r="D153" s="13" t="n">
        <v>503</v>
      </c>
      <c r="E153" s="14" t="n">
        <v>4.32</v>
      </c>
      <c r="F153" s="15" t="n">
        <v>0.0028</v>
      </c>
      <c r="G153" s="15" t="n"/>
    </row>
    <row r="154">
      <c r="A154" s="12" t="inlineStr">
        <is>
          <t>Home First Finance Company India Ltd.</t>
        </is>
      </c>
      <c r="B154" s="30" t="inlineStr">
        <is>
          <t>INE481N01025</t>
        </is>
      </c>
      <c r="C154" s="30" t="inlineStr">
        <is>
          <t>Finance</t>
        </is>
      </c>
      <c r="D154" s="13" t="n">
        <v>474</v>
      </c>
      <c r="E154" s="14" t="n">
        <v>4.28</v>
      </c>
      <c r="F154" s="15" t="n">
        <v>0.0028</v>
      </c>
      <c r="G154" s="15" t="n"/>
    </row>
    <row r="155">
      <c r="A155" s="12" t="inlineStr">
        <is>
          <t>IDBI Bank Ltd.</t>
        </is>
      </c>
      <c r="B155" s="30" t="inlineStr">
        <is>
          <t>INE008A01015</t>
        </is>
      </c>
      <c r="C155" s="30" t="inlineStr">
        <is>
          <t>Banks</t>
        </is>
      </c>
      <c r="D155" s="13" t="n">
        <v>6889</v>
      </c>
      <c r="E155" s="14" t="n">
        <v>4.26</v>
      </c>
      <c r="F155" s="15" t="n">
        <v>0.0028</v>
      </c>
      <c r="G155" s="15" t="n"/>
    </row>
    <row r="156">
      <c r="A156" s="12" t="inlineStr">
        <is>
          <t>Mastek Ltd.</t>
        </is>
      </c>
      <c r="B156" s="30" t="inlineStr">
        <is>
          <t>INE759A01021</t>
        </is>
      </c>
      <c r="C156" s="30" t="inlineStr">
        <is>
          <t>IT - Software</t>
        </is>
      </c>
      <c r="D156" s="13" t="n">
        <v>192</v>
      </c>
      <c r="E156" s="14" t="n">
        <v>4.24</v>
      </c>
      <c r="F156" s="15" t="n">
        <v>0.0028</v>
      </c>
      <c r="G156" s="15" t="n"/>
    </row>
    <row r="157">
      <c r="A157" s="12" t="inlineStr">
        <is>
          <t>Gujarat Pipavav Port Ltd.</t>
        </is>
      </c>
      <c r="B157" s="30" t="inlineStr">
        <is>
          <t>INE517F01014</t>
        </is>
      </c>
      <c r="C157" s="30" t="inlineStr">
        <is>
          <t>Transport Infrastructure</t>
        </is>
      </c>
      <c r="D157" s="13" t="n">
        <v>3469</v>
      </c>
      <c r="E157" s="14" t="n">
        <v>4.23</v>
      </c>
      <c r="F157" s="15" t="n">
        <v>0.0028</v>
      </c>
      <c r="G157" s="15" t="n"/>
    </row>
    <row r="158">
      <c r="A158" s="12" t="inlineStr">
        <is>
          <t>JM Financial Ltd.</t>
        </is>
      </c>
      <c r="B158" s="30" t="inlineStr">
        <is>
          <t>INE780C01023</t>
        </is>
      </c>
      <c r="C158" s="30" t="inlineStr">
        <is>
          <t>Finance</t>
        </is>
      </c>
      <c r="D158" s="13" t="n">
        <v>5140</v>
      </c>
      <c r="E158" s="14" t="n">
        <v>4.2</v>
      </c>
      <c r="F158" s="15" t="n">
        <v>0.0027</v>
      </c>
      <c r="G158" s="15" t="n"/>
    </row>
    <row r="159">
      <c r="A159" s="12" t="inlineStr">
        <is>
          <t>TTK Prestige Ltd.</t>
        </is>
      </c>
      <c r="B159" s="30" t="inlineStr">
        <is>
          <t>INE690A01028</t>
        </is>
      </c>
      <c r="C159" s="30" t="inlineStr">
        <is>
          <t>Consumer Durables</t>
        </is>
      </c>
      <c r="D159" s="13" t="n">
        <v>513</v>
      </c>
      <c r="E159" s="14" t="n">
        <v>4.11</v>
      </c>
      <c r="F159" s="15" t="n">
        <v>0.0027</v>
      </c>
      <c r="G159" s="15" t="n"/>
    </row>
    <row r="160">
      <c r="A160" s="12" t="inlineStr">
        <is>
          <t>KSB Ltd.</t>
        </is>
      </c>
      <c r="B160" s="30" t="inlineStr">
        <is>
          <t>INE999A01015</t>
        </is>
      </c>
      <c r="C160" s="30" t="inlineStr">
        <is>
          <t>Industrial Products</t>
        </is>
      </c>
      <c r="D160" s="13" t="n">
        <v>134</v>
      </c>
      <c r="E160" s="14" t="n">
        <v>4.1</v>
      </c>
      <c r="F160" s="15" t="n">
        <v>0.0027</v>
      </c>
      <c r="G160" s="15" t="n"/>
    </row>
    <row r="161">
      <c r="A161" s="12" t="inlineStr">
        <is>
          <t>Godfrey Phillips India Ltd.</t>
        </is>
      </c>
      <c r="B161" s="30" t="inlineStr">
        <is>
          <t>INE260B01028</t>
        </is>
      </c>
      <c r="C161" s="30" t="inlineStr">
        <is>
          <t>Cigarettes &amp; Tobacco Products</t>
        </is>
      </c>
      <c r="D161" s="13" t="n">
        <v>180</v>
      </c>
      <c r="E161" s="14" t="n">
        <v>4.08</v>
      </c>
      <c r="F161" s="15" t="n">
        <v>0.0027</v>
      </c>
      <c r="G161" s="15" t="n"/>
    </row>
    <row r="162">
      <c r="A162" s="12" t="inlineStr">
        <is>
          <t>Chemplast Sanmar Ltd.</t>
        </is>
      </c>
      <c r="B162" s="30" t="inlineStr">
        <is>
          <t>INE488A01050</t>
        </is>
      </c>
      <c r="C162" s="30" t="inlineStr">
        <is>
          <t>Chemicals &amp; Petrochemicals</t>
        </is>
      </c>
      <c r="D162" s="13" t="n">
        <v>912</v>
      </c>
      <c r="E162" s="14" t="n">
        <v>4.05</v>
      </c>
      <c r="F162" s="15" t="n">
        <v>0.0026</v>
      </c>
      <c r="G162" s="15" t="n"/>
    </row>
    <row r="163">
      <c r="A163" s="12" t="inlineStr">
        <is>
          <t>Go Fashion (India) Ltd.</t>
        </is>
      </c>
      <c r="B163" s="30" t="inlineStr">
        <is>
          <t>INE0BJS01011</t>
        </is>
      </c>
      <c r="C163" s="30" t="inlineStr">
        <is>
          <t>Retailing</t>
        </is>
      </c>
      <c r="D163" s="13" t="n">
        <v>324</v>
      </c>
      <c r="E163" s="14" t="n">
        <v>4.02</v>
      </c>
      <c r="F163" s="15" t="n">
        <v>0.0026</v>
      </c>
      <c r="G163" s="15" t="n"/>
    </row>
    <row r="164">
      <c r="A164" s="12" t="inlineStr">
        <is>
          <t>Chalet Hotels Ltd.</t>
        </is>
      </c>
      <c r="B164" s="30" t="inlineStr">
        <is>
          <t>INE427F01016</t>
        </is>
      </c>
      <c r="C164" s="30" t="inlineStr">
        <is>
          <t>Leisure Services</t>
        </is>
      </c>
      <c r="D164" s="13" t="n">
        <v>734</v>
      </c>
      <c r="E164" s="14" t="n">
        <v>4.02</v>
      </c>
      <c r="F164" s="15" t="n">
        <v>0.0026</v>
      </c>
      <c r="G164" s="15" t="n"/>
    </row>
    <row r="165">
      <c r="A165" s="12" t="inlineStr">
        <is>
          <t>Graphite India Ltd.</t>
        </is>
      </c>
      <c r="B165" s="30" t="inlineStr">
        <is>
          <t>INE371A01025</t>
        </is>
      </c>
      <c r="C165" s="30" t="inlineStr">
        <is>
          <t>Industrial Products</t>
        </is>
      </c>
      <c r="D165" s="13" t="n">
        <v>851</v>
      </c>
      <c r="E165" s="14" t="n">
        <v>3.97</v>
      </c>
      <c r="F165" s="15" t="n">
        <v>0.0026</v>
      </c>
      <c r="G165" s="15" t="n"/>
    </row>
    <row r="166">
      <c r="A166" s="12" t="inlineStr">
        <is>
          <t>Jubilant Ingrevia Ltd.</t>
        </is>
      </c>
      <c r="B166" s="30" t="inlineStr">
        <is>
          <t>INE0BY001018</t>
        </is>
      </c>
      <c r="C166" s="30" t="inlineStr">
        <is>
          <t>Chemicals &amp; Petrochemicals</t>
        </is>
      </c>
      <c r="D166" s="13" t="n">
        <v>935</v>
      </c>
      <c r="E166" s="14" t="n">
        <v>3.93</v>
      </c>
      <c r="F166" s="15" t="n">
        <v>0.0026</v>
      </c>
      <c r="G166" s="15" t="n"/>
    </row>
    <row r="167">
      <c r="A167" s="12" t="inlineStr">
        <is>
          <t>UTI Asset Management Company Ltd.</t>
        </is>
      </c>
      <c r="B167" s="30" t="inlineStr">
        <is>
          <t>INE094J01016</t>
        </is>
      </c>
      <c r="C167" s="30" t="inlineStr">
        <is>
          <t>Capital Markets</t>
        </is>
      </c>
      <c r="D167" s="13" t="n">
        <v>521</v>
      </c>
      <c r="E167" s="14" t="n">
        <v>3.92</v>
      </c>
      <c r="F167" s="15" t="n">
        <v>0.0026</v>
      </c>
      <c r="G167" s="15" t="n"/>
    </row>
    <row r="168">
      <c r="A168" s="12" t="inlineStr">
        <is>
          <t>Triveni Engineering &amp; Industries Ltd.</t>
        </is>
      </c>
      <c r="B168" s="30" t="inlineStr">
        <is>
          <t>INE256C01024</t>
        </is>
      </c>
      <c r="C168" s="30" t="inlineStr">
        <is>
          <t>Agricultural Food &amp; other Products</t>
        </is>
      </c>
      <c r="D168" s="13" t="n">
        <v>1094</v>
      </c>
      <c r="E168" s="14" t="n">
        <v>3.9</v>
      </c>
      <c r="F168" s="15" t="n">
        <v>0.0025</v>
      </c>
      <c r="G168" s="15" t="n"/>
    </row>
    <row r="169">
      <c r="A169" s="12" t="inlineStr">
        <is>
          <t>RITES LTD.</t>
        </is>
      </c>
      <c r="B169" s="30" t="inlineStr">
        <is>
          <t>INE320J01015</t>
        </is>
      </c>
      <c r="C169" s="30" t="inlineStr">
        <is>
          <t>Construction</t>
        </is>
      </c>
      <c r="D169" s="13" t="n">
        <v>862</v>
      </c>
      <c r="E169" s="14" t="n">
        <v>3.89</v>
      </c>
      <c r="F169" s="15" t="n">
        <v>0.0025</v>
      </c>
      <c r="G169" s="15" t="n"/>
    </row>
    <row r="170">
      <c r="A170" s="12" t="inlineStr">
        <is>
          <t>Rain Industries Ltd.</t>
        </is>
      </c>
      <c r="B170" s="30" t="inlineStr">
        <is>
          <t>INE855B01025</t>
        </is>
      </c>
      <c r="C170" s="30" t="inlineStr">
        <is>
          <t>Chemicals &amp; Petrochemicals</t>
        </is>
      </c>
      <c r="D170" s="13" t="n">
        <v>2500</v>
      </c>
      <c r="E170" s="14" t="n">
        <v>3.85</v>
      </c>
      <c r="F170" s="15" t="n">
        <v>0.0025</v>
      </c>
      <c r="G170" s="15" t="n"/>
    </row>
    <row r="171">
      <c r="A171" s="12" t="inlineStr">
        <is>
          <t>BLS International Services Ltd.</t>
        </is>
      </c>
      <c r="B171" s="30" t="inlineStr">
        <is>
          <t>INE153T01027</t>
        </is>
      </c>
      <c r="C171" s="30" t="inlineStr">
        <is>
          <t>Leisure Services</t>
        </is>
      </c>
      <c r="D171" s="13" t="n">
        <v>1470</v>
      </c>
      <c r="E171" s="14" t="n">
        <v>3.85</v>
      </c>
      <c r="F171" s="15" t="n">
        <v>0.0025</v>
      </c>
      <c r="G171" s="15" t="n"/>
    </row>
    <row r="172">
      <c r="A172" s="12" t="inlineStr">
        <is>
          <t>NLC India Ltd.</t>
        </is>
      </c>
      <c r="B172" s="30" t="inlineStr">
        <is>
          <t>INE589A01014</t>
        </is>
      </c>
      <c r="C172" s="30" t="inlineStr">
        <is>
          <t>Power</t>
        </is>
      </c>
      <c r="D172" s="13" t="n">
        <v>2830</v>
      </c>
      <c r="E172" s="14" t="n">
        <v>3.79</v>
      </c>
      <c r="F172" s="15" t="n">
        <v>0.0025</v>
      </c>
      <c r="G172" s="15" t="n"/>
    </row>
    <row r="173">
      <c r="A173" s="12" t="inlineStr">
        <is>
          <t>Indian Overseas Bank</t>
        </is>
      </c>
      <c r="B173" s="30" t="inlineStr">
        <is>
          <t>INE565A01014</t>
        </is>
      </c>
      <c r="C173" s="30" t="inlineStr">
        <is>
          <t>Banks</t>
        </is>
      </c>
      <c r="D173" s="13" t="n">
        <v>9644</v>
      </c>
      <c r="E173" s="14" t="n">
        <v>3.79</v>
      </c>
      <c r="F173" s="15" t="n">
        <v>0.0025</v>
      </c>
      <c r="G173" s="15" t="n"/>
    </row>
    <row r="174">
      <c r="A174" s="12" t="inlineStr">
        <is>
          <t>Alkyl Amines Chemicals Ltd.</t>
        </is>
      </c>
      <c r="B174" s="30" t="inlineStr">
        <is>
          <t>INE150B01039</t>
        </is>
      </c>
      <c r="C174" s="30" t="inlineStr">
        <is>
          <t>Chemicals &amp; Petrochemicals</t>
        </is>
      </c>
      <c r="D174" s="13" t="n">
        <v>177</v>
      </c>
      <c r="E174" s="14" t="n">
        <v>3.79</v>
      </c>
      <c r="F174" s="15" t="n">
        <v>0.0025</v>
      </c>
      <c r="G174" s="15" t="n"/>
    </row>
    <row r="175">
      <c r="A175" s="12" t="inlineStr">
        <is>
          <t>JK Paper Ltd.</t>
        </is>
      </c>
      <c r="B175" s="30" t="inlineStr">
        <is>
          <t>INE789E01012</t>
        </is>
      </c>
      <c r="C175" s="30" t="inlineStr">
        <is>
          <t>Paper, Forest &amp; Jute Products</t>
        </is>
      </c>
      <c r="D175" s="13" t="n">
        <v>977</v>
      </c>
      <c r="E175" s="14" t="n">
        <v>3.72</v>
      </c>
      <c r="F175" s="15" t="n">
        <v>0.0024</v>
      </c>
      <c r="G175" s="15" t="n"/>
    </row>
    <row r="176">
      <c r="A176" s="12" t="inlineStr">
        <is>
          <t>Clean Science and Technology Ltd.</t>
        </is>
      </c>
      <c r="B176" s="30" t="inlineStr">
        <is>
          <t>INE227W01023</t>
        </is>
      </c>
      <c r="C176" s="30" t="inlineStr">
        <is>
          <t>Chemicals &amp; Petrochemicals</t>
        </is>
      </c>
      <c r="D176" s="13" t="n">
        <v>285</v>
      </c>
      <c r="E176" s="14" t="n">
        <v>3.72</v>
      </c>
      <c r="F176" s="15" t="n">
        <v>0.0024</v>
      </c>
      <c r="G176" s="15" t="n"/>
    </row>
    <row r="177">
      <c r="A177" s="12" t="inlineStr">
        <is>
          <t>Archean Chemical Industries Ltd.</t>
        </is>
      </c>
      <c r="B177" s="30" t="inlineStr">
        <is>
          <t>INE128X01021</t>
        </is>
      </c>
      <c r="C177" s="30" t="inlineStr">
        <is>
          <t>Chemicals &amp; Petrochemicals</t>
        </is>
      </c>
      <c r="D177" s="13" t="n">
        <v>643</v>
      </c>
      <c r="E177" s="14" t="n">
        <v>3.68</v>
      </c>
      <c r="F177" s="15" t="n">
        <v>0.0024</v>
      </c>
      <c r="G177" s="15" t="n"/>
    </row>
    <row r="178">
      <c r="A178" s="12" t="inlineStr">
        <is>
          <t>Jubilant Pharmova Ltd.</t>
        </is>
      </c>
      <c r="B178" s="30" t="inlineStr">
        <is>
          <t>INE700A01033</t>
        </is>
      </c>
      <c r="C178" s="30" t="inlineStr">
        <is>
          <t>Pharmaceuticals &amp; Biotechnology</t>
        </is>
      </c>
      <c r="D178" s="13" t="n">
        <v>980</v>
      </c>
      <c r="E178" s="14" t="n">
        <v>3.67</v>
      </c>
      <c r="F178" s="15" t="n">
        <v>0.0024</v>
      </c>
      <c r="G178" s="15" t="n"/>
    </row>
    <row r="179">
      <c r="A179" s="12" t="inlineStr">
        <is>
          <t>TV18 Broadcast Ltd.</t>
        </is>
      </c>
      <c r="B179" s="30" t="inlineStr">
        <is>
          <t>INE886H01027</t>
        </is>
      </c>
      <c r="C179" s="30" t="inlineStr">
        <is>
          <t>Entertainment</t>
        </is>
      </c>
      <c r="D179" s="13" t="n">
        <v>8746</v>
      </c>
      <c r="E179" s="14" t="n">
        <v>3.63</v>
      </c>
      <c r="F179" s="15" t="n">
        <v>0.0024</v>
      </c>
      <c r="G179" s="15" t="n"/>
    </row>
    <row r="180">
      <c r="A180" s="12" t="inlineStr">
        <is>
          <t>Nazara Technologies Limited</t>
        </is>
      </c>
      <c r="B180" s="30" t="inlineStr">
        <is>
          <t>INE418L01021</t>
        </is>
      </c>
      <c r="C180" s="30" t="inlineStr">
        <is>
          <t>Entertainment</t>
        </is>
      </c>
      <c r="D180" s="13" t="n">
        <v>447</v>
      </c>
      <c r="E180" s="14" t="n">
        <v>3.62</v>
      </c>
      <c r="F180" s="15" t="n">
        <v>0.0024</v>
      </c>
      <c r="G180" s="15" t="n"/>
    </row>
    <row r="181">
      <c r="A181" s="12" t="inlineStr">
        <is>
          <t>Galaxy Surfactants Ltd.</t>
        </is>
      </c>
      <c r="B181" s="30" t="inlineStr">
        <is>
          <t>INE600K01018</t>
        </is>
      </c>
      <c r="C181" s="30" t="inlineStr">
        <is>
          <t>Chemicals &amp; Petrochemicals</t>
        </is>
      </c>
      <c r="D181" s="13" t="n">
        <v>132</v>
      </c>
      <c r="E181" s="14" t="n">
        <v>3.6</v>
      </c>
      <c r="F181" s="15" t="n">
        <v>0.0024</v>
      </c>
      <c r="G181" s="15" t="n"/>
    </row>
    <row r="182">
      <c r="A182" s="12" t="inlineStr">
        <is>
          <t>Suprajit Engineering Ltd.</t>
        </is>
      </c>
      <c r="B182" s="30" t="inlineStr">
        <is>
          <t>INE399C01030</t>
        </is>
      </c>
      <c r="C182" s="30" t="inlineStr">
        <is>
          <t>Auto Components</t>
        </is>
      </c>
      <c r="D182" s="13" t="n">
        <v>976</v>
      </c>
      <c r="E182" s="14" t="n">
        <v>3.55</v>
      </c>
      <c r="F182" s="15" t="n">
        <v>0.0023</v>
      </c>
      <c r="G182" s="15" t="n"/>
    </row>
    <row r="183">
      <c r="A183" s="12" t="inlineStr">
        <is>
          <t>Latent View Analytics Ltd.</t>
        </is>
      </c>
      <c r="B183" s="30" t="inlineStr">
        <is>
          <t>INE0I7C01011</t>
        </is>
      </c>
      <c r="C183" s="30" t="inlineStr">
        <is>
          <t>IT - Software</t>
        </is>
      </c>
      <c r="D183" s="13" t="n">
        <v>889</v>
      </c>
      <c r="E183" s="14" t="n">
        <v>3.54</v>
      </c>
      <c r="F183" s="15" t="n">
        <v>0.0023</v>
      </c>
      <c r="G183" s="15" t="n"/>
    </row>
    <row r="184">
      <c r="A184" s="12" t="inlineStr">
        <is>
          <t>HEG Ltd.</t>
        </is>
      </c>
      <c r="B184" s="30" t="inlineStr">
        <is>
          <t>INE545A01016</t>
        </is>
      </c>
      <c r="C184" s="30" t="inlineStr">
        <is>
          <t>Industrial Products</t>
        </is>
      </c>
      <c r="D184" s="13" t="n">
        <v>217</v>
      </c>
      <c r="E184" s="14" t="n">
        <v>3.54</v>
      </c>
      <c r="F184" s="15" t="n">
        <v>0.0023</v>
      </c>
      <c r="G184" s="15" t="n"/>
    </row>
    <row r="185">
      <c r="A185" s="12" t="inlineStr">
        <is>
          <t>Godawari Power And Ispat Ltd.</t>
        </is>
      </c>
      <c r="B185" s="30" t="inlineStr">
        <is>
          <t>INE177H01021</t>
        </is>
      </c>
      <c r="C185" s="30" t="inlineStr">
        <is>
          <t>Industrial Products</t>
        </is>
      </c>
      <c r="D185" s="13" t="n">
        <v>575</v>
      </c>
      <c r="E185" s="14" t="n">
        <v>3.54</v>
      </c>
      <c r="F185" s="15" t="n">
        <v>0.0023</v>
      </c>
      <c r="G185" s="15" t="n"/>
    </row>
    <row r="186">
      <c r="A186" s="12" t="inlineStr">
        <is>
          <t>Brightcom Group Ltd.</t>
        </is>
      </c>
      <c r="B186" s="30" t="inlineStr">
        <is>
          <t>INE425B01027</t>
        </is>
      </c>
      <c r="C186" s="30" t="inlineStr">
        <is>
          <t>IT - Services</t>
        </is>
      </c>
      <c r="D186" s="13" t="n">
        <v>21105</v>
      </c>
      <c r="E186" s="14" t="n">
        <v>3.54</v>
      </c>
      <c r="F186" s="15" t="n">
        <v>0.0023</v>
      </c>
      <c r="G186" s="15" t="n"/>
    </row>
    <row r="187">
      <c r="A187" s="12" t="inlineStr">
        <is>
          <t>Swan Energy Ltd.</t>
        </is>
      </c>
      <c r="B187" s="30" t="inlineStr">
        <is>
          <t>INE665A01038</t>
        </is>
      </c>
      <c r="C187" s="30" t="inlineStr">
        <is>
          <t>Realty</t>
        </is>
      </c>
      <c r="D187" s="13" t="n">
        <v>909</v>
      </c>
      <c r="E187" s="14" t="n">
        <v>3.51</v>
      </c>
      <c r="F187" s="15" t="n">
        <v>0.0023</v>
      </c>
      <c r="G187" s="15" t="n"/>
    </row>
    <row r="188">
      <c r="A188" s="12" t="inlineStr">
        <is>
          <t>Vijaya Diagnostic Centre Ltd.</t>
        </is>
      </c>
      <c r="B188" s="30" t="inlineStr">
        <is>
          <t>INE043W01024</t>
        </is>
      </c>
      <c r="C188" s="30" t="inlineStr">
        <is>
          <t>Healthcare Services</t>
        </is>
      </c>
      <c r="D188" s="13" t="n">
        <v>587</v>
      </c>
      <c r="E188" s="14" t="n">
        <v>3.44</v>
      </c>
      <c r="F188" s="15" t="n">
        <v>0.0022</v>
      </c>
      <c r="G188" s="15" t="n"/>
    </row>
    <row r="189">
      <c r="A189" s="12" t="inlineStr">
        <is>
          <t>CSB Bank Ltd.</t>
        </is>
      </c>
      <c r="B189" s="30" t="inlineStr">
        <is>
          <t>INE679A01013</t>
        </is>
      </c>
      <c r="C189" s="30" t="inlineStr">
        <is>
          <t>Banks</t>
        </is>
      </c>
      <c r="D189" s="13" t="n">
        <v>1040</v>
      </c>
      <c r="E189" s="14" t="n">
        <v>3.44</v>
      </c>
      <c r="F189" s="15" t="n">
        <v>0.0022</v>
      </c>
      <c r="G189" s="15" t="n"/>
    </row>
    <row r="190">
      <c r="A190" s="12" t="inlineStr">
        <is>
          <t>Teamlease Services Ltd.</t>
        </is>
      </c>
      <c r="B190" s="30" t="inlineStr">
        <is>
          <t>INE985S01024</t>
        </is>
      </c>
      <c r="C190" s="30" t="inlineStr">
        <is>
          <t>Commercial Services &amp; Supplies</t>
        </is>
      </c>
      <c r="D190" s="13" t="n">
        <v>146</v>
      </c>
      <c r="E190" s="14" t="n">
        <v>3.43</v>
      </c>
      <c r="F190" s="15" t="n">
        <v>0.0022</v>
      </c>
      <c r="G190" s="15" t="n"/>
    </row>
    <row r="191">
      <c r="A191" s="12" t="inlineStr">
        <is>
          <t>Infibeam Avenues Ltd.</t>
        </is>
      </c>
      <c r="B191" s="30" t="inlineStr">
        <is>
          <t>INE483S01020</t>
        </is>
      </c>
      <c r="C191" s="30" t="inlineStr">
        <is>
          <t>Financial Technology (Fintech)</t>
        </is>
      </c>
      <c r="D191" s="13" t="n">
        <v>17797</v>
      </c>
      <c r="E191" s="14" t="n">
        <v>3.4</v>
      </c>
      <c r="F191" s="15" t="n">
        <v>0.0022</v>
      </c>
      <c r="G191" s="15" t="n"/>
    </row>
    <row r="192">
      <c r="A192" s="12" t="inlineStr">
        <is>
          <t>Ujjivan Small Finance Bank Ltd.</t>
        </is>
      </c>
      <c r="B192" s="30" t="inlineStr">
        <is>
          <t>INE551W01018</t>
        </is>
      </c>
      <c r="C192" s="30" t="inlineStr">
        <is>
          <t>Banks</t>
        </is>
      </c>
      <c r="D192" s="13" t="n">
        <v>6483</v>
      </c>
      <c r="E192" s="14" t="n">
        <v>3.38</v>
      </c>
      <c r="F192" s="15" t="n">
        <v>0.0022</v>
      </c>
      <c r="G192" s="15" t="n"/>
    </row>
    <row r="193">
      <c r="A193" s="12" t="inlineStr">
        <is>
          <t>Medplus Health Services Ltd.</t>
        </is>
      </c>
      <c r="B193" s="30" t="inlineStr">
        <is>
          <t>INE804L01022</t>
        </is>
      </c>
      <c r="C193" s="30" t="inlineStr">
        <is>
          <t>Retailing</t>
        </is>
      </c>
      <c r="D193" s="13" t="n">
        <v>426</v>
      </c>
      <c r="E193" s="14" t="n">
        <v>3.37</v>
      </c>
      <c r="F193" s="15" t="n">
        <v>0.0022</v>
      </c>
      <c r="G193" s="15" t="n"/>
    </row>
    <row r="194">
      <c r="A194" s="12" t="inlineStr">
        <is>
          <t>Quess Corp Ltd.</t>
        </is>
      </c>
      <c r="B194" s="30" t="inlineStr">
        <is>
          <t>INE615P01015</t>
        </is>
      </c>
      <c r="C194" s="30" t="inlineStr">
        <is>
          <t>Commercial Services &amp; Supplies</t>
        </is>
      </c>
      <c r="D194" s="13" t="n">
        <v>795</v>
      </c>
      <c r="E194" s="14" t="n">
        <v>3.36</v>
      </c>
      <c r="F194" s="15" t="n">
        <v>0.0022</v>
      </c>
      <c r="G194" s="15" t="n"/>
    </row>
    <row r="195">
      <c r="A195" s="12" t="inlineStr">
        <is>
          <t>Central Bank of India</t>
        </is>
      </c>
      <c r="B195" s="30" t="inlineStr">
        <is>
          <t>INE483A01010</t>
        </is>
      </c>
      <c r="C195" s="30" t="inlineStr">
        <is>
          <t>Banks</t>
        </is>
      </c>
      <c r="D195" s="13" t="n">
        <v>7751</v>
      </c>
      <c r="E195" s="14" t="n">
        <v>3.35</v>
      </c>
      <c r="F195" s="15" t="n">
        <v>0.0022</v>
      </c>
      <c r="G195" s="15" t="n"/>
    </row>
    <row r="196">
      <c r="A196" s="12" t="inlineStr">
        <is>
          <t>Bikaji Foods International Ltd.</t>
        </is>
      </c>
      <c r="B196" s="30" t="inlineStr">
        <is>
          <t>INE00E101023</t>
        </is>
      </c>
      <c r="C196" s="30" t="inlineStr">
        <is>
          <t>Food Products</t>
        </is>
      </c>
      <c r="D196" s="13" t="n">
        <v>702</v>
      </c>
      <c r="E196" s="14" t="n">
        <v>3.32</v>
      </c>
      <c r="F196" s="15" t="n">
        <v>0.0022</v>
      </c>
      <c r="G196" s="15" t="n"/>
    </row>
    <row r="197">
      <c r="A197" s="12" t="inlineStr">
        <is>
          <t>ITI Ltd.</t>
        </is>
      </c>
      <c r="B197" s="30" t="inlineStr">
        <is>
          <t>INE248A01017</t>
        </is>
      </c>
      <c r="C197" s="30" t="inlineStr">
        <is>
          <t>Telecom - Equipment &amp; Accessories</t>
        </is>
      </c>
      <c r="D197" s="13" t="n">
        <v>1226</v>
      </c>
      <c r="E197" s="14" t="n">
        <v>3.31</v>
      </c>
      <c r="F197" s="15" t="n">
        <v>0.0022</v>
      </c>
      <c r="G197" s="15" t="n"/>
    </row>
    <row r="198">
      <c r="A198" s="12" t="inlineStr">
        <is>
          <t>C.E. Info Systems Ltd.</t>
        </is>
      </c>
      <c r="B198" s="30" t="inlineStr">
        <is>
          <t>INE0BV301023</t>
        </is>
      </c>
      <c r="C198" s="30" t="inlineStr">
        <is>
          <t>IT - Software</t>
        </is>
      </c>
      <c r="D198" s="13" t="n">
        <v>159</v>
      </c>
      <c r="E198" s="14" t="n">
        <v>3.31</v>
      </c>
      <c r="F198" s="15" t="n">
        <v>0.0022</v>
      </c>
      <c r="G198" s="15" t="n"/>
    </row>
    <row r="199">
      <c r="A199" s="12" t="inlineStr">
        <is>
          <t>Prince Pipes And Fittings Ltd.</t>
        </is>
      </c>
      <c r="B199" s="30" t="inlineStr">
        <is>
          <t>INE689W01016</t>
        </is>
      </c>
      <c r="C199" s="30" t="inlineStr">
        <is>
          <t>Industrial Products</t>
        </is>
      </c>
      <c r="D199" s="13" t="n">
        <v>522</v>
      </c>
      <c r="E199" s="14" t="n">
        <v>3.29</v>
      </c>
      <c r="F199" s="15" t="n">
        <v>0.0021</v>
      </c>
      <c r="G199" s="15" t="n"/>
    </row>
    <row r="200">
      <c r="A200" s="12" t="inlineStr">
        <is>
          <t>Sobha Ltd.</t>
        </is>
      </c>
      <c r="B200" s="30" t="inlineStr">
        <is>
          <t>INE671H01015</t>
        </is>
      </c>
      <c r="C200" s="30" t="inlineStr">
        <is>
          <t>Realty</t>
        </is>
      </c>
      <c r="D200" s="13" t="n">
        <v>460</v>
      </c>
      <c r="E200" s="14" t="n">
        <v>3.28</v>
      </c>
      <c r="F200" s="15" t="n">
        <v>0.0021</v>
      </c>
      <c r="G200" s="15" t="n"/>
    </row>
    <row r="201">
      <c r="A201" s="12" t="inlineStr">
        <is>
          <t>Minda Corporation Ltd.</t>
        </is>
      </c>
      <c r="B201" s="30" t="inlineStr">
        <is>
          <t>INE842C01021</t>
        </is>
      </c>
      <c r="C201" s="30" t="inlineStr">
        <is>
          <t>Auto Components</t>
        </is>
      </c>
      <c r="D201" s="13" t="n">
        <v>1006</v>
      </c>
      <c r="E201" s="14" t="n">
        <v>3.28</v>
      </c>
      <c r="F201" s="15" t="n">
        <v>0.0021</v>
      </c>
      <c r="G201" s="15" t="n"/>
    </row>
    <row r="202">
      <c r="A202" s="12" t="inlineStr">
        <is>
          <t>Mahindra Holidays &amp; Resorts India Ltd.</t>
        </is>
      </c>
      <c r="B202" s="30" t="inlineStr">
        <is>
          <t>INE998I01010</t>
        </is>
      </c>
      <c r="C202" s="30" t="inlineStr">
        <is>
          <t>Leisure Services</t>
        </is>
      </c>
      <c r="D202" s="13" t="n">
        <v>823</v>
      </c>
      <c r="E202" s="14" t="n">
        <v>3.28</v>
      </c>
      <c r="F202" s="15" t="n">
        <v>0.0021</v>
      </c>
      <c r="G202" s="15" t="n"/>
    </row>
    <row r="203">
      <c r="A203" s="12" t="inlineStr">
        <is>
          <t>KRBL Ltd.</t>
        </is>
      </c>
      <c r="B203" s="30" t="inlineStr">
        <is>
          <t>INE001B01026</t>
        </is>
      </c>
      <c r="C203" s="30" t="inlineStr">
        <is>
          <t>Agricultural Food &amp; other Products</t>
        </is>
      </c>
      <c r="D203" s="13" t="n">
        <v>901</v>
      </c>
      <c r="E203" s="14" t="n">
        <v>3.25</v>
      </c>
      <c r="F203" s="15" t="n">
        <v>0.0021</v>
      </c>
      <c r="G203" s="15" t="n"/>
    </row>
    <row r="204">
      <c r="A204" s="12" t="inlineStr">
        <is>
          <t>Restaurant Brands Asia Ltd.</t>
        </is>
      </c>
      <c r="B204" s="30" t="inlineStr">
        <is>
          <t>INE07T201019</t>
        </is>
      </c>
      <c r="C204" s="30" t="inlineStr">
        <is>
          <t>Leisure Services</t>
        </is>
      </c>
      <c r="D204" s="13" t="n">
        <v>2903</v>
      </c>
      <c r="E204" s="14" t="n">
        <v>3.24</v>
      </c>
      <c r="F204" s="15" t="n">
        <v>0.0021</v>
      </c>
      <c r="G204" s="15" t="n"/>
    </row>
    <row r="205">
      <c r="A205" s="12" t="inlineStr">
        <is>
          <t>Orient Electric Ltd.</t>
        </is>
      </c>
      <c r="B205" s="30" t="inlineStr">
        <is>
          <t>INE142Z01019</t>
        </is>
      </c>
      <c r="C205" s="30" t="inlineStr">
        <is>
          <t>Consumer Durables</t>
        </is>
      </c>
      <c r="D205" s="13" t="n">
        <v>1470</v>
      </c>
      <c r="E205" s="14" t="n">
        <v>3.2</v>
      </c>
      <c r="F205" s="15" t="n">
        <v>0.0021</v>
      </c>
      <c r="G205" s="15" t="n"/>
    </row>
    <row r="206">
      <c r="A206" s="12" t="inlineStr">
        <is>
          <t>Sterlite Technologies Ltd.</t>
        </is>
      </c>
      <c r="B206" s="30" t="inlineStr">
        <is>
          <t>INE089C01029</t>
        </is>
      </c>
      <c r="C206" s="30" t="inlineStr">
        <is>
          <t>Telecom - Services</t>
        </is>
      </c>
      <c r="D206" s="13" t="n">
        <v>2290</v>
      </c>
      <c r="E206" s="14" t="n">
        <v>3.19</v>
      </c>
      <c r="F206" s="15" t="n">
        <v>0.0021</v>
      </c>
      <c r="G206" s="15" t="n"/>
    </row>
    <row r="207">
      <c r="A207" s="12" t="inlineStr">
        <is>
          <t>The India Cements Ltd.</t>
        </is>
      </c>
      <c r="B207" s="30" t="inlineStr">
        <is>
          <t>INE383A01012</t>
        </is>
      </c>
      <c r="C207" s="30" t="inlineStr">
        <is>
          <t>Cement &amp; Cement Products</t>
        </is>
      </c>
      <c r="D207" s="13" t="n">
        <v>1502</v>
      </c>
      <c r="E207" s="14" t="n">
        <v>3.14</v>
      </c>
      <c r="F207" s="15" t="n">
        <v>0.0021</v>
      </c>
      <c r="G207" s="15" t="n"/>
    </row>
    <row r="208">
      <c r="A208" s="12" t="inlineStr">
        <is>
          <t>Saregama India Ltd.</t>
        </is>
      </c>
      <c r="B208" s="30" t="inlineStr">
        <is>
          <t>INE979A01025</t>
        </is>
      </c>
      <c r="C208" s="30" t="inlineStr">
        <is>
          <t>Entertainment</t>
        </is>
      </c>
      <c r="D208" s="13" t="n">
        <v>959</v>
      </c>
      <c r="E208" s="14" t="n">
        <v>3.09</v>
      </c>
      <c r="F208" s="15" t="n">
        <v>0.002</v>
      </c>
      <c r="G208" s="15" t="n"/>
    </row>
    <row r="209">
      <c r="A209" s="12" t="inlineStr">
        <is>
          <t>Shoppers Stop Ltd.</t>
        </is>
      </c>
      <c r="B209" s="30" t="inlineStr">
        <is>
          <t>INE498B01024</t>
        </is>
      </c>
      <c r="C209" s="30" t="inlineStr">
        <is>
          <t>Retailing</t>
        </is>
      </c>
      <c r="D209" s="13" t="n">
        <v>479</v>
      </c>
      <c r="E209" s="14" t="n">
        <v>3.07</v>
      </c>
      <c r="F209" s="15" t="n">
        <v>0.002</v>
      </c>
      <c r="G209" s="15" t="n"/>
    </row>
    <row r="210">
      <c r="A210" s="12" t="inlineStr">
        <is>
          <t>EPL Ltd.</t>
        </is>
      </c>
      <c r="B210" s="30" t="inlineStr">
        <is>
          <t>INE255A01020</t>
        </is>
      </c>
      <c r="C210" s="30" t="inlineStr">
        <is>
          <t>Industrial Products</t>
        </is>
      </c>
      <c r="D210" s="13" t="n">
        <v>1665</v>
      </c>
      <c r="E210" s="14" t="n">
        <v>3.01</v>
      </c>
      <c r="F210" s="15" t="n">
        <v>0.002</v>
      </c>
      <c r="G210" s="15" t="n"/>
    </row>
    <row r="211">
      <c r="A211" s="12" t="inlineStr">
        <is>
          <t>Bombay Burmah Trading Corporation Ltd.</t>
        </is>
      </c>
      <c r="B211" s="30" t="inlineStr">
        <is>
          <t>INE050A01025</t>
        </is>
      </c>
      <c r="C211" s="30" t="inlineStr">
        <is>
          <t>Food Products</t>
        </is>
      </c>
      <c r="D211" s="13" t="n">
        <v>222</v>
      </c>
      <c r="E211" s="14" t="n">
        <v>3.01</v>
      </c>
      <c r="F211" s="15" t="n">
        <v>0.002</v>
      </c>
      <c r="G211" s="15" t="n"/>
    </row>
    <row r="212">
      <c r="A212" s="12" t="inlineStr">
        <is>
          <t>Vaibhav Global Ltd.</t>
        </is>
      </c>
      <c r="B212" s="30" t="inlineStr">
        <is>
          <t>INE884A01027</t>
        </is>
      </c>
      <c r="C212" s="30" t="inlineStr">
        <is>
          <t>Consumer Durables</t>
        </is>
      </c>
      <c r="D212" s="13" t="n">
        <v>696</v>
      </c>
      <c r="E212" s="14" t="n">
        <v>2.91</v>
      </c>
      <c r="F212" s="15" t="n">
        <v>0.0019</v>
      </c>
      <c r="G212" s="15" t="n"/>
    </row>
    <row r="213">
      <c r="A213" s="12" t="inlineStr">
        <is>
          <t>Delta Corp Ltd.</t>
        </is>
      </c>
      <c r="B213" s="30" t="inlineStr">
        <is>
          <t>INE124G01033</t>
        </is>
      </c>
      <c r="C213" s="30" t="inlineStr">
        <is>
          <t>Leisure Services</t>
        </is>
      </c>
      <c r="D213" s="13" t="n">
        <v>2254</v>
      </c>
      <c r="E213" s="14" t="n">
        <v>2.88</v>
      </c>
      <c r="F213" s="15" t="n">
        <v>0.0019</v>
      </c>
      <c r="G213" s="15" t="n"/>
    </row>
    <row r="214">
      <c r="A214" s="12" t="inlineStr">
        <is>
          <t>Gujarat Ambuja Exports Ltd.</t>
        </is>
      </c>
      <c r="B214" s="30" t="inlineStr">
        <is>
          <t>INE036B01030</t>
        </is>
      </c>
      <c r="C214" s="30" t="inlineStr">
        <is>
          <t>Agricultural Food &amp; other Products</t>
        </is>
      </c>
      <c r="D214" s="13" t="n">
        <v>878</v>
      </c>
      <c r="E214" s="14" t="n">
        <v>2.85</v>
      </c>
      <c r="F214" s="15" t="n">
        <v>0.0019</v>
      </c>
      <c r="G214" s="15" t="n"/>
    </row>
    <row r="215">
      <c r="A215" s="12" t="inlineStr">
        <is>
          <t>Ingersoll Rand (India) Ltd.</t>
        </is>
      </c>
      <c r="B215" s="30" t="inlineStr">
        <is>
          <t>INE177A01018</t>
        </is>
      </c>
      <c r="C215" s="30" t="inlineStr">
        <is>
          <t>Industrial Products</t>
        </is>
      </c>
      <c r="D215" s="13" t="n">
        <v>101</v>
      </c>
      <c r="E215" s="14" t="n">
        <v>2.84</v>
      </c>
      <c r="F215" s="15" t="n">
        <v>0.0019</v>
      </c>
      <c r="G215" s="15" t="n"/>
    </row>
    <row r="216">
      <c r="A216" s="12" t="inlineStr">
        <is>
          <t>UCO Bank</t>
        </is>
      </c>
      <c r="B216" s="30" t="inlineStr">
        <is>
          <t>INE691A01018</t>
        </is>
      </c>
      <c r="C216" s="30" t="inlineStr">
        <is>
          <t>Banks</t>
        </is>
      </c>
      <c r="D216" s="13" t="n">
        <v>7625</v>
      </c>
      <c r="E216" s="14" t="n">
        <v>2.83</v>
      </c>
      <c r="F216" s="15" t="n">
        <v>0.0018</v>
      </c>
      <c r="G216" s="15" t="n"/>
    </row>
    <row r="217">
      <c r="A217" s="12" t="inlineStr">
        <is>
          <t>G R Infraprojects Ltd.</t>
        </is>
      </c>
      <c r="B217" s="30" t="inlineStr">
        <is>
          <t>INE201P01022</t>
        </is>
      </c>
      <c r="C217" s="30" t="inlineStr">
        <is>
          <t>Construction</t>
        </is>
      </c>
      <c r="D217" s="13" t="n">
        <v>247</v>
      </c>
      <c r="E217" s="14" t="n">
        <v>2.77</v>
      </c>
      <c r="F217" s="15" t="n">
        <v>0.0018</v>
      </c>
      <c r="G217" s="15" t="n"/>
    </row>
    <row r="218">
      <c r="A218" s="12" t="inlineStr">
        <is>
          <t>Alok Industries Ltd.</t>
        </is>
      </c>
      <c r="B218" s="30" t="inlineStr">
        <is>
          <t>INE270A01029</t>
        </is>
      </c>
      <c r="C218" s="30" t="inlineStr">
        <is>
          <t>Textiles &amp; Apparels</t>
        </is>
      </c>
      <c r="D218" s="13" t="n">
        <v>15832</v>
      </c>
      <c r="E218" s="14" t="n">
        <v>2.75</v>
      </c>
      <c r="F218" s="15" t="n">
        <v>0.0018</v>
      </c>
      <c r="G218" s="15" t="n"/>
    </row>
    <row r="219">
      <c r="A219" s="12" t="inlineStr">
        <is>
          <t>Balaji Amines Ltd.</t>
        </is>
      </c>
      <c r="B219" s="30" t="inlineStr">
        <is>
          <t>INE050E01027</t>
        </is>
      </c>
      <c r="C219" s="30" t="inlineStr">
        <is>
          <t>Chemicals &amp; Petrochemicals</t>
        </is>
      </c>
      <c r="D219" s="13" t="n">
        <v>133</v>
      </c>
      <c r="E219" s="14" t="n">
        <v>2.72</v>
      </c>
      <c r="F219" s="15" t="n">
        <v>0.0018</v>
      </c>
      <c r="G219" s="15" t="n"/>
    </row>
    <row r="220">
      <c r="A220" s="12" t="inlineStr">
        <is>
          <t>Jbm Auto Ltd.</t>
        </is>
      </c>
      <c r="B220" s="30" t="inlineStr">
        <is>
          <t>INE927D01044</t>
        </is>
      </c>
      <c r="C220" s="30" t="inlineStr">
        <is>
          <t>Auto Components</t>
        </is>
      </c>
      <c r="D220" s="13" t="n">
        <v>226</v>
      </c>
      <c r="E220" s="14" t="n">
        <v>2.71</v>
      </c>
      <c r="F220" s="15" t="n">
        <v>0.0018</v>
      </c>
      <c r="G220" s="15" t="n"/>
    </row>
    <row r="221">
      <c r="A221" s="12" t="inlineStr">
        <is>
          <t>Jamna Auto Industries Ltd.</t>
        </is>
      </c>
      <c r="B221" s="30" t="inlineStr">
        <is>
          <t>INE039C01032</t>
        </is>
      </c>
      <c r="C221" s="30" t="inlineStr">
        <is>
          <t>Auto Components</t>
        </is>
      </c>
      <c r="D221" s="13" t="n">
        <v>2493</v>
      </c>
      <c r="E221" s="14" t="n">
        <v>2.69</v>
      </c>
      <c r="F221" s="15" t="n">
        <v>0.0018</v>
      </c>
      <c r="G221" s="15" t="n"/>
    </row>
    <row r="222">
      <c r="A222" s="12" t="inlineStr">
        <is>
          <t>Campus Activewear Ltd.</t>
        </is>
      </c>
      <c r="B222" s="30" t="inlineStr">
        <is>
          <t>INE278Y01022</t>
        </is>
      </c>
      <c r="C222" s="30" t="inlineStr">
        <is>
          <t>Consumer Durables</t>
        </is>
      </c>
      <c r="D222" s="13" t="n">
        <v>1012</v>
      </c>
      <c r="E222" s="14" t="n">
        <v>2.69</v>
      </c>
      <c r="F222" s="15" t="n">
        <v>0.0018</v>
      </c>
      <c r="G222" s="15" t="n"/>
    </row>
    <row r="223">
      <c r="A223" s="12" t="inlineStr">
        <is>
          <t>Aether Industries Ltd.</t>
        </is>
      </c>
      <c r="B223" s="30" t="inlineStr">
        <is>
          <t>INE0BWX01014</t>
        </is>
      </c>
      <c r="C223" s="30" t="inlineStr">
        <is>
          <t>Chemicals &amp; Petrochemicals</t>
        </is>
      </c>
      <c r="D223" s="13" t="n">
        <v>304</v>
      </c>
      <c r="E223" s="14" t="n">
        <v>2.68</v>
      </c>
      <c r="F223" s="15" t="n">
        <v>0.0017</v>
      </c>
      <c r="G223" s="15" t="n"/>
    </row>
    <row r="224">
      <c r="A224" s="12" t="inlineStr">
        <is>
          <t>Sunteck Realty Ltd.</t>
        </is>
      </c>
      <c r="B224" s="30" t="inlineStr">
        <is>
          <t>INE805D01034</t>
        </is>
      </c>
      <c r="C224" s="30" t="inlineStr">
        <is>
          <t>Realty</t>
        </is>
      </c>
      <c r="D224" s="13" t="n">
        <v>617</v>
      </c>
      <c r="E224" s="14" t="n">
        <v>2.65</v>
      </c>
      <c r="F224" s="15" t="n">
        <v>0.0017</v>
      </c>
      <c r="G224" s="15" t="n"/>
    </row>
    <row r="225">
      <c r="A225" s="12" t="inlineStr">
        <is>
          <t>Rallis India Ltd.</t>
        </is>
      </c>
      <c r="B225" s="30" t="inlineStr">
        <is>
          <t>INE613A01020</t>
        </is>
      </c>
      <c r="C225" s="30" t="inlineStr">
        <is>
          <t>Fertilizers &amp; Agrochemicals</t>
        </is>
      </c>
      <c r="D225" s="13" t="n">
        <v>1215</v>
      </c>
      <c r="E225" s="14" t="n">
        <v>2.64</v>
      </c>
      <c r="F225" s="15" t="n">
        <v>0.0017</v>
      </c>
      <c r="G225" s="15" t="n"/>
    </row>
    <row r="226">
      <c r="A226" s="12" t="inlineStr">
        <is>
          <t>Zydus Wellness Ltd.</t>
        </is>
      </c>
      <c r="B226" s="30" t="inlineStr">
        <is>
          <t>INE768C01010</t>
        </is>
      </c>
      <c r="C226" s="30" t="inlineStr">
        <is>
          <t>Food Products</t>
        </is>
      </c>
      <c r="D226" s="13" t="n">
        <v>170</v>
      </c>
      <c r="E226" s="14" t="n">
        <v>2.6</v>
      </c>
      <c r="F226" s="15" t="n">
        <v>0.0017</v>
      </c>
      <c r="G226" s="15" t="n"/>
    </row>
    <row r="227">
      <c r="A227" s="12" t="inlineStr">
        <is>
          <t>Shyam Metalics And Energy Ltd.</t>
        </is>
      </c>
      <c r="B227" s="30" t="inlineStr">
        <is>
          <t>INE810G01011</t>
        </is>
      </c>
      <c r="C227" s="30" t="inlineStr">
        <is>
          <t>Ferrous Metals</t>
        </is>
      </c>
      <c r="D227" s="13" t="n">
        <v>586</v>
      </c>
      <c r="E227" s="14" t="n">
        <v>2.58</v>
      </c>
      <c r="F227" s="15" t="n">
        <v>0.0017</v>
      </c>
      <c r="G227" s="15" t="n"/>
    </row>
    <row r="228">
      <c r="A228" s="12" t="inlineStr">
        <is>
          <t>Easy Trip Planners Ltd.</t>
        </is>
      </c>
      <c r="B228" s="30" t="inlineStr">
        <is>
          <t>INE07O001026</t>
        </is>
      </c>
      <c r="C228" s="30" t="inlineStr">
        <is>
          <t>Leisure Services</t>
        </is>
      </c>
      <c r="D228" s="13" t="n">
        <v>6430</v>
      </c>
      <c r="E228" s="14" t="n">
        <v>2.54</v>
      </c>
      <c r="F228" s="15" t="n">
        <v>0.0017</v>
      </c>
      <c r="G228" s="15" t="n"/>
    </row>
    <row r="229">
      <c r="A229" s="12" t="inlineStr">
        <is>
          <t>Anupam Rasayan India Limited</t>
        </is>
      </c>
      <c r="B229" s="30" t="inlineStr">
        <is>
          <t>INE930P01018</t>
        </is>
      </c>
      <c r="C229" s="30" t="inlineStr">
        <is>
          <t>Chemicals &amp; Petrochemicals</t>
        </is>
      </c>
      <c r="D229" s="13" t="n">
        <v>288</v>
      </c>
      <c r="E229" s="14" t="n">
        <v>2.54</v>
      </c>
      <c r="F229" s="15" t="n">
        <v>0.0017</v>
      </c>
      <c r="G229" s="15" t="n"/>
    </row>
    <row r="230">
      <c r="A230" s="12" t="inlineStr">
        <is>
          <t>BOROSIL RENEWABLES LTD.</t>
        </is>
      </c>
      <c r="B230" s="30" t="inlineStr">
        <is>
          <t>INE666D01022</t>
        </is>
      </c>
      <c r="C230" s="30" t="inlineStr">
        <is>
          <t>Industrial Products</t>
        </is>
      </c>
      <c r="D230" s="13" t="n">
        <v>599</v>
      </c>
      <c r="E230" s="14" t="n">
        <v>2.44</v>
      </c>
      <c r="F230" s="15" t="n">
        <v>0.0016</v>
      </c>
      <c r="G230" s="15" t="n"/>
    </row>
    <row r="231">
      <c r="A231" s="12" t="inlineStr">
        <is>
          <t>Allcargo Logistics Ltd.</t>
        </is>
      </c>
      <c r="B231" s="30" t="inlineStr">
        <is>
          <t>INE418H01029</t>
        </is>
      </c>
      <c r="C231" s="30" t="inlineStr">
        <is>
          <t>Transport Services</t>
        </is>
      </c>
      <c r="D231" s="13" t="n">
        <v>940</v>
      </c>
      <c r="E231" s="14" t="n">
        <v>2.4</v>
      </c>
      <c r="F231" s="15" t="n">
        <v>0.0016</v>
      </c>
      <c r="G231" s="15" t="n"/>
    </row>
    <row r="232">
      <c r="A232" s="12" t="inlineStr">
        <is>
          <t>Mangalore Refinery &amp; Petrochemicals Ltd.</t>
        </is>
      </c>
      <c r="B232" s="30" t="inlineStr">
        <is>
          <t>INE103A01014</t>
        </is>
      </c>
      <c r="C232" s="30" t="inlineStr">
        <is>
          <t>Petroleum Products</t>
        </is>
      </c>
      <c r="D232" s="13" t="n">
        <v>2277</v>
      </c>
      <c r="E232" s="14" t="n">
        <v>2.36</v>
      </c>
      <c r="F232" s="15" t="n">
        <v>0.0015</v>
      </c>
      <c r="G232" s="15" t="n"/>
    </row>
    <row r="233">
      <c r="A233" s="12" t="inlineStr">
        <is>
          <t>Laxmi Organic Industries Ltd.</t>
        </is>
      </c>
      <c r="B233" s="30" t="inlineStr">
        <is>
          <t>INE576O01020</t>
        </is>
      </c>
      <c r="C233" s="30" t="inlineStr">
        <is>
          <t>Chemicals &amp; Petrochemicals</t>
        </is>
      </c>
      <c r="D233" s="13" t="n">
        <v>915</v>
      </c>
      <c r="E233" s="14" t="n">
        <v>2.34</v>
      </c>
      <c r="F233" s="15" t="n">
        <v>0.0015</v>
      </c>
      <c r="G233" s="15" t="n"/>
    </row>
    <row r="234">
      <c r="A234" s="12" t="inlineStr">
        <is>
          <t>V-Mart Retail Ltd.</t>
        </is>
      </c>
      <c r="B234" s="30" t="inlineStr">
        <is>
          <t>INE665J01013</t>
        </is>
      </c>
      <c r="C234" s="30" t="inlineStr">
        <is>
          <t>Retailing</t>
        </is>
      </c>
      <c r="D234" s="13" t="n">
        <v>141</v>
      </c>
      <c r="E234" s="14" t="n">
        <v>2.31</v>
      </c>
      <c r="F234" s="15" t="n">
        <v>0.0015</v>
      </c>
      <c r="G234" s="15" t="n"/>
    </row>
    <row r="235">
      <c r="A235" s="12" t="inlineStr">
        <is>
          <t>FDC Ltd.</t>
        </is>
      </c>
      <c r="B235" s="30" t="inlineStr">
        <is>
          <t>INE258B01022</t>
        </is>
      </c>
      <c r="C235" s="30" t="inlineStr">
        <is>
          <t>Pharmaceuticals &amp; Biotechnology</t>
        </is>
      </c>
      <c r="D235" s="13" t="n">
        <v>635</v>
      </c>
      <c r="E235" s="14" t="n">
        <v>2.3</v>
      </c>
      <c r="F235" s="15" t="n">
        <v>0.0015</v>
      </c>
      <c r="G235" s="15" t="n"/>
    </row>
    <row r="236">
      <c r="A236" s="12" t="inlineStr">
        <is>
          <t>RattanIndia Enterprises Ltd.</t>
        </is>
      </c>
      <c r="B236" s="30" t="inlineStr">
        <is>
          <t>INE834M01019</t>
        </is>
      </c>
      <c r="C236" s="30" t="inlineStr">
        <is>
          <t>Commercial Services &amp; Supplies</t>
        </is>
      </c>
      <c r="D236" s="13" t="n">
        <v>4408</v>
      </c>
      <c r="E236" s="14" t="n">
        <v>2.28</v>
      </c>
      <c r="F236" s="15" t="n">
        <v>0.0015</v>
      </c>
      <c r="G236" s="15" t="n"/>
    </row>
    <row r="237">
      <c r="A237" s="12" t="inlineStr">
        <is>
          <t>Rashtriya Chemicals and Fertilizers Ltd.</t>
        </is>
      </c>
      <c r="B237" s="30" t="inlineStr">
        <is>
          <t>INE027A01015</t>
        </is>
      </c>
      <c r="C237" s="30" t="inlineStr">
        <is>
          <t>Fertilizers &amp; Agrochemicals</t>
        </is>
      </c>
      <c r="D237" s="13" t="n">
        <v>1792</v>
      </c>
      <c r="E237" s="14" t="n">
        <v>2.28</v>
      </c>
      <c r="F237" s="15" t="n">
        <v>0.0015</v>
      </c>
      <c r="G237" s="15" t="n"/>
    </row>
    <row r="238">
      <c r="A238" s="12" t="inlineStr">
        <is>
          <t>Varroc Engineering Ltd.</t>
        </is>
      </c>
      <c r="B238" s="30" t="inlineStr">
        <is>
          <t>INE665L01035</t>
        </is>
      </c>
      <c r="C238" s="30" t="inlineStr">
        <is>
          <t>Auto Components</t>
        </is>
      </c>
      <c r="D238" s="13" t="n">
        <v>487</v>
      </c>
      <c r="E238" s="14" t="n">
        <v>2.24</v>
      </c>
      <c r="F238" s="15" t="n">
        <v>0.0015</v>
      </c>
      <c r="G238" s="15" t="n"/>
    </row>
    <row r="239">
      <c r="A239" s="12" t="inlineStr">
        <is>
          <t>Prism Johnson Ltd.</t>
        </is>
      </c>
      <c r="B239" s="30" t="inlineStr">
        <is>
          <t>INE010A01011</t>
        </is>
      </c>
      <c r="C239" s="30" t="inlineStr">
        <is>
          <t>Cement &amp; Cement Products</t>
        </is>
      </c>
      <c r="D239" s="13" t="n">
        <v>1569</v>
      </c>
      <c r="E239" s="14" t="n">
        <v>2.19</v>
      </c>
      <c r="F239" s="15" t="n">
        <v>0.0014</v>
      </c>
      <c r="G239" s="15" t="n"/>
    </row>
    <row r="240">
      <c r="A240" s="12" t="inlineStr">
        <is>
          <t>Network18 Media &amp; Investments Ltd.</t>
        </is>
      </c>
      <c r="B240" s="30" t="inlineStr">
        <is>
          <t>INE870H01013</t>
        </is>
      </c>
      <c r="C240" s="30" t="inlineStr">
        <is>
          <t>Entertainment</t>
        </is>
      </c>
      <c r="D240" s="13" t="n">
        <v>3205</v>
      </c>
      <c r="E240" s="14" t="n">
        <v>2.19</v>
      </c>
      <c r="F240" s="15" t="n">
        <v>0.0014</v>
      </c>
      <c r="G240" s="15" t="n"/>
    </row>
    <row r="241">
      <c r="A241" s="12" t="inlineStr">
        <is>
          <t>Concord Biotech Ltd.</t>
        </is>
      </c>
      <c r="B241" s="30" t="inlineStr">
        <is>
          <t>INE338H01029</t>
        </is>
      </c>
      <c r="C241" s="30" t="inlineStr">
        <is>
          <t>Pharmaceuticals &amp; Biotechnology</t>
        </is>
      </c>
      <c r="D241" s="13" t="n">
        <v>190</v>
      </c>
      <c r="E241" s="14" t="n">
        <v>2.18</v>
      </c>
      <c r="F241" s="15" t="n">
        <v>0.0014</v>
      </c>
      <c r="G241" s="15" t="n"/>
    </row>
    <row r="242">
      <c r="A242" s="12" t="inlineStr">
        <is>
          <t>Sun Pharma Advanced Research Co. Ltd.</t>
        </is>
      </c>
      <c r="B242" s="30" t="inlineStr">
        <is>
          <t>INE232I01014</t>
        </is>
      </c>
      <c r="C242" s="30" t="inlineStr">
        <is>
          <t>Pharmaceuticals &amp; Biotechnology</t>
        </is>
      </c>
      <c r="D242" s="13" t="n">
        <v>927</v>
      </c>
      <c r="E242" s="14" t="n">
        <v>2.12</v>
      </c>
      <c r="F242" s="15" t="n">
        <v>0.0014</v>
      </c>
      <c r="G242" s="15" t="n"/>
    </row>
    <row r="243">
      <c r="A243" s="12" t="inlineStr">
        <is>
          <t>Just Dial Ltd.</t>
        </is>
      </c>
      <c r="B243" s="30" t="inlineStr">
        <is>
          <t>INE599M01018</t>
        </is>
      </c>
      <c r="C243" s="30" t="inlineStr">
        <is>
          <t>Retailing</t>
        </is>
      </c>
      <c r="D243" s="13" t="n">
        <v>287</v>
      </c>
      <c r="E243" s="14" t="n">
        <v>2.11</v>
      </c>
      <c r="F243" s="15" t="n">
        <v>0.0014</v>
      </c>
      <c r="G243" s="15" t="n"/>
    </row>
    <row r="244">
      <c r="A244" s="12" t="inlineStr">
        <is>
          <t>Avanti Feeds Ltd.</t>
        </is>
      </c>
      <c r="B244" s="30" t="inlineStr">
        <is>
          <t>INE871C01038</t>
        </is>
      </c>
      <c r="C244" s="30" t="inlineStr">
        <is>
          <t>Food Products</t>
        </is>
      </c>
      <c r="D244" s="13" t="n">
        <v>513</v>
      </c>
      <c r="E244" s="14" t="n">
        <v>2.07</v>
      </c>
      <c r="F244" s="15" t="n">
        <v>0.0014</v>
      </c>
      <c r="G244" s="15" t="n"/>
    </row>
    <row r="245">
      <c r="A245" s="12" t="inlineStr">
        <is>
          <t>Sterling &amp; Wilson Renewable Energy Ltd.</t>
        </is>
      </c>
      <c r="B245" s="30" t="inlineStr">
        <is>
          <t>INE00M201021</t>
        </is>
      </c>
      <c r="C245" s="30" t="inlineStr">
        <is>
          <t>Construction</t>
        </is>
      </c>
      <c r="D245" s="13" t="n">
        <v>764</v>
      </c>
      <c r="E245" s="14" t="n">
        <v>2.01</v>
      </c>
      <c r="F245" s="15" t="n">
        <v>0.0013</v>
      </c>
      <c r="G245" s="15" t="n"/>
    </row>
    <row r="246">
      <c r="A246" s="12" t="inlineStr">
        <is>
          <t>Polyplex Corporation Ltd.</t>
        </is>
      </c>
      <c r="B246" s="30" t="inlineStr">
        <is>
          <t>INE633B01018</t>
        </is>
      </c>
      <c r="C246" s="30" t="inlineStr">
        <is>
          <t>Industrial Products</t>
        </is>
      </c>
      <c r="D246" s="13" t="n">
        <v>196</v>
      </c>
      <c r="E246" s="14" t="n">
        <v>2</v>
      </c>
      <c r="F246" s="15" t="n">
        <v>0.0013</v>
      </c>
      <c r="G246" s="15" t="n"/>
    </row>
    <row r="247">
      <c r="A247" s="12" t="inlineStr">
        <is>
          <t>Aarti Drugs Ltd.</t>
        </is>
      </c>
      <c r="B247" s="30" t="inlineStr">
        <is>
          <t>INE767A01016</t>
        </is>
      </c>
      <c r="C247" s="30" t="inlineStr">
        <is>
          <t>Pharmaceuticals &amp; Biotechnology</t>
        </is>
      </c>
      <c r="D247" s="13" t="n">
        <v>418</v>
      </c>
      <c r="E247" s="14" t="n">
        <v>1.96</v>
      </c>
      <c r="F247" s="15" t="n">
        <v>0.0013</v>
      </c>
      <c r="G247" s="15" t="n"/>
    </row>
    <row r="248">
      <c r="A248" s="12" t="inlineStr">
        <is>
          <t>Indigo Paints Ltd.</t>
        </is>
      </c>
      <c r="B248" s="30" t="inlineStr">
        <is>
          <t>INE09VQ01012</t>
        </is>
      </c>
      <c r="C248" s="30" t="inlineStr">
        <is>
          <t>Consumer Durables</t>
        </is>
      </c>
      <c r="D248" s="13" t="n">
        <v>130</v>
      </c>
      <c r="E248" s="14" t="n">
        <v>1.82</v>
      </c>
      <c r="F248" s="15" t="n">
        <v>0.0012</v>
      </c>
      <c r="G248" s="15" t="n"/>
    </row>
    <row r="249">
      <c r="A249" s="12" t="inlineStr">
        <is>
          <t>Symphony Ltd.</t>
        </is>
      </c>
      <c r="B249" s="30" t="inlineStr">
        <is>
          <t>INE225D01027</t>
        </is>
      </c>
      <c r="C249" s="30" t="inlineStr">
        <is>
          <t>Consumer Durables</t>
        </is>
      </c>
      <c r="D249" s="13" t="n">
        <v>209</v>
      </c>
      <c r="E249" s="14" t="n">
        <v>1.76</v>
      </c>
      <c r="F249" s="15" t="n">
        <v>0.0012</v>
      </c>
      <c r="G249" s="15" t="n"/>
    </row>
    <row r="250">
      <c r="A250" s="12" t="inlineStr">
        <is>
          <t>Rossari Biotech Ltd.</t>
        </is>
      </c>
      <c r="B250" s="30" t="inlineStr">
        <is>
          <t>INE02A801020</t>
        </is>
      </c>
      <c r="C250" s="30" t="inlineStr">
        <is>
          <t>Chemicals &amp; Petrochemicals</t>
        </is>
      </c>
      <c r="D250" s="13" t="n">
        <v>230</v>
      </c>
      <c r="E250" s="14" t="n">
        <v>1.7</v>
      </c>
      <c r="F250" s="15" t="n">
        <v>0.0011</v>
      </c>
      <c r="G250" s="15" t="n"/>
    </row>
    <row r="251">
      <c r="A251" s="12" t="inlineStr">
        <is>
          <t>Glenmark Life Sciences Ltd.</t>
        </is>
      </c>
      <c r="B251" s="30" t="inlineStr">
        <is>
          <t>INE03Q201024</t>
        </is>
      </c>
      <c r="C251" s="30" t="inlineStr">
        <is>
          <t>Pharmaceuticals &amp; Biotechnology</t>
        </is>
      </c>
      <c r="D251" s="13" t="n">
        <v>271</v>
      </c>
      <c r="E251" s="14" t="n">
        <v>1.69</v>
      </c>
      <c r="F251" s="15" t="n">
        <v>0.0011</v>
      </c>
      <c r="G251" s="15" t="n"/>
    </row>
    <row r="252">
      <c r="A252" s="12" t="inlineStr">
        <is>
          <t>Gujarat Alkalies and Chemicals Ltd.</t>
        </is>
      </c>
      <c r="B252" s="30" t="inlineStr">
        <is>
          <t>INE186A01019</t>
        </is>
      </c>
      <c r="C252" s="30" t="inlineStr">
        <is>
          <t>Chemicals &amp; Petrochemicals</t>
        </is>
      </c>
      <c r="D252" s="13" t="n">
        <v>229</v>
      </c>
      <c r="E252" s="14" t="n">
        <v>1.65</v>
      </c>
      <c r="F252" s="15" t="n">
        <v>0.0011</v>
      </c>
      <c r="G252" s="15" t="n"/>
    </row>
    <row r="253">
      <c r="A253" s="12" t="inlineStr">
        <is>
          <t>Epigral Ltd.</t>
        </is>
      </c>
      <c r="B253" s="30" t="inlineStr">
        <is>
          <t>INE071N01016</t>
        </is>
      </c>
      <c r="C253" s="30" t="inlineStr">
        <is>
          <t>Chemicals &amp; Petrochemicals</t>
        </is>
      </c>
      <c r="D253" s="13" t="n">
        <v>157</v>
      </c>
      <c r="E253" s="14" t="n">
        <v>1.41</v>
      </c>
      <c r="F253" s="15" t="n">
        <v>0.0009</v>
      </c>
      <c r="G253" s="15" t="n"/>
    </row>
    <row r="254">
      <c r="A254" s="12" t="inlineStr">
        <is>
          <t>LUX INDUSTRIES LTD</t>
        </is>
      </c>
      <c r="B254" s="30" t="inlineStr">
        <is>
          <t>INE150G01020</t>
        </is>
      </c>
      <c r="C254" s="30" t="inlineStr">
        <is>
          <t>Textiles &amp; Apparels</t>
        </is>
      </c>
      <c r="D254" s="13" t="n">
        <v>102</v>
      </c>
      <c r="E254" s="14" t="n">
        <v>1.39</v>
      </c>
      <c r="F254" s="15" t="n">
        <v>0.0009</v>
      </c>
      <c r="G254" s="15" t="n"/>
    </row>
    <row r="255">
      <c r="A255" s="12" t="inlineStr">
        <is>
          <t>Hle Glascoat Ltd.</t>
        </is>
      </c>
      <c r="B255" s="30" t="inlineStr">
        <is>
          <t>INE461D01028</t>
        </is>
      </c>
      <c r="C255" s="30" t="inlineStr">
        <is>
          <t>Industrial Manufacturing</t>
        </is>
      </c>
      <c r="D255" s="13" t="n">
        <v>257</v>
      </c>
      <c r="E255" s="14" t="n">
        <v>1.35</v>
      </c>
      <c r="F255" s="15" t="n">
        <v>0.0009</v>
      </c>
      <c r="G255" s="15" t="n"/>
    </row>
    <row r="256">
      <c r="A256" s="12" t="inlineStr">
        <is>
          <t>Sharda Cropchem Ltd.</t>
        </is>
      </c>
      <c r="B256" s="30" t="inlineStr">
        <is>
          <t>INE221J01015</t>
        </is>
      </c>
      <c r="C256" s="30" t="inlineStr">
        <is>
          <t>Fertilizers &amp; Agrochemicals</t>
        </is>
      </c>
      <c r="D256" s="13" t="n">
        <v>293</v>
      </c>
      <c r="E256" s="14" t="n">
        <v>1.19</v>
      </c>
      <c r="F256" s="15" t="n">
        <v>0.0008</v>
      </c>
      <c r="G256" s="15" t="n"/>
    </row>
    <row r="257">
      <c r="A257" s="12" t="inlineStr">
        <is>
          <t>MMTC Ltd.</t>
        </is>
      </c>
      <c r="B257" s="30" t="inlineStr">
        <is>
          <t>INE123F01029</t>
        </is>
      </c>
      <c r="C257" s="30" t="inlineStr">
        <is>
          <t>Commercial Services &amp; Supplies</t>
        </is>
      </c>
      <c r="D257" s="13" t="n">
        <v>1949</v>
      </c>
      <c r="E257" s="14" t="n">
        <v>1.07</v>
      </c>
      <c r="F257" s="15" t="n">
        <v>0.0007</v>
      </c>
      <c r="G257" s="15" t="n"/>
    </row>
    <row r="258">
      <c r="A258" s="16" t="inlineStr">
        <is>
          <t>Sub Total</t>
        </is>
      </c>
      <c r="B258" s="31" t="n"/>
      <c r="C258" s="31" t="n"/>
      <c r="D258" s="17" t="n"/>
      <c r="E258" s="37" t="n">
        <v>1533.15</v>
      </c>
      <c r="F258" s="38" t="n">
        <v>1</v>
      </c>
      <c r="G258" s="20" t="n"/>
    </row>
    <row r="259">
      <c r="A259" s="16" t="inlineStr">
        <is>
          <t>(b) Unlisted</t>
        </is>
      </c>
      <c r="B259" s="30" t="n"/>
      <c r="C259" s="30" t="n"/>
      <c r="D259" s="13" t="n"/>
      <c r="E259" s="14" t="n"/>
      <c r="F259" s="15" t="n"/>
      <c r="G259" s="15" t="n"/>
    </row>
    <row r="260">
      <c r="A260" s="16" t="inlineStr">
        <is>
          <t>Sub Total</t>
        </is>
      </c>
      <c r="B260" s="30" t="n"/>
      <c r="C260" s="30" t="n"/>
      <c r="D260" s="13" t="n"/>
      <c r="E260" s="39" t="inlineStr">
        <is>
          <t>NIL</t>
        </is>
      </c>
      <c r="F260" s="40" t="inlineStr">
        <is>
          <t>NIL</t>
        </is>
      </c>
      <c r="G260" s="15" t="n"/>
    </row>
    <row r="261">
      <c r="A261" s="21" t="inlineStr">
        <is>
          <t>TOTAL</t>
        </is>
      </c>
      <c r="B261" s="32" t="n"/>
      <c r="C261" s="32" t="n"/>
      <c r="D261" s="22" t="n"/>
      <c r="E261" s="27" t="n">
        <v>1533.15</v>
      </c>
      <c r="F261" s="28" t="n">
        <v>1</v>
      </c>
      <c r="G261" s="20" t="n"/>
    </row>
    <row r="262">
      <c r="A262" s="12" t="n"/>
      <c r="B262" s="30" t="n"/>
      <c r="C262" s="30" t="n"/>
      <c r="D262" s="13" t="n"/>
      <c r="E262" s="14" t="n"/>
      <c r="F262" s="15" t="n"/>
      <c r="G262" s="15" t="n"/>
    </row>
    <row r="263">
      <c r="A263" s="12" t="n"/>
      <c r="B263" s="30" t="n"/>
      <c r="C263" s="30" t="n"/>
      <c r="D263" s="13" t="n"/>
      <c r="E263" s="14" t="n"/>
      <c r="F263" s="15" t="n"/>
      <c r="G263" s="15" t="n"/>
    </row>
    <row r="264">
      <c r="A264" s="16" t="inlineStr">
        <is>
          <t>TREPS / Reverse Repo</t>
        </is>
      </c>
      <c r="B264" s="30" t="n"/>
      <c r="C264" s="30" t="n"/>
      <c r="D264" s="13" t="n"/>
      <c r="E264" s="14" t="n"/>
      <c r="F264" s="15" t="n"/>
      <c r="G264" s="15" t="n"/>
    </row>
    <row r="265">
      <c r="A265" s="12" t="inlineStr">
        <is>
          <t>Clearing Corporation of India Ltd.</t>
        </is>
      </c>
      <c r="B265" s="30" t="n"/>
      <c r="C265" s="30" t="n"/>
      <c r="D265" s="13" t="n"/>
      <c r="E265" s="14" t="n">
        <v>13</v>
      </c>
      <c r="F265" s="15" t="n">
        <v>0.008500000000000001</v>
      </c>
      <c r="G265" s="15" t="n">
        <v>0.067576</v>
      </c>
    </row>
    <row r="266">
      <c r="A266" s="16" t="inlineStr">
        <is>
          <t>Sub Total</t>
        </is>
      </c>
      <c r="B266" s="31" t="n"/>
      <c r="C266" s="31" t="n"/>
      <c r="D266" s="17" t="n"/>
      <c r="E266" s="37" t="n">
        <v>13</v>
      </c>
      <c r="F266" s="38" t="n">
        <v>0.008500000000000001</v>
      </c>
      <c r="G266" s="20" t="n"/>
    </row>
    <row r="267">
      <c r="A267" s="12" t="n"/>
      <c r="B267" s="30" t="n"/>
      <c r="C267" s="30" t="n"/>
      <c r="D267" s="13" t="n"/>
      <c r="E267" s="14" t="n"/>
      <c r="F267" s="15" t="n"/>
      <c r="G267" s="15" t="n"/>
    </row>
    <row r="268">
      <c r="A268" s="21" t="inlineStr">
        <is>
          <t>TOTAL</t>
        </is>
      </c>
      <c r="B268" s="32" t="n"/>
      <c r="C268" s="32" t="n"/>
      <c r="D268" s="22" t="n"/>
      <c r="E268" s="18" t="n">
        <v>13</v>
      </c>
      <c r="F268" s="19" t="n">
        <v>0.008500000000000001</v>
      </c>
      <c r="G268" s="20" t="n"/>
    </row>
    <row r="269">
      <c r="A269" s="12" t="inlineStr">
        <is>
          <t>Accrued Interest</t>
        </is>
      </c>
      <c r="B269" s="30" t="n"/>
      <c r="C269" s="30" t="n"/>
      <c r="D269" s="13" t="n"/>
      <c r="E269" s="14" t="n">
        <v>0.0024064</v>
      </c>
      <c r="F269" s="15" t="n">
        <v>1e-06</v>
      </c>
      <c r="G269" s="15" t="n"/>
    </row>
    <row r="270">
      <c r="A270" s="12" t="inlineStr">
        <is>
          <t>Net Receivables/(Payables)</t>
        </is>
      </c>
      <c r="B270" s="30" t="n"/>
      <c r="C270" s="30" t="n"/>
      <c r="D270" s="13" t="n"/>
      <c r="E270" s="23" t="n">
        <v>-13.3324064</v>
      </c>
      <c r="F270" s="24" t="n">
        <v>-0.008501</v>
      </c>
      <c r="G270" s="15" t="n">
        <v>0.067576</v>
      </c>
    </row>
    <row r="271">
      <c r="A271" s="25" t="inlineStr">
        <is>
          <t>GRAND TOTAL</t>
        </is>
      </c>
      <c r="B271" s="33" t="n"/>
      <c r="C271" s="33" t="n"/>
      <c r="D271" s="26" t="n"/>
      <c r="E271" s="27" t="n">
        <v>1532.82</v>
      </c>
      <c r="F271" s="28" t="n">
        <v>1</v>
      </c>
      <c r="G271" s="28" t="n"/>
    </row>
    <row r="276">
      <c r="A276" s="67" t="inlineStr">
        <is>
          <t>Notes:</t>
        </is>
      </c>
    </row>
    <row r="277">
      <c r="A277" s="47" t="inlineStr">
        <is>
          <t>1. Security in default beyond its maturiy date</t>
        </is>
      </c>
      <c r="B277" s="34" t="inlineStr">
        <is>
          <t>NIL</t>
        </is>
      </c>
    </row>
    <row r="278">
      <c r="A278" t="inlineStr">
        <is>
          <t>2. NAV at the beginning of the period (Rs. per unit)</t>
        </is>
      </c>
    </row>
    <row r="279">
      <c r="A279" t="inlineStr">
        <is>
          <t>Plan /option (Face Value 10)</t>
        </is>
      </c>
      <c r="B279" t="inlineStr">
        <is>
          <t>As on</t>
        </is>
      </c>
      <c r="C279" t="inlineStr">
        <is>
          <t>As on</t>
        </is>
      </c>
    </row>
    <row r="280">
      <c r="B280" s="48" t="n">
        <v>45198</v>
      </c>
      <c r="C280" s="48" t="n">
        <v>45230</v>
      </c>
    </row>
    <row r="281">
      <c r="A281" t="inlineStr">
        <is>
          <t>Direct Plan  Growth Option</t>
        </is>
      </c>
      <c r="B281" t="n">
        <v>12.656</v>
      </c>
      <c r="C281" t="n">
        <v>12.4465</v>
      </c>
      <c r="E281" s="2" t="n"/>
    </row>
    <row r="282">
      <c r="A282" t="inlineStr">
        <is>
          <t>Direct Plan IDCW Option</t>
        </is>
      </c>
      <c r="B282" t="n">
        <v>12.6562</v>
      </c>
      <c r="C282" t="n">
        <v>12.4467</v>
      </c>
      <c r="E282" s="2" t="n"/>
    </row>
    <row r="283">
      <c r="A283" t="inlineStr">
        <is>
          <t>Regular Plan  Growth Option</t>
        </is>
      </c>
      <c r="B283" t="n">
        <v>12.5887</v>
      </c>
      <c r="C283" t="n">
        <v>12.3718</v>
      </c>
      <c r="E283" s="2" t="n"/>
    </row>
    <row r="284">
      <c r="A284" t="inlineStr">
        <is>
          <t>Regular Plan IDCW Option</t>
        </is>
      </c>
      <c r="B284" t="n">
        <v>12.5886</v>
      </c>
      <c r="C284" t="n">
        <v>12.3718</v>
      </c>
      <c r="E284" s="2" t="n"/>
    </row>
    <row r="285">
      <c r="E285" s="2" t="n"/>
    </row>
    <row r="286">
      <c r="A286" t="inlineStr">
        <is>
          <t xml:space="preserve">3. Total Dividend (Net) declared during the month </t>
        </is>
      </c>
      <c r="B286" s="34" t="inlineStr">
        <is>
          <t>NIL</t>
        </is>
      </c>
    </row>
    <row r="287">
      <c r="A287" t="inlineStr">
        <is>
          <t>4. Bonus was declared during the month</t>
        </is>
      </c>
      <c r="B287" s="34" t="inlineStr">
        <is>
          <t>NIL</t>
        </is>
      </c>
    </row>
    <row r="288" ht="30" customHeight="1">
      <c r="A288" s="47" t="inlineStr">
        <is>
          <t>5. Investment in Repo of Corporate Debt Securities during the month ended October 31, 2023</t>
        </is>
      </c>
      <c r="B288" s="34" t="inlineStr">
        <is>
          <t>NIL</t>
        </is>
      </c>
    </row>
    <row r="289" ht="30" customHeight="1">
      <c r="A289" s="47" t="inlineStr">
        <is>
          <t>6. Investment in foreign securities/ADRs/GDRs at the end of the month</t>
        </is>
      </c>
      <c r="B289" s="34" t="inlineStr">
        <is>
          <t>NIL</t>
        </is>
      </c>
    </row>
    <row r="290">
      <c r="A290" t="inlineStr">
        <is>
          <t>7. Portfolio Turnover Ratio</t>
        </is>
      </c>
      <c r="B290" s="49" t="n">
        <v>1.447343</v>
      </c>
    </row>
    <row r="291" ht="45" customHeight="1">
      <c r="A291" s="47" t="inlineStr">
        <is>
          <t>8. Total gross exposure to derivative instruments (excluding reversed positions) at the end of the month (Rs. in Lakhs)</t>
        </is>
      </c>
      <c r="B291" s="34" t="inlineStr">
        <is>
          <t>NIL</t>
        </is>
      </c>
    </row>
    <row r="292" ht="30" customHeight="1">
      <c r="A292" s="47" t="inlineStr">
        <is>
          <t>9. Margin Deposits includes Margin money placed on derivatives other than margin money placed with bank</t>
        </is>
      </c>
      <c r="B292" s="34" t="inlineStr">
        <is>
          <t>NIL</t>
        </is>
      </c>
    </row>
    <row r="293" ht="30" customHeight="1">
      <c r="A293" s="47" t="inlineStr">
        <is>
          <t>10. Value of investment made by other schemes under same management (Rs. In Lakhs)</t>
        </is>
      </c>
      <c r="B293" s="34" t="inlineStr">
        <is>
          <t>NIL</t>
        </is>
      </c>
    </row>
    <row r="294">
      <c r="A294" t="inlineStr">
        <is>
          <t>11. Number of instance of deviation In valuation of securities</t>
        </is>
      </c>
      <c r="B294" s="34" t="inlineStr">
        <is>
          <t>NIL</t>
        </is>
      </c>
    </row>
    <row r="295">
      <c r="A295" t="inlineStr">
        <is>
          <t>12. Total value and percentage of illiquid equity shares / securities</t>
        </is>
      </c>
      <c r="B295" s="34" t="inlineStr">
        <is>
          <t>NIL</t>
        </is>
      </c>
    </row>
    <row r="297" ht="70" customHeight="1">
      <c r="A297" s="69" t="inlineStr">
        <is>
          <t>Scheme Name</t>
        </is>
      </c>
      <c r="B297" s="69" t="inlineStr">
        <is>
          <t>Risk- O - Meter</t>
        </is>
      </c>
      <c r="C297" s="69" t="inlineStr">
        <is>
          <t>Benchmark of the Scheme</t>
        </is>
      </c>
      <c r="D297" s="69" t="inlineStr">
        <is>
          <t>Benchmark Risk-o-meter</t>
        </is>
      </c>
    </row>
    <row r="298" ht="70" customHeight="1">
      <c r="A298" s="69" t="inlineStr">
        <is>
          <t>Edelweiss Nifty Smallcap 250 Index Fund</t>
        </is>
      </c>
      <c r="B298" s="69" t="n"/>
      <c r="C298" s="69" t="inlineStr">
        <is>
          <t>NIFTY Smallcap 250 Index</t>
        </is>
      </c>
      <c r="D298" s="69" t="n"/>
      <c r="E298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42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109"/>
  <sheetViews>
    <sheetView showGridLines="0" workbookViewId="0">
      <pane ySplit="4" topLeftCell="A5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MID CAP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 ended equity scheme predominantly investing in mid cap stocks)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6" t="inlineStr">
        <is>
          <t>Equity &amp; Equity related</t>
        </is>
      </c>
      <c r="B6" s="30" t="n"/>
      <c r="C6" s="30" t="n"/>
      <c r="D6" s="13" t="n"/>
      <c r="E6" s="14" t="n"/>
      <c r="F6" s="15" t="n"/>
      <c r="G6" s="15" t="n"/>
    </row>
    <row r="7">
      <c r="A7" s="16" t="inlineStr">
        <is>
          <t>(a)Listed / Awaiting listing on Stock Exchanges</t>
        </is>
      </c>
      <c r="B7" s="30" t="n"/>
      <c r="C7" s="30" t="n"/>
      <c r="D7" s="13" t="n"/>
      <c r="E7" s="14" t="n"/>
      <c r="F7" s="15" t="n"/>
      <c r="G7" s="15" t="n"/>
    </row>
    <row r="8">
      <c r="A8" s="12" t="inlineStr">
        <is>
          <t>Persistent Systems Ltd.</t>
        </is>
      </c>
      <c r="B8" s="30" t="inlineStr">
        <is>
          <t>INE262H01013</t>
        </is>
      </c>
      <c r="C8" s="30" t="inlineStr">
        <is>
          <t>IT - Software</t>
        </is>
      </c>
      <c r="D8" s="13" t="n">
        <v>280643</v>
      </c>
      <c r="E8" s="14" t="n">
        <v>17288.17</v>
      </c>
      <c r="F8" s="15" t="n">
        <v>0.0456</v>
      </c>
      <c r="G8" s="15" t="n"/>
    </row>
    <row r="9">
      <c r="A9" s="12" t="inlineStr">
        <is>
          <t>The Federal Bank Ltd.</t>
        </is>
      </c>
      <c r="B9" s="30" t="inlineStr">
        <is>
          <t>INE171A01029</t>
        </is>
      </c>
      <c r="C9" s="30" t="inlineStr">
        <is>
          <t>Banks</t>
        </is>
      </c>
      <c r="D9" s="13" t="n">
        <v>10351669</v>
      </c>
      <c r="E9" s="14" t="n">
        <v>14559.62</v>
      </c>
      <c r="F9" s="15" t="n">
        <v>0.0384</v>
      </c>
      <c r="G9" s="15" t="n"/>
    </row>
    <row r="10">
      <c r="A10" s="12" t="inlineStr">
        <is>
          <t>Trent Ltd.</t>
        </is>
      </c>
      <c r="B10" s="30" t="inlineStr">
        <is>
          <t>INE849A01020</t>
        </is>
      </c>
      <c r="C10" s="30" t="inlineStr">
        <is>
          <t>Retailing</t>
        </is>
      </c>
      <c r="D10" s="13" t="n">
        <v>644137</v>
      </c>
      <c r="E10" s="14" t="n">
        <v>13879.22</v>
      </c>
      <c r="F10" s="15" t="n">
        <v>0.0366</v>
      </c>
      <c r="G10" s="15" t="n"/>
    </row>
    <row r="11">
      <c r="A11" s="12" t="inlineStr">
        <is>
          <t>Coforge Ltd.</t>
        </is>
      </c>
      <c r="B11" s="30" t="inlineStr">
        <is>
          <t>INE591G01017</t>
        </is>
      </c>
      <c r="C11" s="30" t="inlineStr">
        <is>
          <t>IT - Software</t>
        </is>
      </c>
      <c r="D11" s="13" t="n">
        <v>245336</v>
      </c>
      <c r="E11" s="14" t="n">
        <v>12228.16</v>
      </c>
      <c r="F11" s="15" t="n">
        <v>0.0322</v>
      </c>
      <c r="G11" s="15" t="n"/>
    </row>
    <row r="12">
      <c r="A12" s="12" t="inlineStr">
        <is>
          <t>Dixon Technologies (India) Ltd.</t>
        </is>
      </c>
      <c r="B12" s="30" t="inlineStr">
        <is>
          <t>INE935N01020</t>
        </is>
      </c>
      <c r="C12" s="30" t="inlineStr">
        <is>
          <t>Consumer Durables</t>
        </is>
      </c>
      <c r="D12" s="13" t="n">
        <v>235985</v>
      </c>
      <c r="E12" s="14" t="n">
        <v>12039.01</v>
      </c>
      <c r="F12" s="15" t="n">
        <v>0.0317</v>
      </c>
      <c r="G12" s="15" t="n"/>
    </row>
    <row r="13">
      <c r="A13" s="12" t="inlineStr">
        <is>
          <t>Indian Bank</t>
        </is>
      </c>
      <c r="B13" s="30" t="inlineStr">
        <is>
          <t>INE562A01011</t>
        </is>
      </c>
      <c r="C13" s="30" t="inlineStr">
        <is>
          <t>Banks</t>
        </is>
      </c>
      <c r="D13" s="13" t="n">
        <v>2783325</v>
      </c>
      <c r="E13" s="14" t="n">
        <v>11691.36</v>
      </c>
      <c r="F13" s="15" t="n">
        <v>0.0308</v>
      </c>
      <c r="G13" s="15" t="n"/>
    </row>
    <row r="14">
      <c r="A14" s="12" t="inlineStr">
        <is>
          <t>TVS Motor Company Ltd.</t>
        </is>
      </c>
      <c r="B14" s="30" t="inlineStr">
        <is>
          <t>INE494B01023</t>
        </is>
      </c>
      <c r="C14" s="30" t="inlineStr">
        <is>
          <t>Automobiles</t>
        </is>
      </c>
      <c r="D14" s="13" t="n">
        <v>645341</v>
      </c>
      <c r="E14" s="14" t="n">
        <v>10266.08</v>
      </c>
      <c r="F14" s="15" t="n">
        <v>0.0271</v>
      </c>
      <c r="G14" s="15" t="n"/>
    </row>
    <row r="15">
      <c r="A15" s="12" t="inlineStr">
        <is>
          <t>Solar Industries India Ltd.</t>
        </is>
      </c>
      <c r="B15" s="30" t="inlineStr">
        <is>
          <t>INE343H01029</t>
        </is>
      </c>
      <c r="C15" s="30" t="inlineStr">
        <is>
          <t>Chemicals &amp; Petrochemicals</t>
        </is>
      </c>
      <c r="D15" s="13" t="n">
        <v>183494</v>
      </c>
      <c r="E15" s="14" t="n">
        <v>10093.09</v>
      </c>
      <c r="F15" s="15" t="n">
        <v>0.0266</v>
      </c>
      <c r="G15" s="15" t="n"/>
    </row>
    <row r="16">
      <c r="A16" s="12" t="inlineStr">
        <is>
          <t>Power Finance Corporation Ltd.</t>
        </is>
      </c>
      <c r="B16" s="30" t="inlineStr">
        <is>
          <t>INE134E01011</t>
        </is>
      </c>
      <c r="C16" s="30" t="inlineStr">
        <is>
          <t>Finance</t>
        </is>
      </c>
      <c r="D16" s="13" t="n">
        <v>3979331</v>
      </c>
      <c r="E16" s="14" t="n">
        <v>9813.030000000001</v>
      </c>
      <c r="F16" s="15" t="n">
        <v>0.0259</v>
      </c>
      <c r="G16" s="15" t="n"/>
    </row>
    <row r="17">
      <c r="A17" s="12" t="inlineStr">
        <is>
          <t>Motherson Sumi Wiring India Ltd.</t>
        </is>
      </c>
      <c r="B17" s="30" t="inlineStr">
        <is>
          <t>INE0FS801015</t>
        </is>
      </c>
      <c r="C17" s="30" t="inlineStr">
        <is>
          <t>Auto Components</t>
        </is>
      </c>
      <c r="D17" s="13" t="n">
        <v>15570481</v>
      </c>
      <c r="E17" s="14" t="n">
        <v>9334.5</v>
      </c>
      <c r="F17" s="15" t="n">
        <v>0.0246</v>
      </c>
      <c r="G17" s="15" t="n"/>
    </row>
    <row r="18">
      <c r="A18" s="12" t="inlineStr">
        <is>
          <t>Kajaria Ceramics Ltd.</t>
        </is>
      </c>
      <c r="B18" s="30" t="inlineStr">
        <is>
          <t>INE217B01036</t>
        </is>
      </c>
      <c r="C18" s="30" t="inlineStr">
        <is>
          <t>Consumer Durables</t>
        </is>
      </c>
      <c r="D18" s="13" t="n">
        <v>709820</v>
      </c>
      <c r="E18" s="14" t="n">
        <v>8953.309999999999</v>
      </c>
      <c r="F18" s="15" t="n">
        <v>0.0236</v>
      </c>
      <c r="G18" s="15" t="n"/>
    </row>
    <row r="19">
      <c r="A19" s="12" t="inlineStr">
        <is>
          <t>Max Healthcare Institute Ltd.</t>
        </is>
      </c>
      <c r="B19" s="30" t="inlineStr">
        <is>
          <t>INE027H01010</t>
        </is>
      </c>
      <c r="C19" s="30" t="inlineStr">
        <is>
          <t>Healthcare Services</t>
        </is>
      </c>
      <c r="D19" s="13" t="n">
        <v>1558849</v>
      </c>
      <c r="E19" s="14" t="n">
        <v>8943.9</v>
      </c>
      <c r="F19" s="15" t="n">
        <v>0.0236</v>
      </c>
      <c r="G19" s="15" t="n"/>
    </row>
    <row r="20">
      <c r="A20" s="12" t="inlineStr">
        <is>
          <t>Cholamandalam Investment &amp; Finance Company Ltd.</t>
        </is>
      </c>
      <c r="B20" s="30" t="inlineStr">
        <is>
          <t>INE121A01024</t>
        </is>
      </c>
      <c r="C20" s="30" t="inlineStr">
        <is>
          <t>Finance</t>
        </is>
      </c>
      <c r="D20" s="13" t="n">
        <v>753164</v>
      </c>
      <c r="E20" s="14" t="n">
        <v>8565.73</v>
      </c>
      <c r="F20" s="15" t="n">
        <v>0.0226</v>
      </c>
      <c r="G20" s="15" t="n"/>
    </row>
    <row r="21">
      <c r="A21" s="12" t="inlineStr">
        <is>
          <t>Vedant Fashions Ltd.</t>
        </is>
      </c>
      <c r="B21" s="30" t="inlineStr">
        <is>
          <t>INE825V01034</t>
        </is>
      </c>
      <c r="C21" s="30" t="inlineStr">
        <is>
          <t>Retailing</t>
        </is>
      </c>
      <c r="D21" s="13" t="n">
        <v>644416</v>
      </c>
      <c r="E21" s="14" t="n">
        <v>8326.82</v>
      </c>
      <c r="F21" s="15" t="n">
        <v>0.022</v>
      </c>
      <c r="G21" s="15" t="n"/>
    </row>
    <row r="22">
      <c r="A22" s="12" t="inlineStr">
        <is>
          <t>Dalmia Bharat Ltd.</t>
        </is>
      </c>
      <c r="B22" s="30" t="inlineStr">
        <is>
          <t>INE00R701025</t>
        </is>
      </c>
      <c r="C22" s="30" t="inlineStr">
        <is>
          <t>Cement &amp; Cement Products</t>
        </is>
      </c>
      <c r="D22" s="13" t="n">
        <v>390434</v>
      </c>
      <c r="E22" s="14" t="n">
        <v>8215.709999999999</v>
      </c>
      <c r="F22" s="15" t="n">
        <v>0.0217</v>
      </c>
      <c r="G22" s="15" t="n"/>
    </row>
    <row r="23">
      <c r="A23" s="12" t="inlineStr">
        <is>
          <t>Syngene International Ltd.</t>
        </is>
      </c>
      <c r="B23" s="30" t="inlineStr">
        <is>
          <t>INE398R01022</t>
        </is>
      </c>
      <c r="C23" s="30" t="inlineStr">
        <is>
          <t>Healthcare Services</t>
        </is>
      </c>
      <c r="D23" s="13" t="n">
        <v>1145655</v>
      </c>
      <c r="E23" s="14" t="n">
        <v>7793.89</v>
      </c>
      <c r="F23" s="15" t="n">
        <v>0.0205</v>
      </c>
      <c r="G23" s="15" t="n"/>
    </row>
    <row r="24">
      <c r="A24" s="12" t="inlineStr">
        <is>
          <t>Jubilant Foodworks Ltd.</t>
        </is>
      </c>
      <c r="B24" s="30" t="inlineStr">
        <is>
          <t>INE797F01020</t>
        </is>
      </c>
      <c r="C24" s="30" t="inlineStr">
        <is>
          <t>Leisure Services</t>
        </is>
      </c>
      <c r="D24" s="13" t="n">
        <v>1535821</v>
      </c>
      <c r="E24" s="14" t="n">
        <v>7693.7</v>
      </c>
      <c r="F24" s="15" t="n">
        <v>0.0203</v>
      </c>
      <c r="G24" s="15" t="n"/>
    </row>
    <row r="25">
      <c r="A25" s="12" t="inlineStr">
        <is>
          <t>APL Apollo Tubes Ltd.</t>
        </is>
      </c>
      <c r="B25" s="30" t="inlineStr">
        <is>
          <t>INE702C01027</t>
        </is>
      </c>
      <c r="C25" s="30" t="inlineStr">
        <is>
          <t>Industrial Products</t>
        </is>
      </c>
      <c r="D25" s="13" t="n">
        <v>485324</v>
      </c>
      <c r="E25" s="14" t="n">
        <v>7596.78</v>
      </c>
      <c r="F25" s="15" t="n">
        <v>0.02</v>
      </c>
      <c r="G25" s="15" t="n"/>
    </row>
    <row r="26">
      <c r="A26" s="12" t="inlineStr">
        <is>
          <t>JSW Energy Ltd.</t>
        </is>
      </c>
      <c r="B26" s="30" t="inlineStr">
        <is>
          <t>INE121E01018</t>
        </is>
      </c>
      <c r="C26" s="30" t="inlineStr">
        <is>
          <t>Power</t>
        </is>
      </c>
      <c r="D26" s="13" t="n">
        <v>1964122</v>
      </c>
      <c r="E26" s="14" t="n">
        <v>7577.58</v>
      </c>
      <c r="F26" s="15" t="n">
        <v>0.02</v>
      </c>
      <c r="G26" s="15" t="n"/>
    </row>
    <row r="27">
      <c r="A27" s="12" t="inlineStr">
        <is>
          <t>JB Chemicals &amp; Pharmaceuticals Ltd.</t>
        </is>
      </c>
      <c r="B27" s="30" t="inlineStr">
        <is>
          <t>INE572A01036</t>
        </is>
      </c>
      <c r="C27" s="30" t="inlineStr">
        <is>
          <t>Pharmaceuticals &amp; Biotechnology</t>
        </is>
      </c>
      <c r="D27" s="13" t="n">
        <v>540893</v>
      </c>
      <c r="E27" s="14" t="n">
        <v>7563.04</v>
      </c>
      <c r="F27" s="15" t="n">
        <v>0.0199</v>
      </c>
      <c r="G27" s="15" t="n"/>
    </row>
    <row r="28">
      <c r="A28" s="12" t="inlineStr">
        <is>
          <t>Cummins India Ltd.</t>
        </is>
      </c>
      <c r="B28" s="30" t="inlineStr">
        <is>
          <t>INE298A01020</t>
        </is>
      </c>
      <c r="C28" s="30" t="inlineStr">
        <is>
          <t>Industrial Products</t>
        </is>
      </c>
      <c r="D28" s="13" t="n">
        <v>447713</v>
      </c>
      <c r="E28" s="14" t="n">
        <v>7506.13</v>
      </c>
      <c r="F28" s="15" t="n">
        <v>0.0198</v>
      </c>
      <c r="G28" s="15" t="n"/>
    </row>
    <row r="29">
      <c r="A29" s="12" t="inlineStr">
        <is>
          <t>Bharat Electronics Ltd.</t>
        </is>
      </c>
      <c r="B29" s="30" t="inlineStr">
        <is>
          <t>INE263A01024</t>
        </is>
      </c>
      <c r="C29" s="30" t="inlineStr">
        <is>
          <t>Aerospace &amp; Defense</t>
        </is>
      </c>
      <c r="D29" s="13" t="n">
        <v>5471129</v>
      </c>
      <c r="E29" s="14" t="n">
        <v>7290.28</v>
      </c>
      <c r="F29" s="15" t="n">
        <v>0.0192</v>
      </c>
      <c r="G29" s="15" t="n"/>
    </row>
    <row r="30">
      <c r="A30" s="12" t="inlineStr">
        <is>
          <t>Ajanta Pharma Ltd.</t>
        </is>
      </c>
      <c r="B30" s="30" t="inlineStr">
        <is>
          <t>INE031B01049</t>
        </is>
      </c>
      <c r="C30" s="30" t="inlineStr">
        <is>
          <t>Pharmaceuticals &amp; Biotechnology</t>
        </is>
      </c>
      <c r="D30" s="13" t="n">
        <v>411512</v>
      </c>
      <c r="E30" s="14" t="n">
        <v>7255.78</v>
      </c>
      <c r="F30" s="15" t="n">
        <v>0.0191</v>
      </c>
      <c r="G30" s="15" t="n"/>
    </row>
    <row r="31">
      <c r="A31" s="12" t="inlineStr">
        <is>
          <t>Creditaccess Grameen Ltd.</t>
        </is>
      </c>
      <c r="B31" s="30" t="inlineStr">
        <is>
          <t>INE741K01010</t>
        </is>
      </c>
      <c r="C31" s="30" t="inlineStr">
        <is>
          <t>Finance</t>
        </is>
      </c>
      <c r="D31" s="13" t="n">
        <v>453227</v>
      </c>
      <c r="E31" s="14" t="n">
        <v>7238.94</v>
      </c>
      <c r="F31" s="15" t="n">
        <v>0.0191</v>
      </c>
      <c r="G31" s="15" t="n"/>
    </row>
    <row r="32">
      <c r="A32" s="12" t="inlineStr">
        <is>
          <t>Ashok Leyland Ltd.</t>
        </is>
      </c>
      <c r="B32" s="30" t="inlineStr">
        <is>
          <t>INE208A01029</t>
        </is>
      </c>
      <c r="C32" s="30" t="inlineStr">
        <is>
          <t>Agricultural, Commercial &amp; Construction Vehicles</t>
        </is>
      </c>
      <c r="D32" s="13" t="n">
        <v>4313759</v>
      </c>
      <c r="E32" s="14" t="n">
        <v>7234.17</v>
      </c>
      <c r="F32" s="15" t="n">
        <v>0.0191</v>
      </c>
      <c r="G32" s="15" t="n"/>
    </row>
    <row r="33">
      <c r="A33" s="12" t="inlineStr">
        <is>
          <t>Astral Ltd.</t>
        </is>
      </c>
      <c r="B33" s="30" t="inlineStr">
        <is>
          <t>INE006I01046</t>
        </is>
      </c>
      <c r="C33" s="30" t="inlineStr">
        <is>
          <t>Industrial Products</t>
        </is>
      </c>
      <c r="D33" s="13" t="n">
        <v>384090</v>
      </c>
      <c r="E33" s="14" t="n">
        <v>7108.55</v>
      </c>
      <c r="F33" s="15" t="n">
        <v>0.0187</v>
      </c>
      <c r="G33" s="15" t="n"/>
    </row>
    <row r="34">
      <c r="A34" s="12" t="inlineStr">
        <is>
          <t>JK Cement Ltd.</t>
        </is>
      </c>
      <c r="B34" s="30" t="inlineStr">
        <is>
          <t>INE823G01014</t>
        </is>
      </c>
      <c r="C34" s="30" t="inlineStr">
        <is>
          <t>Cement &amp; Cement Products</t>
        </is>
      </c>
      <c r="D34" s="13" t="n">
        <v>221546</v>
      </c>
      <c r="E34" s="14" t="n">
        <v>6987.56</v>
      </c>
      <c r="F34" s="15" t="n">
        <v>0.0184</v>
      </c>
      <c r="G34" s="15" t="n"/>
    </row>
    <row r="35">
      <c r="A35" s="12" t="inlineStr">
        <is>
          <t>UNO Minda Ltd.</t>
        </is>
      </c>
      <c r="B35" s="30" t="inlineStr">
        <is>
          <t>INE405E01023</t>
        </is>
      </c>
      <c r="C35" s="30" t="inlineStr">
        <is>
          <t>Auto Components</t>
        </is>
      </c>
      <c r="D35" s="13" t="n">
        <v>1183512</v>
      </c>
      <c r="E35" s="14" t="n">
        <v>6896.32</v>
      </c>
      <c r="F35" s="15" t="n">
        <v>0.0182</v>
      </c>
      <c r="G35" s="15" t="n"/>
    </row>
    <row r="36">
      <c r="A36" s="12" t="inlineStr">
        <is>
          <t>Godrej Properties Ltd.</t>
        </is>
      </c>
      <c r="B36" s="30" t="inlineStr">
        <is>
          <t>INE484J01027</t>
        </is>
      </c>
      <c r="C36" s="30" t="inlineStr">
        <is>
          <t>Realty</t>
        </is>
      </c>
      <c r="D36" s="13" t="n">
        <v>376036</v>
      </c>
      <c r="E36" s="14" t="n">
        <v>6240.88</v>
      </c>
      <c r="F36" s="15" t="n">
        <v>0.0165</v>
      </c>
      <c r="G36" s="15" t="n"/>
    </row>
    <row r="37">
      <c r="A37" s="12" t="inlineStr">
        <is>
          <t>City Union Bank Ltd.</t>
        </is>
      </c>
      <c r="B37" s="30" t="inlineStr">
        <is>
          <t>INE491A01021</t>
        </is>
      </c>
      <c r="C37" s="30" t="inlineStr">
        <is>
          <t>Banks</t>
        </is>
      </c>
      <c r="D37" s="13" t="n">
        <v>4310078</v>
      </c>
      <c r="E37" s="14" t="n">
        <v>5952.22</v>
      </c>
      <c r="F37" s="15" t="n">
        <v>0.0157</v>
      </c>
      <c r="G37" s="15" t="n"/>
    </row>
    <row r="38">
      <c r="A38" s="12" t="inlineStr">
        <is>
          <t>Bharat Dynamics Ltd.</t>
        </is>
      </c>
      <c r="B38" s="30" t="inlineStr">
        <is>
          <t>INE171Z01018</t>
        </is>
      </c>
      <c r="C38" s="30" t="inlineStr">
        <is>
          <t>Aerospace &amp; Defense</t>
        </is>
      </c>
      <c r="D38" s="13" t="n">
        <v>525232</v>
      </c>
      <c r="E38" s="14" t="n">
        <v>5116.55</v>
      </c>
      <c r="F38" s="15" t="n">
        <v>0.0135</v>
      </c>
      <c r="G38" s="15" t="n"/>
    </row>
    <row r="39">
      <c r="A39" s="12" t="inlineStr">
        <is>
          <t>Amber Enterprises India Ltd.</t>
        </is>
      </c>
      <c r="B39" s="30" t="inlineStr">
        <is>
          <t>INE371P01015</t>
        </is>
      </c>
      <c r="C39" s="30" t="inlineStr">
        <is>
          <t>Consumer Durables</t>
        </is>
      </c>
      <c r="D39" s="13" t="n">
        <v>160818</v>
      </c>
      <c r="E39" s="14" t="n">
        <v>4718.72</v>
      </c>
      <c r="F39" s="15" t="n">
        <v>0.0124</v>
      </c>
      <c r="G39" s="15" t="n"/>
    </row>
    <row r="40">
      <c r="A40" s="12" t="inlineStr">
        <is>
          <t>Sundaram Finance Ltd.</t>
        </is>
      </c>
      <c r="B40" s="30" t="inlineStr">
        <is>
          <t>INE660A01013</t>
        </is>
      </c>
      <c r="C40" s="30" t="inlineStr">
        <is>
          <t>Finance</t>
        </is>
      </c>
      <c r="D40" s="13" t="n">
        <v>139311</v>
      </c>
      <c r="E40" s="14" t="n">
        <v>4419.92</v>
      </c>
      <c r="F40" s="15" t="n">
        <v>0.0117</v>
      </c>
      <c r="G40" s="15" t="n"/>
    </row>
    <row r="41">
      <c r="A41" s="12" t="inlineStr">
        <is>
          <t>Max Financial Services Ltd.</t>
        </is>
      </c>
      <c r="B41" s="30" t="inlineStr">
        <is>
          <t>INE180A01020</t>
        </is>
      </c>
      <c r="C41" s="30" t="inlineStr">
        <is>
          <t>Insurance</t>
        </is>
      </c>
      <c r="D41" s="13" t="n">
        <v>479597</v>
      </c>
      <c r="E41" s="14" t="n">
        <v>4384</v>
      </c>
      <c r="F41" s="15" t="n">
        <v>0.0116</v>
      </c>
      <c r="G41" s="15" t="n"/>
    </row>
    <row r="42">
      <c r="A42" s="12" t="inlineStr">
        <is>
          <t>Bikaji Foods International Ltd.</t>
        </is>
      </c>
      <c r="B42" s="30" t="inlineStr">
        <is>
          <t>INE00E101023</t>
        </is>
      </c>
      <c r="C42" s="30" t="inlineStr">
        <is>
          <t>Food Products</t>
        </is>
      </c>
      <c r="D42" s="13" t="n">
        <v>922250</v>
      </c>
      <c r="E42" s="14" t="n">
        <v>4363.16</v>
      </c>
      <c r="F42" s="15" t="n">
        <v>0.0115</v>
      </c>
      <c r="G42" s="15" t="n"/>
    </row>
    <row r="43">
      <c r="A43" s="12" t="inlineStr">
        <is>
          <t>Bharat Forge Ltd.</t>
        </is>
      </c>
      <c r="B43" s="30" t="inlineStr">
        <is>
          <t>INE465A01025</t>
        </is>
      </c>
      <c r="C43" s="30" t="inlineStr">
        <is>
          <t>Industrial Products</t>
        </is>
      </c>
      <c r="D43" s="13" t="n">
        <v>426817</v>
      </c>
      <c r="E43" s="14" t="n">
        <v>4350.76</v>
      </c>
      <c r="F43" s="15" t="n">
        <v>0.0115</v>
      </c>
      <c r="G43" s="15" t="n"/>
    </row>
    <row r="44">
      <c r="A44" s="12" t="inlineStr">
        <is>
          <t>KEI Industries Ltd.</t>
        </is>
      </c>
      <c r="B44" s="30" t="inlineStr">
        <is>
          <t>INE878B01027</t>
        </is>
      </c>
      <c r="C44" s="30" t="inlineStr">
        <is>
          <t>Industrial Products</t>
        </is>
      </c>
      <c r="D44" s="13" t="n">
        <v>173923</v>
      </c>
      <c r="E44" s="14" t="n">
        <v>4178.33</v>
      </c>
      <c r="F44" s="15" t="n">
        <v>0.011</v>
      </c>
      <c r="G44" s="15" t="n"/>
    </row>
    <row r="45">
      <c r="A45" s="12" t="inlineStr">
        <is>
          <t>Crompton Greaves Cons Electrical Ltd.</t>
        </is>
      </c>
      <c r="B45" s="30" t="inlineStr">
        <is>
          <t>INE299U01018</t>
        </is>
      </c>
      <c r="C45" s="30" t="inlineStr">
        <is>
          <t>Consumer Durables</t>
        </is>
      </c>
      <c r="D45" s="13" t="n">
        <v>1467395</v>
      </c>
      <c r="E45" s="14" t="n">
        <v>4138.05</v>
      </c>
      <c r="F45" s="15" t="n">
        <v>0.0109</v>
      </c>
      <c r="G45" s="15" t="n"/>
    </row>
    <row r="46">
      <c r="A46" s="12" t="inlineStr">
        <is>
          <t>AIA Engineering Ltd.</t>
        </is>
      </c>
      <c r="B46" s="30" t="inlineStr">
        <is>
          <t>INE212H01026</t>
        </is>
      </c>
      <c r="C46" s="30" t="inlineStr">
        <is>
          <t>Industrial Products</t>
        </is>
      </c>
      <c r="D46" s="13" t="n">
        <v>117124</v>
      </c>
      <c r="E46" s="14" t="n">
        <v>4117.55</v>
      </c>
      <c r="F46" s="15" t="n">
        <v>0.0109</v>
      </c>
      <c r="G46" s="15" t="n"/>
    </row>
    <row r="47">
      <c r="A47" s="12" t="inlineStr">
        <is>
          <t>Mold-Tek Packaging Ltd.</t>
        </is>
      </c>
      <c r="B47" s="30" t="inlineStr">
        <is>
          <t>INE893J01029</t>
        </is>
      </c>
      <c r="C47" s="30" t="inlineStr">
        <is>
          <t>Industrial Products</t>
        </is>
      </c>
      <c r="D47" s="13" t="n">
        <v>442624</v>
      </c>
      <c r="E47" s="14" t="n">
        <v>3942.01</v>
      </c>
      <c r="F47" s="15" t="n">
        <v>0.0104</v>
      </c>
      <c r="G47" s="15" t="n"/>
    </row>
    <row r="48">
      <c r="A48" s="12" t="inlineStr">
        <is>
          <t>Shriram Finance Ltd.</t>
        </is>
      </c>
      <c r="B48" s="30" t="inlineStr">
        <is>
          <t>INE721A01013</t>
        </is>
      </c>
      <c r="C48" s="30" t="inlineStr">
        <is>
          <t>Finance</t>
        </is>
      </c>
      <c r="D48" s="13" t="n">
        <v>202919</v>
      </c>
      <c r="E48" s="14" t="n">
        <v>3814.57</v>
      </c>
      <c r="F48" s="15" t="n">
        <v>0.0101</v>
      </c>
      <c r="G48" s="15" t="n"/>
    </row>
    <row r="49">
      <c r="A49" s="12" t="inlineStr">
        <is>
          <t>Mahindra &amp; Mahindra Financial Services Ltd</t>
        </is>
      </c>
      <c r="B49" s="30" t="inlineStr">
        <is>
          <t>INE774D01024</t>
        </is>
      </c>
      <c r="C49" s="30" t="inlineStr">
        <is>
          <t>Finance</t>
        </is>
      </c>
      <c r="D49" s="13" t="n">
        <v>1532680</v>
      </c>
      <c r="E49" s="14" t="n">
        <v>3760.43</v>
      </c>
      <c r="F49" s="15" t="n">
        <v>0.009900000000000001</v>
      </c>
      <c r="G49" s="15" t="n"/>
    </row>
    <row r="50">
      <c r="A50" s="12" t="inlineStr">
        <is>
          <t>Fortis Healthcare Ltd.</t>
        </is>
      </c>
      <c r="B50" s="30" t="inlineStr">
        <is>
          <t>INE061F01013</t>
        </is>
      </c>
      <c r="C50" s="30" t="inlineStr">
        <is>
          <t>Healthcare Services</t>
        </is>
      </c>
      <c r="D50" s="13" t="n">
        <v>1136036</v>
      </c>
      <c r="E50" s="14" t="n">
        <v>3668.83</v>
      </c>
      <c r="F50" s="15" t="n">
        <v>0.0097</v>
      </c>
      <c r="G50" s="15" t="n"/>
    </row>
    <row r="51">
      <c r="A51" s="12" t="inlineStr">
        <is>
          <t>The Indian Hotels Company Ltd.</t>
        </is>
      </c>
      <c r="B51" s="30" t="inlineStr">
        <is>
          <t>INE053A01029</t>
        </is>
      </c>
      <c r="C51" s="30" t="inlineStr">
        <is>
          <t>Leisure Services</t>
        </is>
      </c>
      <c r="D51" s="13" t="n">
        <v>924790</v>
      </c>
      <c r="E51" s="14" t="n">
        <v>3545.64</v>
      </c>
      <c r="F51" s="15" t="n">
        <v>0.009299999999999999</v>
      </c>
      <c r="G51" s="15" t="n"/>
    </row>
    <row r="52">
      <c r="A52" s="12" t="inlineStr">
        <is>
          <t>Balkrishna Industries Ltd.</t>
        </is>
      </c>
      <c r="B52" s="30" t="inlineStr">
        <is>
          <t>INE787D01026</t>
        </is>
      </c>
      <c r="C52" s="30" t="inlineStr">
        <is>
          <t>Auto Components</t>
        </is>
      </c>
      <c r="D52" s="13" t="n">
        <v>135139</v>
      </c>
      <c r="E52" s="14" t="n">
        <v>3451.18</v>
      </c>
      <c r="F52" s="15" t="n">
        <v>0.0091</v>
      </c>
      <c r="G52" s="15" t="n"/>
    </row>
    <row r="53">
      <c r="A53" s="12" t="inlineStr">
        <is>
          <t>REC Ltd.</t>
        </is>
      </c>
      <c r="B53" s="30" t="inlineStr">
        <is>
          <t>INE020B01018</t>
        </is>
      </c>
      <c r="C53" s="30" t="inlineStr">
        <is>
          <t>Finance</t>
        </is>
      </c>
      <c r="D53" s="13" t="n">
        <v>1139189</v>
      </c>
      <c r="E53" s="14" t="n">
        <v>3276.31</v>
      </c>
      <c r="F53" s="15" t="n">
        <v>0.0086</v>
      </c>
      <c r="G53" s="15" t="n"/>
    </row>
    <row r="54">
      <c r="A54" s="12" t="inlineStr">
        <is>
          <t>Navin Fluorine International Ltd.</t>
        </is>
      </c>
      <c r="B54" s="30" t="inlineStr">
        <is>
          <t>INE048G01026</t>
        </is>
      </c>
      <c r="C54" s="30" t="inlineStr">
        <is>
          <t>Chemicals &amp; Petrochemicals</t>
        </is>
      </c>
      <c r="D54" s="13" t="n">
        <v>93373</v>
      </c>
      <c r="E54" s="14" t="n">
        <v>3210.4</v>
      </c>
      <c r="F54" s="15" t="n">
        <v>0.008500000000000001</v>
      </c>
      <c r="G54" s="15" t="n"/>
    </row>
    <row r="55">
      <c r="A55" s="12" t="inlineStr">
        <is>
          <t>Suzlon Energy Ltd.</t>
        </is>
      </c>
      <c r="B55" s="30" t="inlineStr">
        <is>
          <t>INE040H01021</t>
        </is>
      </c>
      <c r="C55" s="30" t="inlineStr">
        <is>
          <t>Electrical Equipment</t>
        </is>
      </c>
      <c r="D55" s="13" t="n">
        <v>10283131</v>
      </c>
      <c r="E55" s="14" t="n">
        <v>3146.64</v>
      </c>
      <c r="F55" s="15" t="n">
        <v>0.0083</v>
      </c>
      <c r="G55" s="15" t="n"/>
    </row>
    <row r="56">
      <c r="A56" s="12" t="inlineStr">
        <is>
          <t>The Phoenix Mills Ltd.</t>
        </is>
      </c>
      <c r="B56" s="30" t="inlineStr">
        <is>
          <t>INE211B01039</t>
        </is>
      </c>
      <c r="C56" s="30" t="inlineStr">
        <is>
          <t>Realty</t>
        </is>
      </c>
      <c r="D56" s="13" t="n">
        <v>171531</v>
      </c>
      <c r="E56" s="14" t="n">
        <v>3113.89</v>
      </c>
      <c r="F56" s="15" t="n">
        <v>0.008200000000000001</v>
      </c>
      <c r="G56" s="15" t="n"/>
    </row>
    <row r="57">
      <c r="A57" s="12" t="inlineStr">
        <is>
          <t>Jindal Steel &amp; Power Ltd.</t>
        </is>
      </c>
      <c r="B57" s="30" t="inlineStr">
        <is>
          <t>INE749A01030</t>
        </is>
      </c>
      <c r="C57" s="30" t="inlineStr">
        <is>
          <t>Ferrous Metals</t>
        </is>
      </c>
      <c r="D57" s="13" t="n">
        <v>476994</v>
      </c>
      <c r="E57" s="14" t="n">
        <v>3023.19</v>
      </c>
      <c r="F57" s="15" t="n">
        <v>0.008</v>
      </c>
      <c r="G57" s="15" t="n"/>
    </row>
    <row r="58">
      <c r="A58" s="12" t="inlineStr">
        <is>
          <t>Aditya Birla Capital Ltd.</t>
        </is>
      </c>
      <c r="B58" s="30" t="inlineStr">
        <is>
          <t>INE674K01013</t>
        </is>
      </c>
      <c r="C58" s="30" t="inlineStr">
        <is>
          <t>Finance</t>
        </is>
      </c>
      <c r="D58" s="13" t="n">
        <v>1751757</v>
      </c>
      <c r="E58" s="14" t="n">
        <v>3020.9</v>
      </c>
      <c r="F58" s="15" t="n">
        <v>0.008</v>
      </c>
      <c r="G58" s="15" t="n"/>
    </row>
    <row r="59">
      <c r="A59" s="12" t="inlineStr">
        <is>
          <t>Concord Biotech Ltd.</t>
        </is>
      </c>
      <c r="B59" s="30" t="inlineStr">
        <is>
          <t>INE338H01029</t>
        </is>
      </c>
      <c r="C59" s="30" t="inlineStr">
        <is>
          <t>Pharmaceuticals &amp; Biotechnology</t>
        </is>
      </c>
      <c r="D59" s="13" t="n">
        <v>231600</v>
      </c>
      <c r="E59" s="14" t="n">
        <v>2660.27</v>
      </c>
      <c r="F59" s="15" t="n">
        <v>0.007</v>
      </c>
      <c r="G59" s="15" t="n"/>
    </row>
    <row r="60">
      <c r="A60" s="12" t="inlineStr">
        <is>
          <t>Radico Khaitan Ltd.</t>
        </is>
      </c>
      <c r="B60" s="30" t="inlineStr">
        <is>
          <t>INE944F01028</t>
        </is>
      </c>
      <c r="C60" s="30" t="inlineStr">
        <is>
          <t>Beverages</t>
        </is>
      </c>
      <c r="D60" s="13" t="n">
        <v>213018</v>
      </c>
      <c r="E60" s="14" t="n">
        <v>2592.22</v>
      </c>
      <c r="F60" s="15" t="n">
        <v>0.0068</v>
      </c>
      <c r="G60" s="15" t="n"/>
    </row>
    <row r="61">
      <c r="A61" s="12" t="inlineStr">
        <is>
          <t>Power Mech Projects Ltd.</t>
        </is>
      </c>
      <c r="B61" s="30" t="inlineStr">
        <is>
          <t>INE211R01019</t>
        </is>
      </c>
      <c r="C61" s="30" t="inlineStr">
        <is>
          <t>Construction</t>
        </is>
      </c>
      <c r="D61" s="13" t="n">
        <v>54107</v>
      </c>
      <c r="E61" s="14" t="n">
        <v>1951.88</v>
      </c>
      <c r="F61" s="15" t="n">
        <v>0.0051</v>
      </c>
      <c r="G61" s="15" t="n"/>
    </row>
    <row r="62">
      <c r="A62" s="12" t="inlineStr">
        <is>
          <t>K.P.R. Mill Ltd.</t>
        </is>
      </c>
      <c r="B62" s="30" t="inlineStr">
        <is>
          <t>INE930H01031</t>
        </is>
      </c>
      <c r="C62" s="30" t="inlineStr">
        <is>
          <t>Textiles &amp; Apparels</t>
        </is>
      </c>
      <c r="D62" s="13" t="n">
        <v>234828</v>
      </c>
      <c r="E62" s="14" t="n">
        <v>1890.48</v>
      </c>
      <c r="F62" s="15" t="n">
        <v>0.005</v>
      </c>
      <c r="G62" s="15" t="n"/>
    </row>
    <row r="63">
      <c r="A63" s="12" t="inlineStr">
        <is>
          <t>Honeywell Automation India Ltd.</t>
        </is>
      </c>
      <c r="B63" s="30" t="inlineStr">
        <is>
          <t>INE671A01010</t>
        </is>
      </c>
      <c r="C63" s="30" t="inlineStr">
        <is>
          <t>Industrial Manufacturing</t>
        </is>
      </c>
      <c r="D63" s="13" t="n">
        <v>4812</v>
      </c>
      <c r="E63" s="14" t="n">
        <v>1732.2</v>
      </c>
      <c r="F63" s="15" t="n">
        <v>0.0046</v>
      </c>
      <c r="G63" s="15" t="n"/>
    </row>
    <row r="64">
      <c r="A64" s="12" t="inlineStr">
        <is>
          <t>Grindwell Norton Ltd.</t>
        </is>
      </c>
      <c r="B64" s="30" t="inlineStr">
        <is>
          <t>INE536A01023</t>
        </is>
      </c>
      <c r="C64" s="30" t="inlineStr">
        <is>
          <t>Industrial Products</t>
        </is>
      </c>
      <c r="D64" s="13" t="n">
        <v>67502</v>
      </c>
      <c r="E64" s="14" t="n">
        <v>1447.51</v>
      </c>
      <c r="F64" s="15" t="n">
        <v>0.0038</v>
      </c>
      <c r="G64" s="15" t="n"/>
    </row>
    <row r="65">
      <c r="A65" s="12" t="inlineStr">
        <is>
          <t>Avalon Technologies Ltd.</t>
        </is>
      </c>
      <c r="B65" s="30" t="inlineStr">
        <is>
          <t>INE0LCL01028</t>
        </is>
      </c>
      <c r="C65" s="30" t="inlineStr">
        <is>
          <t>Electrical Equipment</t>
        </is>
      </c>
      <c r="D65" s="13" t="n">
        <v>280944</v>
      </c>
      <c r="E65" s="14" t="n">
        <v>1394.18</v>
      </c>
      <c r="F65" s="15" t="n">
        <v>0.0037</v>
      </c>
      <c r="G65" s="15" t="n"/>
    </row>
    <row r="66">
      <c r="A66" s="12" t="inlineStr">
        <is>
          <t>Oberoi Realty Ltd.</t>
        </is>
      </c>
      <c r="B66" s="30" t="inlineStr">
        <is>
          <t>INE093I01010</t>
        </is>
      </c>
      <c r="C66" s="30" t="inlineStr">
        <is>
          <t>Realty</t>
        </is>
      </c>
      <c r="D66" s="13" t="n">
        <v>101615</v>
      </c>
      <c r="E66" s="14" t="n">
        <v>1156.23</v>
      </c>
      <c r="F66" s="15" t="n">
        <v>0.003</v>
      </c>
      <c r="G66" s="15" t="n"/>
    </row>
    <row r="67">
      <c r="A67" s="12" t="inlineStr">
        <is>
          <t>Supreme Industries Ltd.</t>
        </is>
      </c>
      <c r="B67" s="30" t="inlineStr">
        <is>
          <t>INE195A01028</t>
        </is>
      </c>
      <c r="C67" s="30" t="inlineStr">
        <is>
          <t>Industrial Products</t>
        </is>
      </c>
      <c r="D67" s="13" t="n">
        <v>22652</v>
      </c>
      <c r="E67" s="14" t="n">
        <v>980.66</v>
      </c>
      <c r="F67" s="15" t="n">
        <v>0.0026</v>
      </c>
      <c r="G67" s="15" t="n"/>
    </row>
    <row r="68">
      <c r="A68" s="12" t="inlineStr">
        <is>
          <t>Can Fin Homes Ltd.</t>
        </is>
      </c>
      <c r="B68" s="30" t="inlineStr">
        <is>
          <t>INE477A01020</t>
        </is>
      </c>
      <c r="C68" s="30" t="inlineStr">
        <is>
          <t>Finance</t>
        </is>
      </c>
      <c r="D68" s="13" t="n">
        <v>105371</v>
      </c>
      <c r="E68" s="14" t="n">
        <v>804.45</v>
      </c>
      <c r="F68" s="15" t="n">
        <v>0.0021</v>
      </c>
      <c r="G68" s="15" t="n"/>
    </row>
    <row r="69">
      <c r="A69" s="16" t="inlineStr">
        <is>
          <t>Sub Total</t>
        </is>
      </c>
      <c r="B69" s="31" t="n"/>
      <c r="C69" s="31" t="n"/>
      <c r="D69" s="17" t="n"/>
      <c r="E69" s="37" t="n">
        <v>369504.64</v>
      </c>
      <c r="F69" s="38" t="n">
        <v>0.9743000000000001</v>
      </c>
      <c r="G69" s="20" t="n"/>
    </row>
    <row r="70">
      <c r="A70" s="16" t="inlineStr">
        <is>
          <t>(b) Unlisted</t>
        </is>
      </c>
      <c r="B70" s="30" t="n"/>
      <c r="C70" s="30" t="n"/>
      <c r="D70" s="13" t="n"/>
      <c r="E70" s="14" t="n"/>
      <c r="F70" s="15" t="n"/>
      <c r="G70" s="15" t="n"/>
    </row>
    <row r="71">
      <c r="A71" s="16" t="inlineStr">
        <is>
          <t>Sub Total</t>
        </is>
      </c>
      <c r="B71" s="30" t="n"/>
      <c r="C71" s="30" t="n"/>
      <c r="D71" s="13" t="n"/>
      <c r="E71" s="39" t="inlineStr">
        <is>
          <t>NIL</t>
        </is>
      </c>
      <c r="F71" s="40" t="inlineStr">
        <is>
          <t>NIL</t>
        </is>
      </c>
      <c r="G71" s="15" t="n"/>
    </row>
    <row r="72">
      <c r="A72" s="21" t="inlineStr">
        <is>
          <t>TOTAL</t>
        </is>
      </c>
      <c r="B72" s="32" t="n"/>
      <c r="C72" s="32" t="n"/>
      <c r="D72" s="22" t="n"/>
      <c r="E72" s="27" t="n">
        <v>369504.64</v>
      </c>
      <c r="F72" s="28" t="n">
        <v>0.9743000000000001</v>
      </c>
      <c r="G72" s="20" t="n"/>
    </row>
    <row r="73">
      <c r="A73" s="12" t="n"/>
      <c r="B73" s="30" t="n"/>
      <c r="C73" s="30" t="n"/>
      <c r="D73" s="13" t="n"/>
      <c r="E73" s="14" t="n"/>
      <c r="F73" s="15" t="n"/>
      <c r="G73" s="15" t="n"/>
    </row>
    <row r="74">
      <c r="A74" s="12" t="n"/>
      <c r="B74" s="30" t="n"/>
      <c r="C74" s="30" t="n"/>
      <c r="D74" s="13" t="n"/>
      <c r="E74" s="14" t="n"/>
      <c r="F74" s="15" t="n"/>
      <c r="G74" s="15" t="n"/>
    </row>
    <row r="75">
      <c r="A75" s="16" t="inlineStr">
        <is>
          <t>TREPS / Reverse Repo</t>
        </is>
      </c>
      <c r="B75" s="30" t="n"/>
      <c r="C75" s="30" t="n"/>
      <c r="D75" s="13" t="n"/>
      <c r="E75" s="14" t="n"/>
      <c r="F75" s="15" t="n"/>
      <c r="G75" s="15" t="n"/>
    </row>
    <row r="76">
      <c r="A76" s="12" t="inlineStr">
        <is>
          <t>Clearing Corporation of India Ltd.</t>
        </is>
      </c>
      <c r="B76" s="30" t="n"/>
      <c r="C76" s="30" t="n"/>
      <c r="D76" s="13" t="n"/>
      <c r="E76" s="14" t="n">
        <v>11351.9</v>
      </c>
      <c r="F76" s="15" t="n">
        <v>0.0299</v>
      </c>
      <c r="G76" s="15" t="n">
        <v>0.067576</v>
      </c>
    </row>
    <row r="77">
      <c r="A77" s="16" t="inlineStr">
        <is>
          <t>Sub Total</t>
        </is>
      </c>
      <c r="B77" s="31" t="n"/>
      <c r="C77" s="31" t="n"/>
      <c r="D77" s="17" t="n"/>
      <c r="E77" s="37" t="n">
        <v>11351.9</v>
      </c>
      <c r="F77" s="38" t="n">
        <v>0.0299</v>
      </c>
      <c r="G77" s="20" t="n"/>
    </row>
    <row r="78">
      <c r="A78" s="12" t="n"/>
      <c r="B78" s="30" t="n"/>
      <c r="C78" s="30" t="n"/>
      <c r="D78" s="13" t="n"/>
      <c r="E78" s="14" t="n"/>
      <c r="F78" s="15" t="n"/>
      <c r="G78" s="15" t="n"/>
    </row>
    <row r="79">
      <c r="A79" s="21" t="inlineStr">
        <is>
          <t>TOTAL</t>
        </is>
      </c>
      <c r="B79" s="32" t="n"/>
      <c r="C79" s="32" t="n"/>
      <c r="D79" s="22" t="n"/>
      <c r="E79" s="18" t="n">
        <v>11351.9</v>
      </c>
      <c r="F79" s="19" t="n">
        <v>0.0299</v>
      </c>
      <c r="G79" s="20" t="n"/>
    </row>
    <row r="80">
      <c r="A80" s="12" t="inlineStr">
        <is>
          <t>Accrued Interest</t>
        </is>
      </c>
      <c r="B80" s="30" t="n"/>
      <c r="C80" s="30" t="n"/>
      <c r="D80" s="13" t="n"/>
      <c r="E80" s="14" t="n">
        <v>2.1016873</v>
      </c>
      <c r="F80" s="15" t="n">
        <v>5e-06</v>
      </c>
      <c r="G80" s="15" t="n"/>
    </row>
    <row r="81">
      <c r="A81" s="12" t="inlineStr">
        <is>
          <t>Net Receivables/(Payables)</t>
        </is>
      </c>
      <c r="B81" s="30" t="n"/>
      <c r="C81" s="30" t="n"/>
      <c r="D81" s="13" t="n"/>
      <c r="E81" s="23" t="n">
        <v>-1577.9016873</v>
      </c>
      <c r="F81" s="24" t="n">
        <v>-0.004205</v>
      </c>
      <c r="G81" s="15" t="n">
        <v>0.067576</v>
      </c>
    </row>
    <row r="82">
      <c r="A82" s="25" t="inlineStr">
        <is>
          <t>GRAND TOTAL</t>
        </is>
      </c>
      <c r="B82" s="33" t="n"/>
      <c r="C82" s="33" t="n"/>
      <c r="D82" s="26" t="n"/>
      <c r="E82" s="27" t="n">
        <v>379280.74</v>
      </c>
      <c r="F82" s="28" t="n">
        <v>1</v>
      </c>
      <c r="G82" s="28" t="n"/>
    </row>
    <row r="87">
      <c r="A87" s="67" t="inlineStr">
        <is>
          <t>Notes:</t>
        </is>
      </c>
    </row>
    <row r="88">
      <c r="A88" s="47" t="inlineStr">
        <is>
          <t>1. Security in default beyond its maturiy date</t>
        </is>
      </c>
      <c r="B88" s="34" t="inlineStr">
        <is>
          <t>NIL</t>
        </is>
      </c>
    </row>
    <row r="89">
      <c r="A89" t="inlineStr">
        <is>
          <t>2. NAV at the beginning of the period (Rs. per unit)</t>
        </is>
      </c>
    </row>
    <row r="90">
      <c r="A90" t="inlineStr">
        <is>
          <t>Plan /option (Face Value 10)</t>
        </is>
      </c>
      <c r="B90" t="inlineStr">
        <is>
          <t>As on</t>
        </is>
      </c>
      <c r="C90" t="inlineStr">
        <is>
          <t>As on</t>
        </is>
      </c>
    </row>
    <row r="91">
      <c r="B91" s="48" t="n">
        <v>45198</v>
      </c>
      <c r="C91" s="48" t="n">
        <v>45230</v>
      </c>
    </row>
    <row r="92">
      <c r="A92" t="inlineStr">
        <is>
          <t>Direct Plan Growth Option</t>
        </is>
      </c>
      <c r="B92" t="n">
        <v>72.313</v>
      </c>
      <c r="C92" t="n">
        <v>70.77</v>
      </c>
      <c r="E92" s="2" t="n"/>
    </row>
    <row r="93">
      <c r="A93" t="inlineStr">
        <is>
          <t>Direct Plan IDCW Option</t>
        </is>
      </c>
      <c r="B93" t="n">
        <v>52.728</v>
      </c>
      <c r="C93" t="n">
        <v>51.602</v>
      </c>
      <c r="E93" s="2" t="n"/>
    </row>
    <row r="94">
      <c r="A94" t="inlineStr">
        <is>
          <t>Regular Plan Growth Option</t>
        </is>
      </c>
      <c r="B94" t="n">
        <v>63.471</v>
      </c>
      <c r="C94" t="n">
        <v>62.04</v>
      </c>
      <c r="E94" s="2" t="n"/>
    </row>
    <row r="95">
      <c r="A95" t="inlineStr">
        <is>
          <t>Regular Plan IDCW Option</t>
        </is>
      </c>
      <c r="B95" t="n">
        <v>36.594</v>
      </c>
      <c r="C95" t="n">
        <v>35.768</v>
      </c>
      <c r="E95" s="2" t="n"/>
    </row>
    <row r="96">
      <c r="E96" s="2" t="n"/>
    </row>
    <row r="97">
      <c r="A97" t="inlineStr">
        <is>
          <t xml:space="preserve">3. Total Dividend (Net) declared during the month </t>
        </is>
      </c>
      <c r="B97" s="34" t="inlineStr">
        <is>
          <t>NIL</t>
        </is>
      </c>
    </row>
    <row r="98">
      <c r="A98" t="inlineStr">
        <is>
          <t>4. Bonus was declared during the month</t>
        </is>
      </c>
      <c r="B98" s="34" t="inlineStr">
        <is>
          <t>NIL</t>
        </is>
      </c>
    </row>
    <row r="99" ht="30" customHeight="1">
      <c r="A99" s="47" t="inlineStr">
        <is>
          <t>5. Investment in Repo of Corporate Debt Securities during the month ended October 31, 2023</t>
        </is>
      </c>
      <c r="B99" s="34" t="inlineStr">
        <is>
          <t>NIL</t>
        </is>
      </c>
    </row>
    <row r="100" ht="30" customHeight="1">
      <c r="A100" s="47" t="inlineStr">
        <is>
          <t>6. Investment in foreign securities/ADRs/GDRs at the end of the month</t>
        </is>
      </c>
      <c r="B100" s="34" t="inlineStr">
        <is>
          <t>NIL</t>
        </is>
      </c>
    </row>
    <row r="101">
      <c r="A101" t="inlineStr">
        <is>
          <t>7. Portfolio Turnover Ratio</t>
        </is>
      </c>
      <c r="B101" s="49" t="n">
        <v>0.548409</v>
      </c>
    </row>
    <row r="102" ht="45" customHeight="1">
      <c r="A102" s="47" t="inlineStr">
        <is>
          <t>8. Total gross exposure to derivative instruments (excluding reversed positions) at the end of the month (Rs. in Lakhs)</t>
        </is>
      </c>
      <c r="B102" s="34" t="inlineStr">
        <is>
          <t>NIL</t>
        </is>
      </c>
    </row>
    <row r="103" ht="30" customHeight="1">
      <c r="A103" s="47" t="inlineStr">
        <is>
          <t>9. Margin Deposits includes Margin money placed on derivatives other than margin money placed with bank</t>
        </is>
      </c>
      <c r="B103" s="34" t="inlineStr">
        <is>
          <t>NIL</t>
        </is>
      </c>
    </row>
    <row r="104" ht="30" customHeight="1">
      <c r="A104" s="47" t="inlineStr">
        <is>
          <t>10. Value of investment made by other schemes under same management (Rs. In Lakhs)</t>
        </is>
      </c>
      <c r="B104" s="34" t="inlineStr">
        <is>
          <t>NIL</t>
        </is>
      </c>
    </row>
    <row r="105">
      <c r="A105" t="inlineStr">
        <is>
          <t>11. Number of instance of deviation In valuation of securities</t>
        </is>
      </c>
      <c r="B105" s="34" t="inlineStr">
        <is>
          <t>NIL</t>
        </is>
      </c>
    </row>
    <row r="106">
      <c r="A106" t="inlineStr">
        <is>
          <t>12. Total value and percentage of illiquid equity shares / securities</t>
        </is>
      </c>
      <c r="B106" s="34" t="inlineStr">
        <is>
          <t>NIL</t>
        </is>
      </c>
    </row>
    <row r="108" ht="70" customHeight="1">
      <c r="A108" s="69" t="inlineStr">
        <is>
          <t>Scheme Name</t>
        </is>
      </c>
      <c r="B108" s="69" t="inlineStr">
        <is>
          <t>Risk- O - Meter</t>
        </is>
      </c>
      <c r="C108" s="69" t="inlineStr">
        <is>
          <t>Benchmark of the Scheme</t>
        </is>
      </c>
      <c r="D108" s="69" t="inlineStr">
        <is>
          <t>Benchmark Risk-o-meter</t>
        </is>
      </c>
    </row>
    <row r="109" ht="70" customHeight="1">
      <c r="A109" s="69" t="inlineStr">
        <is>
          <t>Edelweiss Mid Cap Fund</t>
        </is>
      </c>
      <c r="B109" s="69" t="n"/>
      <c r="C109" s="69" t="inlineStr">
        <is>
          <t>NIFTY Midcap 150 TRI</t>
        </is>
      </c>
      <c r="D109" s="69" t="n"/>
      <c r="E109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43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51"/>
  <sheetViews>
    <sheetView showGridLines="0" workbookViewId="0">
      <pane ySplit="4" topLeftCell="A11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GOLD AND SILVER ETF FOF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open-ended fund of funds scheme investing in units of Gold ETF and Silver ETF)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Equity &amp; Equity related</t>
        </is>
      </c>
      <c r="B7" s="30" t="n"/>
      <c r="C7" s="30" t="n"/>
      <c r="D7" s="13" t="n"/>
      <c r="E7" s="14" t="inlineStr">
        <is>
          <t>NIL</t>
        </is>
      </c>
      <c r="F7" s="15" t="inlineStr">
        <is>
          <t>NIL</t>
        </is>
      </c>
      <c r="G7" s="15" t="n"/>
    </row>
    <row r="8">
      <c r="A8" s="12" t="n"/>
      <c r="B8" s="30" t="n"/>
      <c r="C8" s="30" t="n"/>
      <c r="D8" s="13" t="n"/>
      <c r="E8" s="14" t="n"/>
      <c r="F8" s="15" t="n"/>
      <c r="G8" s="15" t="n"/>
    </row>
    <row r="9">
      <c r="A9" s="12" t="n"/>
      <c r="B9" s="30" t="n"/>
      <c r="C9" s="30" t="n"/>
      <c r="D9" s="13" t="n"/>
      <c r="E9" s="14" t="n"/>
      <c r="F9" s="15" t="n"/>
      <c r="G9" s="15" t="n"/>
    </row>
    <row r="10">
      <c r="A10" s="16" t="inlineStr">
        <is>
          <t>Investment in Mutual fund</t>
        </is>
      </c>
      <c r="B10" s="30" t="n"/>
      <c r="C10" s="30" t="n"/>
      <c r="D10" s="13" t="n"/>
      <c r="E10" s="14" t="n"/>
      <c r="F10" s="15" t="n"/>
      <c r="G10" s="15" t="n"/>
    </row>
    <row r="11">
      <c r="A11" s="12" t="inlineStr">
        <is>
          <t>ICICI PRUDENTIAL GOLD ETF</t>
        </is>
      </c>
      <c r="B11" s="30" t="inlineStr">
        <is>
          <t>INF109KC1NT3</t>
        </is>
      </c>
      <c r="C11" s="30" t="n"/>
      <c r="D11" s="13" t="n">
        <v>8340485</v>
      </c>
      <c r="E11" s="14" t="n">
        <v>4463.83</v>
      </c>
      <c r="F11" s="15" t="n">
        <v>0.5027</v>
      </c>
      <c r="G11" s="15" t="n"/>
    </row>
    <row r="12">
      <c r="A12" s="12" t="inlineStr">
        <is>
          <t>ADITYA BIRLA SUNLIFE SILVER ETF</t>
        </is>
      </c>
      <c r="B12" s="30" t="inlineStr">
        <is>
          <t>INF209KB19F6</t>
        </is>
      </c>
      <c r="C12" s="30" t="n"/>
      <c r="D12" s="13" t="n">
        <v>6058678</v>
      </c>
      <c r="E12" s="14" t="n">
        <v>4456.76</v>
      </c>
      <c r="F12" s="15" t="n">
        <v>0.5019</v>
      </c>
      <c r="G12" s="15" t="n"/>
    </row>
    <row r="13">
      <c r="A13" s="16" t="inlineStr">
        <is>
          <t>Sub Total</t>
        </is>
      </c>
      <c r="B13" s="31" t="n"/>
      <c r="C13" s="31" t="n"/>
      <c r="D13" s="17" t="n"/>
      <c r="E13" s="18" t="n">
        <v>8920.59</v>
      </c>
      <c r="F13" s="19" t="n">
        <v>1.0046</v>
      </c>
      <c r="G13" s="20" t="n"/>
    </row>
    <row r="14">
      <c r="A14" s="12" t="n"/>
      <c r="B14" s="30" t="n"/>
      <c r="C14" s="30" t="n"/>
      <c r="D14" s="13" t="n"/>
      <c r="E14" s="14" t="n"/>
      <c r="F14" s="15" t="n"/>
      <c r="G14" s="15" t="n"/>
    </row>
    <row r="15">
      <c r="A15" s="21" t="inlineStr">
        <is>
          <t>TOTAL</t>
        </is>
      </c>
      <c r="B15" s="32" t="n"/>
      <c r="C15" s="32" t="n"/>
      <c r="D15" s="22" t="n"/>
      <c r="E15" s="18" t="n">
        <v>8920.59</v>
      </c>
      <c r="F15" s="19" t="n">
        <v>1.0046</v>
      </c>
      <c r="G15" s="20" t="n"/>
    </row>
    <row r="16">
      <c r="A16" s="12" t="n"/>
      <c r="B16" s="30" t="n"/>
      <c r="C16" s="30" t="n"/>
      <c r="D16" s="13" t="n"/>
      <c r="E16" s="14" t="n"/>
      <c r="F16" s="15" t="n"/>
      <c r="G16" s="15" t="n"/>
    </row>
    <row r="17">
      <c r="A17" s="16" t="inlineStr">
        <is>
          <t>TREPS / Reverse Repo</t>
        </is>
      </c>
      <c r="B17" s="30" t="n"/>
      <c r="C17" s="30" t="n"/>
      <c r="D17" s="13" t="n"/>
      <c r="E17" s="14" t="n"/>
      <c r="F17" s="15" t="n"/>
      <c r="G17" s="15" t="n"/>
    </row>
    <row r="18">
      <c r="A18" s="12" t="inlineStr">
        <is>
          <t>Clearing Corporation of India Ltd.</t>
        </is>
      </c>
      <c r="B18" s="30" t="n"/>
      <c r="C18" s="30" t="n"/>
      <c r="D18" s="13" t="n"/>
      <c r="E18" s="14" t="n">
        <v>89.98</v>
      </c>
      <c r="F18" s="15" t="n">
        <v>0.0101</v>
      </c>
      <c r="G18" s="15" t="n">
        <v>0.067576</v>
      </c>
    </row>
    <row r="19">
      <c r="A19" s="16" t="inlineStr">
        <is>
          <t>Sub Total</t>
        </is>
      </c>
      <c r="B19" s="31" t="n"/>
      <c r="C19" s="31" t="n"/>
      <c r="D19" s="17" t="n"/>
      <c r="E19" s="18" t="n">
        <v>89.98</v>
      </c>
      <c r="F19" s="19" t="n">
        <v>0.0101</v>
      </c>
      <c r="G19" s="20" t="n"/>
    </row>
    <row r="20">
      <c r="A20" s="12" t="n"/>
      <c r="B20" s="30" t="n"/>
      <c r="C20" s="30" t="n"/>
      <c r="D20" s="13" t="n"/>
      <c r="E20" s="14" t="n"/>
      <c r="F20" s="15" t="n"/>
      <c r="G20" s="15" t="n"/>
    </row>
    <row r="21">
      <c r="A21" s="21" t="inlineStr">
        <is>
          <t>TOTAL</t>
        </is>
      </c>
      <c r="B21" s="32" t="n"/>
      <c r="C21" s="32" t="n"/>
      <c r="D21" s="22" t="n"/>
      <c r="E21" s="18" t="n">
        <v>89.98</v>
      </c>
      <c r="F21" s="19" t="n">
        <v>0.0101</v>
      </c>
      <c r="G21" s="20" t="n"/>
    </row>
    <row r="22">
      <c r="A22" s="12" t="inlineStr">
        <is>
          <t>Accrued Interest</t>
        </is>
      </c>
      <c r="B22" s="30" t="n"/>
      <c r="C22" s="30" t="n"/>
      <c r="D22" s="13" t="n"/>
      <c r="E22" s="14" t="n">
        <v>0.0166595</v>
      </c>
      <c r="F22" s="15" t="n">
        <v>1e-06</v>
      </c>
      <c r="G22" s="15" t="n"/>
    </row>
    <row r="23">
      <c r="A23" s="12" t="inlineStr">
        <is>
          <t>Net Receivables/(Payables)</t>
        </is>
      </c>
      <c r="B23" s="30" t="n"/>
      <c r="C23" s="30" t="n"/>
      <c r="D23" s="13" t="n"/>
      <c r="E23" s="23" t="n">
        <v>-131.3766595</v>
      </c>
      <c r="F23" s="24" t="n">
        <v>-0.014701</v>
      </c>
      <c r="G23" s="15" t="n">
        <v>0.067576</v>
      </c>
    </row>
    <row r="24">
      <c r="A24" s="25" t="inlineStr">
        <is>
          <t>GRAND TOTAL</t>
        </is>
      </c>
      <c r="B24" s="33" t="n"/>
      <c r="C24" s="33" t="n"/>
      <c r="D24" s="26" t="n"/>
      <c r="E24" s="27" t="n">
        <v>8879.209999999999</v>
      </c>
      <c r="F24" s="28" t="n">
        <v>1</v>
      </c>
      <c r="G24" s="28" t="n"/>
    </row>
    <row r="29">
      <c r="A29" s="67" t="inlineStr">
        <is>
          <t>Notes:</t>
        </is>
      </c>
    </row>
    <row r="30">
      <c r="A30" s="47" t="inlineStr">
        <is>
          <t>1. Security in default beyond its maturiy date</t>
        </is>
      </c>
      <c r="B30" s="34" t="inlineStr">
        <is>
          <t>NIL</t>
        </is>
      </c>
    </row>
    <row r="31">
      <c r="A31" t="inlineStr">
        <is>
          <t>2. NAV at the beginning of the period (Rs. per unit)</t>
        </is>
      </c>
    </row>
    <row r="32">
      <c r="A32" t="inlineStr">
        <is>
          <t>Plan /option (Face Value 10)</t>
        </is>
      </c>
      <c r="B32" t="inlineStr">
        <is>
          <t>As on</t>
        </is>
      </c>
      <c r="C32" t="inlineStr">
        <is>
          <t>As on</t>
        </is>
      </c>
    </row>
    <row r="33">
      <c r="B33" s="48" t="n">
        <v>45198</v>
      </c>
      <c r="C33" s="48" t="n">
        <v>45230</v>
      </c>
    </row>
    <row r="34">
      <c r="A34" t="inlineStr">
        <is>
          <t>Direct Plan Growth Option</t>
        </is>
      </c>
      <c r="B34" t="n">
        <v>11.969</v>
      </c>
      <c r="C34" t="n">
        <v>12.35</v>
      </c>
      <c r="E34" s="2" t="n"/>
    </row>
    <row r="35">
      <c r="A35" t="inlineStr">
        <is>
          <t>Direct Plan IDCW Option</t>
        </is>
      </c>
      <c r="B35" t="n">
        <v>11.97</v>
      </c>
      <c r="C35" t="n">
        <v>12.351</v>
      </c>
      <c r="E35" s="2" t="n"/>
    </row>
    <row r="36">
      <c r="A36" t="inlineStr">
        <is>
          <t>Regular Plan Growth Option</t>
        </is>
      </c>
      <c r="B36" t="n">
        <v>11.918</v>
      </c>
      <c r="C36" t="n">
        <v>12.292</v>
      </c>
      <c r="E36" s="2" t="n"/>
    </row>
    <row r="37">
      <c r="A37" t="inlineStr">
        <is>
          <t>Regular Plan IDCW Option</t>
        </is>
      </c>
      <c r="B37" t="n">
        <v>11.918</v>
      </c>
      <c r="C37" t="n">
        <v>12.292</v>
      </c>
      <c r="E37" s="2" t="n"/>
    </row>
    <row r="38">
      <c r="E38" s="2" t="n"/>
    </row>
    <row r="39">
      <c r="A39" t="inlineStr">
        <is>
          <t xml:space="preserve">3. Total Dividend (Net) declared during the month </t>
        </is>
      </c>
      <c r="B39" s="34" t="inlineStr">
        <is>
          <t>NIL</t>
        </is>
      </c>
    </row>
    <row r="40">
      <c r="A40" t="inlineStr">
        <is>
          <t>4. Bonus was declared during the month</t>
        </is>
      </c>
      <c r="B40" s="34" t="inlineStr">
        <is>
          <t>NIL</t>
        </is>
      </c>
    </row>
    <row r="41" ht="30" customHeight="1">
      <c r="A41" s="47" t="inlineStr">
        <is>
          <t>5. Investment in Repo of Corporate Debt Securities during the month ended October 31, 2023</t>
        </is>
      </c>
      <c r="B41" s="34" t="inlineStr">
        <is>
          <t>NIL</t>
        </is>
      </c>
    </row>
    <row r="42" ht="30" customHeight="1">
      <c r="A42" s="47" t="inlineStr">
        <is>
          <t>6. Investment in foreign securities/ADRs/GDRs at the end of the month</t>
        </is>
      </c>
      <c r="B42" s="34" t="inlineStr">
        <is>
          <t>NIL</t>
        </is>
      </c>
    </row>
    <row r="43">
      <c r="A43" t="inlineStr">
        <is>
          <t>7. Average Portfolio Maturity</t>
        </is>
      </c>
      <c r="B43" s="34" t="inlineStr">
        <is>
          <t>NIL</t>
        </is>
      </c>
    </row>
    <row r="44" ht="45" customHeight="1">
      <c r="A44" s="47" t="inlineStr">
        <is>
          <t>8. Total gross exposure to derivative instruments (excluding reversed positions) at the end of the month (Rs. in Lakhs)</t>
        </is>
      </c>
      <c r="B44" s="34" t="inlineStr">
        <is>
          <t>NIL</t>
        </is>
      </c>
    </row>
    <row r="45" ht="30" customHeight="1">
      <c r="A45" s="47" t="inlineStr">
        <is>
          <t>9. Margin Deposits includes Margin money placed on derivatives other than margin money placed with bank</t>
        </is>
      </c>
      <c r="B45" s="34" t="inlineStr">
        <is>
          <t>NIL</t>
        </is>
      </c>
    </row>
    <row r="46" ht="30" customHeight="1">
      <c r="A46" s="47" t="inlineStr">
        <is>
          <t>10. Value of investment made by other schemes under same management (Rs. In Lakhs)</t>
        </is>
      </c>
      <c r="B46" s="34" t="inlineStr">
        <is>
          <t>NIL</t>
        </is>
      </c>
    </row>
    <row r="47">
      <c r="A47" t="inlineStr">
        <is>
          <t>11. Number of instance of deviation In valuation of securities</t>
        </is>
      </c>
      <c r="B47" s="34" t="inlineStr">
        <is>
          <t>NIL</t>
        </is>
      </c>
    </row>
    <row r="48">
      <c r="A48" t="inlineStr">
        <is>
          <t>12. Total value and percentage of illiquid equity shares / securities</t>
        </is>
      </c>
      <c r="B48" s="34" t="inlineStr">
        <is>
          <t>NIL</t>
        </is>
      </c>
    </row>
    <row r="50" ht="70" customHeight="1">
      <c r="A50" s="69" t="inlineStr">
        <is>
          <t>Scheme Name</t>
        </is>
      </c>
      <c r="B50" s="69" t="inlineStr">
        <is>
          <t>Risk- O - Meter</t>
        </is>
      </c>
      <c r="C50" s="69" t="inlineStr">
        <is>
          <t>Benchmark of the Scheme</t>
        </is>
      </c>
      <c r="D50" s="69" t="inlineStr">
        <is>
          <t>Benchmark Risk-o-meter</t>
        </is>
      </c>
    </row>
    <row r="51" ht="70" customHeight="1">
      <c r="A51" s="69" t="inlineStr">
        <is>
          <t>Edelweiss Gold and Silver ETF Fund of Fund</t>
        </is>
      </c>
      <c r="B51" s="69" t="n"/>
      <c r="C51" s="69" t="inlineStr">
        <is>
          <t>Domestic Gold and Silver Prices</t>
        </is>
      </c>
      <c r="D51" s="69" t="n"/>
      <c r="E51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44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156"/>
  <sheetViews>
    <sheetView showGridLines="0" workbookViewId="0">
      <pane ySplit="4" topLeftCell="A63" activePane="bottomLeft" state="frozen"/>
      <selection activeCell="A2" sqref="A2:XFD2"/>
      <selection pane="bottomLeft" activeCell="A72" sqref="A7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 LIQUID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open-ended liquid scheme)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Equity &amp; Equity related</t>
        </is>
      </c>
      <c r="B7" s="30" t="n"/>
      <c r="C7" s="30" t="n"/>
      <c r="D7" s="13" t="n"/>
      <c r="E7" s="14" t="inlineStr">
        <is>
          <t>NIL</t>
        </is>
      </c>
      <c r="F7" s="15" t="inlineStr">
        <is>
          <t>NIL</t>
        </is>
      </c>
      <c r="G7" s="15" t="n"/>
    </row>
    <row r="8">
      <c r="A8" s="12" t="n"/>
      <c r="B8" s="30" t="n"/>
      <c r="C8" s="30" t="n"/>
      <c r="D8" s="13" t="n"/>
      <c r="E8" s="14" t="n"/>
      <c r="F8" s="15" t="n"/>
      <c r="G8" s="15" t="n"/>
    </row>
    <row r="9">
      <c r="A9" s="16" t="inlineStr">
        <is>
          <t>Money Market Instruments</t>
        </is>
      </c>
      <c r="B9" s="30" t="n"/>
      <c r="C9" s="30" t="n"/>
      <c r="D9" s="13" t="n"/>
      <c r="E9" s="14" t="n"/>
      <c r="F9" s="15" t="n"/>
      <c r="G9" s="15" t="n"/>
    </row>
    <row r="10">
      <c r="A10" s="12" t="n"/>
      <c r="B10" s="30" t="n"/>
      <c r="C10" s="30" t="n"/>
      <c r="D10" s="13" t="n"/>
      <c r="E10" s="14" t="n"/>
      <c r="F10" s="15" t="n"/>
      <c r="G10" s="15" t="n"/>
    </row>
    <row r="11">
      <c r="A11" s="16" t="inlineStr">
        <is>
          <t>Treasury bills</t>
        </is>
      </c>
      <c r="B11" s="30" t="n"/>
      <c r="C11" s="30" t="n"/>
      <c r="D11" s="13" t="n"/>
      <c r="E11" s="14" t="n"/>
      <c r="F11" s="15" t="n"/>
      <c r="G11" s="15" t="n"/>
    </row>
    <row r="12">
      <c r="A12" s="12" t="inlineStr">
        <is>
          <t>91 DAYS TBILL RED 30-11-2023</t>
        </is>
      </c>
      <c r="B12" s="30" t="inlineStr">
        <is>
          <t>IN002023X237</t>
        </is>
      </c>
      <c r="C12" s="30" t="inlineStr">
        <is>
          <t>SOVEREIGN</t>
        </is>
      </c>
      <c r="D12" s="13" t="n">
        <v>15000000</v>
      </c>
      <c r="E12" s="14" t="n">
        <v>14919.27</v>
      </c>
      <c r="F12" s="15" t="n">
        <v>0.0467</v>
      </c>
      <c r="G12" s="15" t="n">
        <v>0.068106</v>
      </c>
    </row>
    <row r="13">
      <c r="A13" s="12" t="inlineStr">
        <is>
          <t>91 DAYS TBILL RED 11-01-2024</t>
        </is>
      </c>
      <c r="B13" s="30" t="inlineStr">
        <is>
          <t>IN002023X294</t>
        </is>
      </c>
      <c r="C13" s="30" t="inlineStr">
        <is>
          <t>SOVEREIGN</t>
        </is>
      </c>
      <c r="D13" s="13" t="n">
        <v>15000000</v>
      </c>
      <c r="E13" s="14" t="n">
        <v>14801.91</v>
      </c>
      <c r="F13" s="15" t="n">
        <v>0.0463</v>
      </c>
      <c r="G13" s="15" t="n">
        <v>0.068799</v>
      </c>
    </row>
    <row r="14">
      <c r="A14" s="12" t="inlineStr">
        <is>
          <t>91 DAYS TBILL RED 14-12-2023</t>
        </is>
      </c>
      <c r="B14" s="30" t="inlineStr">
        <is>
          <t>IN002023X252</t>
        </is>
      </c>
      <c r="C14" s="30" t="inlineStr">
        <is>
          <t>SOVEREIGN</t>
        </is>
      </c>
      <c r="D14" s="13" t="n">
        <v>9170800</v>
      </c>
      <c r="E14" s="14" t="n">
        <v>9097.6</v>
      </c>
      <c r="F14" s="15" t="n">
        <v>0.0285</v>
      </c>
      <c r="G14" s="15" t="n">
        <v>0.068299</v>
      </c>
    </row>
    <row r="15">
      <c r="A15" s="12" t="inlineStr">
        <is>
          <t>182 DAYS TBILL RED 09-11-2023</t>
        </is>
      </c>
      <c r="B15" s="30" t="inlineStr">
        <is>
          <t>IN002023Y060</t>
        </is>
      </c>
      <c r="C15" s="30" t="inlineStr">
        <is>
          <t>SOVEREIGN</t>
        </is>
      </c>
      <c r="D15" s="13" t="n">
        <v>5000000</v>
      </c>
      <c r="E15" s="14" t="n">
        <v>4992.56</v>
      </c>
      <c r="F15" s="15" t="n">
        <v>0.0156</v>
      </c>
      <c r="G15" s="15" t="n">
        <v>0.067991</v>
      </c>
    </row>
    <row r="16">
      <c r="A16" s="12" t="inlineStr">
        <is>
          <t>182 DAYS TBILL RED 14-12-2023</t>
        </is>
      </c>
      <c r="B16" s="30" t="inlineStr">
        <is>
          <t>IN002023Y110</t>
        </is>
      </c>
      <c r="C16" s="30" t="inlineStr">
        <is>
          <t>SOVEREIGN</t>
        </is>
      </c>
      <c r="D16" s="13" t="n">
        <v>5000000</v>
      </c>
      <c r="E16" s="14" t="n">
        <v>4960.09</v>
      </c>
      <c r="F16" s="15" t="n">
        <v>0.0155</v>
      </c>
      <c r="G16" s="15" t="n">
        <v>0.068299</v>
      </c>
    </row>
    <row r="17">
      <c r="A17" s="12" t="inlineStr">
        <is>
          <t>364 DAYS TBILL RED 28-12-2023</t>
        </is>
      </c>
      <c r="B17" s="30" t="inlineStr">
        <is>
          <t>IN002022Z390</t>
        </is>
      </c>
      <c r="C17" s="30" t="inlineStr">
        <is>
          <t>SOVEREIGN</t>
        </is>
      </c>
      <c r="D17" s="13" t="n">
        <v>5000000</v>
      </c>
      <c r="E17" s="14" t="n">
        <v>4947.08</v>
      </c>
      <c r="F17" s="15" t="n">
        <v>0.0155</v>
      </c>
      <c r="G17" s="15" t="n">
        <v>0.06850000000000001</v>
      </c>
    </row>
    <row r="18">
      <c r="A18" s="12" t="inlineStr">
        <is>
          <t>182 DAYS TBILL RED 18-01-2024</t>
        </is>
      </c>
      <c r="B18" s="30" t="inlineStr">
        <is>
          <t>IN002023Y169</t>
        </is>
      </c>
      <c r="C18" s="30" t="inlineStr">
        <is>
          <t>SOVEREIGN</t>
        </is>
      </c>
      <c r="D18" s="13" t="n">
        <v>5000000</v>
      </c>
      <c r="E18" s="14" t="n">
        <v>4927.28</v>
      </c>
      <c r="F18" s="15" t="n">
        <v>0.0154</v>
      </c>
      <c r="G18" s="15" t="n">
        <v>0.069063</v>
      </c>
    </row>
    <row r="19">
      <c r="A19" s="12" t="inlineStr">
        <is>
          <t>91 DAYS TBILL RED 25-01-2024</t>
        </is>
      </c>
      <c r="B19" s="30" t="inlineStr">
        <is>
          <t>IN002023X310</t>
        </is>
      </c>
      <c r="C19" s="30" t="inlineStr">
        <is>
          <t>SOVEREIGN</t>
        </is>
      </c>
      <c r="D19" s="13" t="n">
        <v>3500000</v>
      </c>
      <c r="E19" s="14" t="n">
        <v>3444.57</v>
      </c>
      <c r="F19" s="15" t="n">
        <v>0.0108</v>
      </c>
      <c r="G19" s="15" t="n">
        <v>0.06909999999999999</v>
      </c>
    </row>
    <row r="20">
      <c r="A20" s="12" t="inlineStr">
        <is>
          <t>182 DAYS TBILL RED 11-01-2024</t>
        </is>
      </c>
      <c r="B20" s="30" t="inlineStr">
        <is>
          <t>IN002023Y151</t>
        </is>
      </c>
      <c r="C20" s="30" t="inlineStr">
        <is>
          <t>SOVEREIGN</t>
        </is>
      </c>
      <c r="D20" s="13" t="n">
        <v>2500000</v>
      </c>
      <c r="E20" s="14" t="n">
        <v>2466.99</v>
      </c>
      <c r="F20" s="15" t="n">
        <v>0.0077</v>
      </c>
      <c r="G20" s="15" t="n">
        <v>0.068799</v>
      </c>
    </row>
    <row r="21">
      <c r="A21" s="16" t="inlineStr">
        <is>
          <t>Sub Total</t>
        </is>
      </c>
      <c r="B21" s="31" t="n"/>
      <c r="C21" s="31" t="n"/>
      <c r="D21" s="17" t="n"/>
      <c r="E21" s="18" t="n">
        <v>64557.35</v>
      </c>
      <c r="F21" s="19" t="n">
        <v>0.202</v>
      </c>
      <c r="G21" s="20" t="n"/>
    </row>
    <row r="22">
      <c r="A22" s="16" t="inlineStr">
        <is>
          <t>Certificate of Deposit</t>
        </is>
      </c>
      <c r="B22" s="30" t="n"/>
      <c r="C22" s="30" t="n"/>
      <c r="D22" s="13" t="n"/>
      <c r="E22" s="14" t="n"/>
      <c r="F22" s="15" t="n"/>
      <c r="G22" s="15" t="n"/>
    </row>
    <row r="23">
      <c r="A23" s="12" t="inlineStr">
        <is>
          <t>BANK OF BARODA CD RED 18-01-2024#**</t>
        </is>
      </c>
      <c r="B23" s="30" t="inlineStr">
        <is>
          <t>INE028A16DY5</t>
        </is>
      </c>
      <c r="C23" s="30" t="inlineStr">
        <is>
          <t>ICRA A1+</t>
        </is>
      </c>
      <c r="D23" s="13" t="n">
        <v>15000000</v>
      </c>
      <c r="E23" s="14" t="n">
        <v>14770.58</v>
      </c>
      <c r="F23" s="15" t="n">
        <v>0.0462</v>
      </c>
      <c r="G23" s="15" t="n">
        <v>0.072687</v>
      </c>
    </row>
    <row r="24">
      <c r="A24" s="12" t="inlineStr">
        <is>
          <t>PUNJAB NATIONAL BANK CD RED 04-12-2023#**</t>
        </is>
      </c>
      <c r="B24" s="30" t="inlineStr">
        <is>
          <t>INE160A16NO6</t>
        </is>
      </c>
      <c r="C24" s="30" t="inlineStr">
        <is>
          <t>CRISIL A1+</t>
        </is>
      </c>
      <c r="D24" s="13" t="n">
        <v>10000000</v>
      </c>
      <c r="E24" s="14" t="n">
        <v>9935.950000000001</v>
      </c>
      <c r="F24" s="15" t="n">
        <v>0.0311</v>
      </c>
      <c r="G24" s="15" t="n">
        <v>0.0713</v>
      </c>
    </row>
    <row r="25">
      <c r="A25" s="12" t="inlineStr">
        <is>
          <t>KOTAK MAHINDRA BANK CD RED 11-01-2024#**</t>
        </is>
      </c>
      <c r="B25" s="30" t="inlineStr">
        <is>
          <t>INE237A168R6</t>
        </is>
      </c>
      <c r="C25" s="30" t="inlineStr">
        <is>
          <t>CRISIL A1+</t>
        </is>
      </c>
      <c r="D25" s="13" t="n">
        <v>10000000</v>
      </c>
      <c r="E25" s="14" t="n">
        <v>9861.41</v>
      </c>
      <c r="F25" s="15" t="n">
        <v>0.0309</v>
      </c>
      <c r="G25" s="15" t="n">
        <v>0.072251</v>
      </c>
    </row>
    <row r="26">
      <c r="A26" s="12" t="inlineStr">
        <is>
          <t>CANARA BANK CD RED 09-11-2023#</t>
        </is>
      </c>
      <c r="B26" s="30" t="inlineStr">
        <is>
          <t>INE476A16WF5</t>
        </is>
      </c>
      <c r="C26" s="30" t="inlineStr">
        <is>
          <t>CRISIL A1+</t>
        </is>
      </c>
      <c r="D26" s="13" t="n">
        <v>7500000</v>
      </c>
      <c r="E26" s="14" t="n">
        <v>7488.41</v>
      </c>
      <c r="F26" s="15" t="n">
        <v>0.0234</v>
      </c>
      <c r="G26" s="15" t="n">
        <v>0.0706</v>
      </c>
    </row>
    <row r="27">
      <c r="A27" s="12" t="inlineStr">
        <is>
          <t>ICICI BANK CD RED 17-11-2023#</t>
        </is>
      </c>
      <c r="B27" s="30" t="inlineStr">
        <is>
          <t>INE090A169Y6</t>
        </is>
      </c>
      <c r="C27" s="30" t="inlineStr">
        <is>
          <t>ICRA A1+</t>
        </is>
      </c>
      <c r="D27" s="13" t="n">
        <v>7500000</v>
      </c>
      <c r="E27" s="14" t="n">
        <v>7477.06</v>
      </c>
      <c r="F27" s="15" t="n">
        <v>0.0234</v>
      </c>
      <c r="G27" s="15" t="n">
        <v>0.069998</v>
      </c>
    </row>
    <row r="28">
      <c r="A28" s="12" t="inlineStr">
        <is>
          <t>AXIS BANK LTD CD RED 01-12-2023#</t>
        </is>
      </c>
      <c r="B28" s="30" t="inlineStr">
        <is>
          <t>INE238AD6199</t>
        </is>
      </c>
      <c r="C28" s="30" t="inlineStr">
        <is>
          <t>CRISIL A1+</t>
        </is>
      </c>
      <c r="D28" s="13" t="n">
        <v>7500000</v>
      </c>
      <c r="E28" s="14" t="n">
        <v>7456.61</v>
      </c>
      <c r="F28" s="15" t="n">
        <v>0.0233</v>
      </c>
      <c r="G28" s="15" t="n">
        <v>0.07080599999999999</v>
      </c>
    </row>
    <row r="29">
      <c r="A29" s="12" t="inlineStr">
        <is>
          <t>PUNJAB NATIONAL BANK CD RED 06-12-2023#**</t>
        </is>
      </c>
      <c r="B29" s="30" t="inlineStr">
        <is>
          <t>INE160A16NT5</t>
        </is>
      </c>
      <c r="C29" s="30" t="inlineStr">
        <is>
          <t>CRISIL A1+</t>
        </is>
      </c>
      <c r="D29" s="13" t="n">
        <v>7500000</v>
      </c>
      <c r="E29" s="14" t="n">
        <v>7449.08</v>
      </c>
      <c r="F29" s="15" t="n">
        <v>0.0233</v>
      </c>
      <c r="G29" s="15" t="n">
        <v>0.071299</v>
      </c>
    </row>
    <row r="30">
      <c r="A30" s="12" t="inlineStr">
        <is>
          <t>CANARA BANK CD RED 04-12-2023#</t>
        </is>
      </c>
      <c r="B30" s="30" t="inlineStr">
        <is>
          <t>INE476A16UN3</t>
        </is>
      </c>
      <c r="C30" s="30" t="inlineStr">
        <is>
          <t>CRISIL A1+</t>
        </is>
      </c>
      <c r="D30" s="13" t="n">
        <v>5000000</v>
      </c>
      <c r="E30" s="14" t="n">
        <v>4967.93</v>
      </c>
      <c r="F30" s="15" t="n">
        <v>0.0156</v>
      </c>
      <c r="G30" s="15" t="n">
        <v>0.07140100000000001</v>
      </c>
    </row>
    <row r="31">
      <c r="A31" s="12" t="inlineStr">
        <is>
          <t>HDFC BANK CD RED 14-12-2023#**</t>
        </is>
      </c>
      <c r="B31" s="30" t="inlineStr">
        <is>
          <t>INE040A16DO1</t>
        </is>
      </c>
      <c r="C31" s="30" t="inlineStr">
        <is>
          <t>CARE A1+</t>
        </is>
      </c>
      <c r="D31" s="13" t="n">
        <v>5000000</v>
      </c>
      <c r="E31" s="14" t="n">
        <v>4958.5</v>
      </c>
      <c r="F31" s="15" t="n">
        <v>0.0155</v>
      </c>
      <c r="G31" s="15" t="n">
        <v>0.071047</v>
      </c>
    </row>
    <row r="32">
      <c r="A32" s="12" t="inlineStr">
        <is>
          <t>DBS BANK IND LTD. CD RED 15-12-2023#**</t>
        </is>
      </c>
      <c r="B32" s="30" t="inlineStr">
        <is>
          <t>INE01GA16145</t>
        </is>
      </c>
      <c r="C32" s="30" t="inlineStr">
        <is>
          <t>CRISIL A1+</t>
        </is>
      </c>
      <c r="D32" s="13" t="n">
        <v>5000000</v>
      </c>
      <c r="E32" s="14" t="n">
        <v>4956.52</v>
      </c>
      <c r="F32" s="15" t="n">
        <v>0.0155</v>
      </c>
      <c r="G32" s="15" t="n">
        <v>0.072779</v>
      </c>
    </row>
    <row r="33">
      <c r="A33" s="12" t="inlineStr">
        <is>
          <t>CANARA BANK CD RED 04-01-24#**</t>
        </is>
      </c>
      <c r="B33" s="30" t="inlineStr">
        <is>
          <t>INE476A16WR0</t>
        </is>
      </c>
      <c r="C33" s="30" t="inlineStr">
        <is>
          <t>CRISIL A1+</t>
        </is>
      </c>
      <c r="D33" s="13" t="n">
        <v>5000000</v>
      </c>
      <c r="E33" s="14" t="n">
        <v>4936.94</v>
      </c>
      <c r="F33" s="15" t="n">
        <v>0.0155</v>
      </c>
      <c r="G33" s="15" t="n">
        <v>0.072849</v>
      </c>
    </row>
    <row r="34">
      <c r="A34" s="12" t="inlineStr">
        <is>
          <t>CANARA BANK CD RED 15-01-24#**</t>
        </is>
      </c>
      <c r="B34" s="30" t="inlineStr">
        <is>
          <t>INE476A16WU4</t>
        </is>
      </c>
      <c r="C34" s="30" t="inlineStr">
        <is>
          <t>CRISIL A1+</t>
        </is>
      </c>
      <c r="D34" s="13" t="n">
        <v>5000000</v>
      </c>
      <c r="E34" s="14" t="n">
        <v>4926.26</v>
      </c>
      <c r="F34" s="15" t="n">
        <v>0.0154</v>
      </c>
      <c r="G34" s="15" t="n">
        <v>0.072848</v>
      </c>
    </row>
    <row r="35">
      <c r="A35" s="12" t="inlineStr">
        <is>
          <t>DBS BANK IND LTD. CD RED 19-01-2024#**</t>
        </is>
      </c>
      <c r="B35" s="30" t="inlineStr">
        <is>
          <t>INE01GA16152</t>
        </is>
      </c>
      <c r="C35" s="30" t="inlineStr">
        <is>
          <t>CRISIL A1+</t>
        </is>
      </c>
      <c r="D35" s="13" t="n">
        <v>5000000</v>
      </c>
      <c r="E35" s="14" t="n">
        <v>4921.58</v>
      </c>
      <c r="F35" s="15" t="n">
        <v>0.0154</v>
      </c>
      <c r="G35" s="15" t="n">
        <v>0.07362299999999999</v>
      </c>
    </row>
    <row r="36">
      <c r="A36" s="12" t="inlineStr">
        <is>
          <t>CANARA BANK CD RED 14-12-2023#**</t>
        </is>
      </c>
      <c r="B36" s="30" t="inlineStr">
        <is>
          <t>INE476A16VU6</t>
        </is>
      </c>
      <c r="C36" s="30" t="inlineStr">
        <is>
          <t>CRISIL A1+</t>
        </is>
      </c>
      <c r="D36" s="13" t="n">
        <v>2500000</v>
      </c>
      <c r="E36" s="14" t="n">
        <v>2479.15</v>
      </c>
      <c r="F36" s="15" t="n">
        <v>0.0078</v>
      </c>
      <c r="G36" s="15" t="n">
        <v>0.071397</v>
      </c>
    </row>
    <row r="37">
      <c r="A37" s="12" t="inlineStr">
        <is>
          <t>KOTAK MAHINDRA BANK CD RED 27-12-2023#**</t>
        </is>
      </c>
      <c r="B37" s="30" t="inlineStr">
        <is>
          <t>INE237A165R2</t>
        </is>
      </c>
      <c r="C37" s="30" t="inlineStr">
        <is>
          <t>CRISIL A1+</t>
        </is>
      </c>
      <c r="D37" s="13" t="n">
        <v>2500000</v>
      </c>
      <c r="E37" s="14" t="n">
        <v>2473.1</v>
      </c>
      <c r="F37" s="15" t="n">
        <v>0.0077</v>
      </c>
      <c r="G37" s="15" t="n">
        <v>0.07090200000000001</v>
      </c>
    </row>
    <row r="38">
      <c r="A38" s="16" t="inlineStr">
        <is>
          <t>Sub Total</t>
        </is>
      </c>
      <c r="B38" s="31" t="n"/>
      <c r="C38" s="31" t="n"/>
      <c r="D38" s="17" t="n"/>
      <c r="E38" s="18" t="n">
        <v>99059.08</v>
      </c>
      <c r="F38" s="19" t="n">
        <v>0.31</v>
      </c>
      <c r="G38" s="20" t="n"/>
    </row>
    <row r="39">
      <c r="A39" s="12" t="n"/>
      <c r="B39" s="30" t="n"/>
      <c r="C39" s="30" t="n"/>
      <c r="D39" s="13" t="n"/>
      <c r="E39" s="14" t="n"/>
      <c r="F39" s="15" t="n"/>
      <c r="G39" s="15" t="n"/>
    </row>
    <row r="40">
      <c r="A40" s="16" t="inlineStr">
        <is>
          <t>Commercial Paper</t>
        </is>
      </c>
      <c r="B40" s="30" t="n"/>
      <c r="C40" s="30" t="n"/>
      <c r="D40" s="13" t="n"/>
      <c r="E40" s="14" t="n"/>
      <c r="F40" s="15" t="n"/>
      <c r="G40" s="15" t="n"/>
    </row>
    <row r="41">
      <c r="A41" s="12" t="inlineStr">
        <is>
          <t>LARSEN &amp; TOUBRO LTD CP 29-12-23**</t>
        </is>
      </c>
      <c r="B41" s="30" t="inlineStr">
        <is>
          <t>INE018A14KD0</t>
        </is>
      </c>
      <c r="C41" s="30" t="inlineStr">
        <is>
          <t>CRISIL A1+</t>
        </is>
      </c>
      <c r="D41" s="13" t="n">
        <v>15000000</v>
      </c>
      <c r="E41" s="14" t="n">
        <v>14830.92</v>
      </c>
      <c r="F41" s="15" t="n">
        <v>0.0464</v>
      </c>
      <c r="G41" s="15" t="n">
        <v>0.07174800000000001</v>
      </c>
    </row>
    <row r="42">
      <c r="A42" s="12" t="inlineStr">
        <is>
          <t>BAJAJ FINANCE LTD CP RED 28-11-2023**</t>
        </is>
      </c>
      <c r="B42" s="30" t="inlineStr">
        <is>
          <t>INE296A14VZ2</t>
        </is>
      </c>
      <c r="C42" s="30" t="inlineStr">
        <is>
          <t>CRISIL A1+</t>
        </is>
      </c>
      <c r="D42" s="13" t="n">
        <v>10000000</v>
      </c>
      <c r="E42" s="14" t="n">
        <v>9945.27</v>
      </c>
      <c r="F42" s="15" t="n">
        <v>0.0311</v>
      </c>
      <c r="G42" s="15" t="n">
        <v>0.07440099999999999</v>
      </c>
    </row>
    <row r="43">
      <c r="A43" s="12" t="inlineStr">
        <is>
          <t>TATA CAPITAL HSNG FIN CP RED 19-01-2024**</t>
        </is>
      </c>
      <c r="B43" s="30" t="inlineStr">
        <is>
          <t>INE033L14MR2</t>
        </is>
      </c>
      <c r="C43" s="30" t="inlineStr">
        <is>
          <t>CRISIL A1+</t>
        </is>
      </c>
      <c r="D43" s="13" t="n">
        <v>10000000</v>
      </c>
      <c r="E43" s="14" t="n">
        <v>9844.040000000001</v>
      </c>
      <c r="F43" s="15" t="n">
        <v>0.0308</v>
      </c>
      <c r="G43" s="15" t="n">
        <v>0.073199</v>
      </c>
    </row>
    <row r="44">
      <c r="A44" s="12" t="inlineStr">
        <is>
          <t>JM FIN PRODUCTS CP RED 03-11-23**</t>
        </is>
      </c>
      <c r="B44" s="30" t="inlineStr">
        <is>
          <t>INE523H141U3</t>
        </is>
      </c>
      <c r="C44" s="30" t="inlineStr">
        <is>
          <t>CRISIL A1+</t>
        </is>
      </c>
      <c r="D44" s="13" t="n">
        <v>7500000</v>
      </c>
      <c r="E44" s="14" t="n">
        <v>7496.67</v>
      </c>
      <c r="F44" s="15" t="n">
        <v>0.0235</v>
      </c>
      <c r="G44" s="15" t="n">
        <v>0.08115700000000001</v>
      </c>
    </row>
    <row r="45">
      <c r="A45" s="12" t="inlineStr">
        <is>
          <t>TATA POWER COMPANY CP RED 17-11-2023**</t>
        </is>
      </c>
      <c r="B45" s="30" t="inlineStr">
        <is>
          <t>INE245A14IV5</t>
        </is>
      </c>
      <c r="C45" s="30" t="inlineStr">
        <is>
          <t>CRISIL A1+</t>
        </is>
      </c>
      <c r="D45" s="13" t="n">
        <v>7500000</v>
      </c>
      <c r="E45" s="14" t="n">
        <v>7476.59</v>
      </c>
      <c r="F45" s="15" t="n">
        <v>0.0234</v>
      </c>
      <c r="G45" s="15" t="n">
        <v>0.07144399999999999</v>
      </c>
    </row>
    <row r="46">
      <c r="A46" s="12" t="inlineStr">
        <is>
          <t>RELIANCE RETAIL VENT CP RED 01-12-23**</t>
        </is>
      </c>
      <c r="B46" s="30" t="inlineStr">
        <is>
          <t>INE929O14AW0</t>
        </is>
      </c>
      <c r="C46" s="30" t="inlineStr">
        <is>
          <t>CRISIL A1+</t>
        </is>
      </c>
      <c r="D46" s="13" t="n">
        <v>7500000</v>
      </c>
      <c r="E46" s="14" t="n">
        <v>7455.85</v>
      </c>
      <c r="F46" s="15" t="n">
        <v>0.0233</v>
      </c>
      <c r="G46" s="15" t="n">
        <v>0.072049</v>
      </c>
    </row>
    <row r="47">
      <c r="A47" s="12" t="inlineStr">
        <is>
          <t>BOB FIN SOL LTD. CP RED 27-12-2023**</t>
        </is>
      </c>
      <c r="B47" s="30" t="inlineStr">
        <is>
          <t>INE027214498</t>
        </is>
      </c>
      <c r="C47" s="30" t="inlineStr">
        <is>
          <t>CRISIL A1+</t>
        </is>
      </c>
      <c r="D47" s="13" t="n">
        <v>7500000</v>
      </c>
      <c r="E47" s="14" t="n">
        <v>7413.17</v>
      </c>
      <c r="F47" s="15" t="n">
        <v>0.0232</v>
      </c>
      <c r="G47" s="15" t="n">
        <v>0.076351</v>
      </c>
    </row>
    <row r="48">
      <c r="A48" s="12" t="inlineStr">
        <is>
          <t>GODREJ INDUSTRIES LTD CP RED 08-01-2024**</t>
        </is>
      </c>
      <c r="B48" s="30" t="inlineStr">
        <is>
          <t>INE233A14C44</t>
        </is>
      </c>
      <c r="C48" s="30" t="inlineStr">
        <is>
          <t>CRISIL A1+</t>
        </is>
      </c>
      <c r="D48" s="13" t="n">
        <v>7500000</v>
      </c>
      <c r="E48" s="14" t="n">
        <v>7398.61</v>
      </c>
      <c r="F48" s="15" t="n">
        <v>0.0232</v>
      </c>
      <c r="G48" s="15" t="n">
        <v>0.073562</v>
      </c>
    </row>
    <row r="49">
      <c r="A49" s="12" t="inlineStr">
        <is>
          <t>RELIANCE RETAIL VENTURES CP RED 07-11-23</t>
        </is>
      </c>
      <c r="B49" s="30" t="inlineStr">
        <is>
          <t>INE929O14AU4</t>
        </is>
      </c>
      <c r="C49" s="30" t="inlineStr">
        <is>
          <t>CRISIL A1+</t>
        </is>
      </c>
      <c r="D49" s="13" t="n">
        <v>5000000</v>
      </c>
      <c r="E49" s="14" t="n">
        <v>4994.17</v>
      </c>
      <c r="F49" s="15" t="n">
        <v>0.0156</v>
      </c>
      <c r="G49" s="15" t="n">
        <v>0.07101399999999999</v>
      </c>
    </row>
    <row r="50">
      <c r="A50" s="12" t="inlineStr">
        <is>
          <t>SIDBI CP RED 20-11-2023**</t>
        </is>
      </c>
      <c r="B50" s="30" t="inlineStr">
        <is>
          <t>INE556F14JF5</t>
        </is>
      </c>
      <c r="C50" s="30" t="inlineStr">
        <is>
          <t>CRISIL A1+</t>
        </is>
      </c>
      <c r="D50" s="13" t="n">
        <v>5000000</v>
      </c>
      <c r="E50" s="14" t="n">
        <v>4981.41</v>
      </c>
      <c r="F50" s="15" t="n">
        <v>0.0156</v>
      </c>
      <c r="G50" s="15" t="n">
        <v>0.071691</v>
      </c>
    </row>
    <row r="51">
      <c r="A51" s="12" t="inlineStr">
        <is>
          <t>HERO FINCORP LTD CP RED 20-11-2023**</t>
        </is>
      </c>
      <c r="B51" s="30" t="inlineStr">
        <is>
          <t>INE957N14HL1</t>
        </is>
      </c>
      <c r="C51" s="30" t="inlineStr">
        <is>
          <t>CRISIL A1+</t>
        </is>
      </c>
      <c r="D51" s="13" t="n">
        <v>5000000</v>
      </c>
      <c r="E51" s="14" t="n">
        <v>4980.07</v>
      </c>
      <c r="F51" s="15" t="n">
        <v>0.0156</v>
      </c>
      <c r="G51" s="15" t="n">
        <v>0.076899</v>
      </c>
    </row>
    <row r="52">
      <c r="A52" s="12" t="inlineStr">
        <is>
          <t>BAJAJ FINANCE LTD CP RED 21-11-2023**</t>
        </is>
      </c>
      <c r="B52" s="30" t="inlineStr">
        <is>
          <t>INE296A14VM0</t>
        </is>
      </c>
      <c r="C52" s="30" t="inlineStr">
        <is>
          <t>CRISIL A1+</t>
        </is>
      </c>
      <c r="D52" s="13" t="n">
        <v>5000000</v>
      </c>
      <c r="E52" s="14" t="n">
        <v>4979.7</v>
      </c>
      <c r="F52" s="15" t="n">
        <v>0.0156</v>
      </c>
      <c r="G52" s="15" t="n">
        <v>0.074406</v>
      </c>
    </row>
    <row r="53">
      <c r="A53" s="12" t="inlineStr">
        <is>
          <t>BOB FIN SOL LTD. CP RED 22-11-2023**</t>
        </is>
      </c>
      <c r="B53" s="30" t="inlineStr">
        <is>
          <t>INE027214472</t>
        </is>
      </c>
      <c r="C53" s="30" t="inlineStr">
        <is>
          <t>CRISIL A1+</t>
        </is>
      </c>
      <c r="D53" s="13" t="n">
        <v>5000000</v>
      </c>
      <c r="E53" s="14" t="n">
        <v>4978.24</v>
      </c>
      <c r="F53" s="15" t="n">
        <v>0.0156</v>
      </c>
      <c r="G53" s="15" t="n">
        <v>0.075999</v>
      </c>
    </row>
    <row r="54">
      <c r="A54" s="12" t="inlineStr">
        <is>
          <t>NABARD CP RED 28-11-2023**</t>
        </is>
      </c>
      <c r="B54" s="30" t="inlineStr">
        <is>
          <t>INE261F14KC7</t>
        </is>
      </c>
      <c r="C54" s="30" t="inlineStr">
        <is>
          <t>CRISIL A1+</t>
        </is>
      </c>
      <c r="D54" s="13" t="n">
        <v>5000000</v>
      </c>
      <c r="E54" s="14" t="n">
        <v>4973.86</v>
      </c>
      <c r="F54" s="15" t="n">
        <v>0.0156</v>
      </c>
      <c r="G54" s="15" t="n">
        <v>0.07105300000000001</v>
      </c>
    </row>
    <row r="55">
      <c r="A55" s="12" t="inlineStr">
        <is>
          <t>GRASIM IND LTD CP RED 12-12-2023**</t>
        </is>
      </c>
      <c r="B55" s="30" t="inlineStr">
        <is>
          <t>INE047A14834</t>
        </is>
      </c>
      <c r="C55" s="30" t="inlineStr">
        <is>
          <t>CRISIL A1+</t>
        </is>
      </c>
      <c r="D55" s="13" t="n">
        <v>5000000</v>
      </c>
      <c r="E55" s="14" t="n">
        <v>4960.25</v>
      </c>
      <c r="F55" s="15" t="n">
        <v>0.0155</v>
      </c>
      <c r="G55" s="15" t="n">
        <v>0.071351</v>
      </c>
    </row>
    <row r="56">
      <c r="A56" s="12" t="inlineStr">
        <is>
          <t>TATA MOTORS FIN SOL CP RED 26-12-2023**</t>
        </is>
      </c>
      <c r="B56" s="30" t="inlineStr">
        <is>
          <t>INE477S14BT5</t>
        </is>
      </c>
      <c r="C56" s="30" t="inlineStr">
        <is>
          <t>CRISIL A1+</t>
        </is>
      </c>
      <c r="D56" s="13" t="n">
        <v>5000000</v>
      </c>
      <c r="E56" s="14" t="n">
        <v>4942.77</v>
      </c>
      <c r="F56" s="15" t="n">
        <v>0.0155</v>
      </c>
      <c r="G56" s="15" t="n">
        <v>0.07685</v>
      </c>
    </row>
    <row r="57">
      <c r="A57" s="12" t="inlineStr">
        <is>
          <t>NABARD CP RED 09-01-2024**</t>
        </is>
      </c>
      <c r="B57" s="30" t="inlineStr">
        <is>
          <t>INE261F14KG8</t>
        </is>
      </c>
      <c r="C57" s="30" t="inlineStr">
        <is>
          <t>CRISIL A1+</t>
        </is>
      </c>
      <c r="D57" s="13" t="n">
        <v>5000000</v>
      </c>
      <c r="E57" s="14" t="n">
        <v>4931.67</v>
      </c>
      <c r="F57" s="15" t="n">
        <v>0.0154</v>
      </c>
      <c r="G57" s="15" t="n">
        <v>0.07330100000000001</v>
      </c>
    </row>
    <row r="58">
      <c r="A58" s="12" t="inlineStr">
        <is>
          <t>BAJAJ FINANCE LTD CP RED 10-01-2024**</t>
        </is>
      </c>
      <c r="B58" s="30" t="inlineStr">
        <is>
          <t>INE296A14VX7</t>
        </is>
      </c>
      <c r="C58" s="30" t="inlineStr">
        <is>
          <t>CRISIL A1+</t>
        </is>
      </c>
      <c r="D58" s="13" t="n">
        <v>5000000</v>
      </c>
      <c r="E58" s="14" t="n">
        <v>4927.88</v>
      </c>
      <c r="F58" s="15" t="n">
        <v>0.0154</v>
      </c>
      <c r="G58" s="15" t="n">
        <v>0.07631400000000001</v>
      </c>
    </row>
    <row r="59">
      <c r="A59" s="12" t="inlineStr">
        <is>
          <t>NABARD CP RED 18-01-2024</t>
        </is>
      </c>
      <c r="B59" s="30" t="inlineStr">
        <is>
          <t>INE261F14KI4</t>
        </is>
      </c>
      <c r="C59" s="30" t="inlineStr">
        <is>
          <t>CRISIL A1+</t>
        </is>
      </c>
      <c r="D59" s="13" t="n">
        <v>5000000</v>
      </c>
      <c r="E59" s="14" t="n">
        <v>4922.89</v>
      </c>
      <c r="F59" s="15" t="n">
        <v>0.0154</v>
      </c>
      <c r="G59" s="15" t="n">
        <v>0.07330200000000001</v>
      </c>
    </row>
    <row r="60">
      <c r="A60" s="12" t="inlineStr">
        <is>
          <t>LIC HSG FIN CP RED 18-01-2024**</t>
        </is>
      </c>
      <c r="B60" s="30" t="inlineStr">
        <is>
          <t>INE115A14ED7</t>
        </is>
      </c>
      <c r="C60" s="30" t="inlineStr">
        <is>
          <t>CRISIL A1+</t>
        </is>
      </c>
      <c r="D60" s="13" t="n">
        <v>5000000</v>
      </c>
      <c r="E60" s="14" t="n">
        <v>4922.79</v>
      </c>
      <c r="F60" s="15" t="n">
        <v>0.0154</v>
      </c>
      <c r="G60" s="15" t="n">
        <v>0.07340099999999999</v>
      </c>
    </row>
    <row r="61">
      <c r="A61" s="12" t="inlineStr">
        <is>
          <t>TATA CAPITAL FIN SERV CP RED 19-01-2024**</t>
        </is>
      </c>
      <c r="B61" s="30" t="inlineStr">
        <is>
          <t>INE306N14WP1</t>
        </is>
      </c>
      <c r="C61" s="30" t="inlineStr">
        <is>
          <t>CRISIL A1+</t>
        </is>
      </c>
      <c r="D61" s="13" t="n">
        <v>5000000</v>
      </c>
      <c r="E61" s="14" t="n">
        <v>4918.04</v>
      </c>
      <c r="F61" s="15" t="n">
        <v>0.0154</v>
      </c>
      <c r="G61" s="15" t="n">
        <v>0.077002</v>
      </c>
    </row>
    <row r="62">
      <c r="A62" s="12" t="inlineStr">
        <is>
          <t>SUNDARAM FINANCE LTD. CP RED 19-01-2024**</t>
        </is>
      </c>
      <c r="B62" s="30" t="inlineStr">
        <is>
          <t>INE660A14XM3</t>
        </is>
      </c>
      <c r="C62" s="30" t="inlineStr">
        <is>
          <t>CRISIL A1+</t>
        </is>
      </c>
      <c r="D62" s="13" t="n">
        <v>5000000</v>
      </c>
      <c r="E62" s="14" t="n">
        <v>4918.04</v>
      </c>
      <c r="F62" s="15" t="n">
        <v>0.0154</v>
      </c>
      <c r="G62" s="15" t="n">
        <v>0.077002</v>
      </c>
    </row>
    <row r="63">
      <c r="A63" s="12" t="inlineStr">
        <is>
          <t>ICICI SECURITIES CP RED 24-01-2024**</t>
        </is>
      </c>
      <c r="B63" s="30" t="inlineStr">
        <is>
          <t>INE763G14RG6</t>
        </is>
      </c>
      <c r="C63" s="30" t="inlineStr">
        <is>
          <t>CRISIL A1+</t>
        </is>
      </c>
      <c r="D63" s="13" t="n">
        <v>5000000</v>
      </c>
      <c r="E63" s="14" t="n">
        <v>4912.33</v>
      </c>
      <c r="F63" s="15" t="n">
        <v>0.0154</v>
      </c>
      <c r="G63" s="15" t="n">
        <v>0.07755099999999999</v>
      </c>
    </row>
    <row r="64">
      <c r="A64" s="12" t="inlineStr">
        <is>
          <t>ICICI SECURITIES CP RED 08-11-2023</t>
        </is>
      </c>
      <c r="B64" s="30" t="inlineStr">
        <is>
          <t>INE763G14QO2</t>
        </is>
      </c>
      <c r="C64" s="30" t="inlineStr">
        <is>
          <t>CRISIL A1+</t>
        </is>
      </c>
      <c r="D64" s="13" t="n">
        <v>2500000</v>
      </c>
      <c r="E64" s="14" t="n">
        <v>2496.43</v>
      </c>
      <c r="F64" s="15" t="n">
        <v>0.0078</v>
      </c>
      <c r="G64" s="15" t="n">
        <v>0.074514</v>
      </c>
    </row>
    <row r="65">
      <c r="A65" s="12" t="inlineStr">
        <is>
          <t>TATA CAPITAL HSNG FIN CP RED 15-12-2023**</t>
        </is>
      </c>
      <c r="B65" s="30" t="inlineStr">
        <is>
          <t>INE033L14MQ4</t>
        </is>
      </c>
      <c r="C65" s="30" t="inlineStr">
        <is>
          <t>CRISIL A1+</t>
        </is>
      </c>
      <c r="D65" s="13" t="n">
        <v>2500000</v>
      </c>
      <c r="E65" s="14" t="n">
        <v>2478.4</v>
      </c>
      <c r="F65" s="15" t="n">
        <v>0.0078</v>
      </c>
      <c r="G65" s="15" t="n">
        <v>0.07230200000000001</v>
      </c>
    </row>
    <row r="66">
      <c r="A66" s="16" t="inlineStr">
        <is>
          <t>Sub Total</t>
        </is>
      </c>
      <c r="B66" s="31" t="n"/>
      <c r="C66" s="31" t="n"/>
      <c r="D66" s="17" t="n"/>
      <c r="E66" s="18" t="n">
        <v>151080.06</v>
      </c>
      <c r="F66" s="19" t="n">
        <v>0.4729</v>
      </c>
      <c r="G66" s="20" t="n"/>
    </row>
    <row r="67">
      <c r="A67" s="12" t="n"/>
      <c r="B67" s="30" t="n"/>
      <c r="C67" s="30" t="n"/>
      <c r="D67" s="13" t="n"/>
      <c r="E67" s="14" t="n"/>
      <c r="F67" s="15" t="n"/>
      <c r="G67" s="15" t="n"/>
    </row>
    <row r="68">
      <c r="A68" s="21" t="inlineStr">
        <is>
          <t>TOTAL</t>
        </is>
      </c>
      <c r="B68" s="32" t="n"/>
      <c r="C68" s="32" t="n"/>
      <c r="D68" s="22" t="n"/>
      <c r="E68" s="18" t="n">
        <v>314696.49</v>
      </c>
      <c r="F68" s="19" t="n">
        <v>0.9849</v>
      </c>
      <c r="G68" s="20" t="n"/>
    </row>
    <row r="69">
      <c r="A69" s="12" t="n"/>
      <c r="B69" s="30" t="n"/>
      <c r="C69" s="30" t="n"/>
      <c r="D69" s="13" t="n"/>
      <c r="E69" s="14" t="n"/>
      <c r="F69" s="15" t="n"/>
      <c r="G69" s="15" t="n"/>
    </row>
    <row r="70">
      <c r="A70" s="12" t="n"/>
      <c r="B70" s="30" t="n"/>
      <c r="C70" s="30" t="n"/>
      <c r="D70" s="13" t="n"/>
      <c r="E70" s="14" t="n"/>
      <c r="F70" s="15" t="n"/>
      <c r="G70" s="15" t="n"/>
    </row>
    <row r="71">
      <c r="A71" s="16" t="inlineStr">
        <is>
          <t>Investment in AIF</t>
        </is>
      </c>
      <c r="B71" s="30" t="n"/>
      <c r="C71" s="30" t="n"/>
      <c r="D71" s="13" t="n"/>
      <c r="E71" s="14" t="n"/>
      <c r="F71" s="15" t="n"/>
      <c r="G71" s="15" t="n"/>
    </row>
    <row r="72">
      <c r="A72" s="12" t="inlineStr">
        <is>
          <t>SBI CDMDF--A2</t>
        </is>
      </c>
      <c r="B72" s="30" t="inlineStr">
        <is>
          <t>INF0RQ622028</t>
        </is>
      </c>
      <c r="C72" s="30" t="n"/>
      <c r="D72" s="13" t="n">
        <v>3492.825</v>
      </c>
      <c r="E72" s="14" t="n">
        <v>349.46</v>
      </c>
      <c r="F72" s="15" t="n">
        <v>0.0011</v>
      </c>
      <c r="G72" s="15" t="n"/>
    </row>
    <row r="73">
      <c r="A73" s="12" t="n"/>
      <c r="B73" s="30" t="n"/>
      <c r="C73" s="30" t="n"/>
      <c r="D73" s="13" t="n"/>
      <c r="E73" s="14" t="n"/>
      <c r="F73" s="15" t="n"/>
      <c r="G73" s="15" t="n"/>
    </row>
    <row r="74">
      <c r="A74" s="21" t="inlineStr">
        <is>
          <t>TOTAL</t>
        </is>
      </c>
      <c r="B74" s="32" t="n"/>
      <c r="C74" s="32" t="n"/>
      <c r="D74" s="22" t="n"/>
      <c r="E74" s="18" t="n">
        <v>349.46</v>
      </c>
      <c r="F74" s="19" t="n">
        <v>0.0011</v>
      </c>
      <c r="G74" s="20" t="n"/>
    </row>
    <row r="75">
      <c r="A75" s="12" t="n"/>
      <c r="B75" s="30" t="n"/>
      <c r="C75" s="30" t="n"/>
      <c r="D75" s="13" t="n"/>
      <c r="E75" s="14" t="n"/>
      <c r="F75" s="15" t="n"/>
      <c r="G75" s="15" t="n"/>
    </row>
    <row r="76">
      <c r="A76" s="16" t="inlineStr">
        <is>
          <t>TREPS / Reverse Repo</t>
        </is>
      </c>
      <c r="B76" s="30" t="n"/>
      <c r="C76" s="30" t="n"/>
      <c r="D76" s="13" t="n"/>
      <c r="E76" s="14" t="n"/>
      <c r="F76" s="15" t="n"/>
      <c r="G76" s="15" t="n"/>
    </row>
    <row r="77">
      <c r="A77" s="12" t="inlineStr">
        <is>
          <t>Clearing Corporation of India Ltd.</t>
        </is>
      </c>
      <c r="B77" s="30" t="n"/>
      <c r="C77" s="30" t="n"/>
      <c r="D77" s="13" t="n"/>
      <c r="E77" s="14" t="n">
        <v>21756.97</v>
      </c>
      <c r="F77" s="15" t="n">
        <v>0.06809999999999999</v>
      </c>
      <c r="G77" s="15" t="n">
        <v>0.067576</v>
      </c>
    </row>
    <row r="78">
      <c r="A78" s="16" t="inlineStr">
        <is>
          <t>Sub Total</t>
        </is>
      </c>
      <c r="B78" s="31" t="n"/>
      <c r="C78" s="31" t="n"/>
      <c r="D78" s="17" t="n"/>
      <c r="E78" s="18" t="n">
        <v>21756.97</v>
      </c>
      <c r="F78" s="19" t="n">
        <v>0.06809999999999999</v>
      </c>
      <c r="G78" s="20" t="n"/>
    </row>
    <row r="79">
      <c r="A79" s="12" t="n"/>
      <c r="B79" s="30" t="n"/>
      <c r="C79" s="30" t="n"/>
      <c r="D79" s="13" t="n"/>
      <c r="E79" s="14" t="n"/>
      <c r="F79" s="15" t="n"/>
      <c r="G79" s="15" t="n"/>
    </row>
    <row r="80">
      <c r="A80" s="21" t="inlineStr">
        <is>
          <t>TOTAL</t>
        </is>
      </c>
      <c r="B80" s="32" t="n"/>
      <c r="C80" s="32" t="n"/>
      <c r="D80" s="22" t="n"/>
      <c r="E80" s="18" t="n">
        <v>21756.97</v>
      </c>
      <c r="F80" s="19" t="n">
        <v>0.06809999999999999</v>
      </c>
      <c r="G80" s="20" t="n"/>
    </row>
    <row r="81">
      <c r="A81" s="12" t="inlineStr">
        <is>
          <t>Accrued Interest</t>
        </is>
      </c>
      <c r="B81" s="30" t="n"/>
      <c r="C81" s="30" t="n"/>
      <c r="D81" s="13" t="n"/>
      <c r="E81" s="14" t="n">
        <v>4.0280798</v>
      </c>
      <c r="F81" s="15" t="n">
        <v>1.2e-05</v>
      </c>
      <c r="G81" s="15" t="n"/>
    </row>
    <row r="82">
      <c r="A82" s="12" t="inlineStr">
        <is>
          <t>Net Receivables/(Payables)</t>
        </is>
      </c>
      <c r="B82" s="30" t="n"/>
      <c r="C82" s="30" t="n"/>
      <c r="D82" s="13" t="n"/>
      <c r="E82" s="23" t="n">
        <v>-17377.7980798</v>
      </c>
      <c r="F82" s="24" t="n">
        <v>-0.054112</v>
      </c>
      <c r="G82" s="15" t="n">
        <v>0.067576</v>
      </c>
    </row>
    <row r="83">
      <c r="A83" s="25" t="inlineStr">
        <is>
          <t>GRAND TOTAL</t>
        </is>
      </c>
      <c r="B83" s="33" t="n"/>
      <c r="C83" s="33" t="n"/>
      <c r="D83" s="26" t="n"/>
      <c r="E83" s="27" t="n">
        <v>319429.15</v>
      </c>
      <c r="F83" s="28" t="n">
        <v>1</v>
      </c>
      <c r="G83" s="28" t="n"/>
    </row>
    <row r="85">
      <c r="A85" s="67" t="inlineStr">
        <is>
          <t>#  Unlisted Security</t>
        </is>
      </c>
    </row>
    <row r="86">
      <c r="A86" s="67" t="inlineStr">
        <is>
          <t>**Non Traded Security</t>
        </is>
      </c>
    </row>
    <row r="88">
      <c r="A88" s="67" t="inlineStr">
        <is>
          <t>Notes:</t>
        </is>
      </c>
    </row>
    <row r="89">
      <c r="A89" s="47" t="inlineStr">
        <is>
          <t>1. Security in default beyond its maturiy date</t>
        </is>
      </c>
      <c r="B89" s="34" t="inlineStr">
        <is>
          <t>NIL</t>
        </is>
      </c>
    </row>
    <row r="90">
      <c r="A90" t="inlineStr">
        <is>
          <t>2. NAV at the beginning of the period (Rs. per unit)</t>
        </is>
      </c>
    </row>
    <row r="91">
      <c r="A91" t="inlineStr">
        <is>
          <t>Plan /option (Face Value 1000)</t>
        </is>
      </c>
      <c r="B91" t="inlineStr">
        <is>
          <t>As on</t>
        </is>
      </c>
      <c r="C91" t="inlineStr">
        <is>
          <t>As on</t>
        </is>
      </c>
    </row>
    <row r="92">
      <c r="B92" s="48" t="n">
        <v>45199</v>
      </c>
      <c r="C92" s="48" t="n">
        <v>45230</v>
      </c>
    </row>
    <row r="93">
      <c r="A93" t="inlineStr">
        <is>
          <t>Direct Plan Annual IDCW Option</t>
        </is>
      </c>
      <c r="B93" t="n">
        <v>3006.8325</v>
      </c>
      <c r="C93" t="n">
        <v>3023.9872</v>
      </c>
      <c r="E93" s="2" t="n"/>
    </row>
    <row r="94">
      <c r="A94" t="inlineStr">
        <is>
          <t>Direct Plan Bonus Option</t>
        </is>
      </c>
      <c r="B94" t="n">
        <v>1749.3336</v>
      </c>
      <c r="C94" t="n">
        <v>1759.3135</v>
      </c>
      <c r="E94" s="2" t="n"/>
    </row>
    <row r="95">
      <c r="A95" t="inlineStr">
        <is>
          <t>Direct Plan Daily IDCW Option</t>
        </is>
      </c>
      <c r="B95" t="n">
        <v>1031.0535</v>
      </c>
      <c r="C95" t="n">
        <v>1033.8726</v>
      </c>
      <c r="E95" s="2" t="n"/>
    </row>
    <row r="96">
      <c r="A96" t="inlineStr">
        <is>
          <t>Direct Plan Fortnightly IDCW Option</t>
        </is>
      </c>
      <c r="B96" t="n">
        <v>2376.4368</v>
      </c>
      <c r="C96" t="n">
        <v>2389.9949</v>
      </c>
      <c r="E96" s="2" t="n"/>
    </row>
    <row r="97">
      <c r="A97" t="inlineStr">
        <is>
          <t>Direct Plan Growth Option</t>
        </is>
      </c>
      <c r="B97" t="n">
        <v>3006.853</v>
      </c>
      <c r="C97" t="n">
        <v>3024.0079</v>
      </c>
      <c r="E97" s="2" t="n"/>
    </row>
    <row r="98">
      <c r="A98" t="inlineStr">
        <is>
          <t>Direct Plan IDCW Option</t>
        </is>
      </c>
      <c r="B98" t="n">
        <v>3006.8572</v>
      </c>
      <c r="C98" t="n">
        <v>3024.012</v>
      </c>
      <c r="E98" s="2" t="n"/>
    </row>
    <row r="99">
      <c r="A99" t="inlineStr">
        <is>
          <t>Direct Plan Monthly IDCW Option</t>
        </is>
      </c>
      <c r="B99" t="n">
        <v>1005.2498</v>
      </c>
      <c r="C99" t="n">
        <v>1005.3993</v>
      </c>
      <c r="E99" s="2" t="n"/>
    </row>
    <row r="100">
      <c r="A100" t="inlineStr">
        <is>
          <t>Direct Plan Weekly IDCW Option</t>
        </is>
      </c>
      <c r="B100" t="n">
        <v>2174.658</v>
      </c>
      <c r="C100" t="n">
        <v>2172.8374</v>
      </c>
      <c r="E100" s="2" t="n"/>
    </row>
    <row r="101">
      <c r="A101" t="inlineStr">
        <is>
          <t>Regular Plan Annual IDCW</t>
        </is>
      </c>
      <c r="B101" t="n">
        <v>2044.4116</v>
      </c>
      <c r="C101" t="n">
        <v>2055.6567</v>
      </c>
      <c r="E101" s="2" t="n"/>
    </row>
    <row r="102">
      <c r="A102" t="inlineStr">
        <is>
          <t>Regular Plan Bonus Option</t>
        </is>
      </c>
      <c r="B102" t="n">
        <v>1720.9971</v>
      </c>
      <c r="C102" t="n">
        <v>1730.4551</v>
      </c>
      <c r="E102" s="2" t="n"/>
    </row>
    <row r="103">
      <c r="A103" t="inlineStr">
        <is>
          <t>Regular Plan Daily IDCW</t>
        </is>
      </c>
      <c r="B103" t="n">
        <v>1094.0462</v>
      </c>
      <c r="C103" t="n">
        <v>1100.0644</v>
      </c>
      <c r="E103" s="2" t="n"/>
    </row>
    <row r="104">
      <c r="A104" t="inlineStr">
        <is>
          <t>Regular Plan Fortnightly IDCW</t>
        </is>
      </c>
      <c r="B104" t="n">
        <v>2153.5942</v>
      </c>
      <c r="C104" t="n">
        <v>2153.8639</v>
      </c>
      <c r="E104" s="2" t="n"/>
    </row>
    <row r="105">
      <c r="A105" t="inlineStr">
        <is>
          <t>Regular Plan Growth</t>
        </is>
      </c>
      <c r="B105" t="n">
        <v>2954.7174</v>
      </c>
      <c r="C105" t="n">
        <v>2970.9708</v>
      </c>
      <c r="E105" s="2" t="n"/>
    </row>
    <row r="106">
      <c r="A106" t="inlineStr">
        <is>
          <t>Regular Plan IDCW</t>
        </is>
      </c>
      <c r="B106" t="n">
        <v>2954.719</v>
      </c>
      <c r="C106" t="n">
        <v>2970.9727</v>
      </c>
      <c r="E106" s="2" t="n"/>
    </row>
    <row r="107">
      <c r="A107" t="inlineStr">
        <is>
          <t>Regular Plan Monthly IDCW</t>
        </is>
      </c>
      <c r="B107" t="n">
        <v>1057.4049</v>
      </c>
      <c r="C107" t="n">
        <v>1063.2215</v>
      </c>
      <c r="E107" s="2" t="n"/>
    </row>
    <row r="108">
      <c r="A108" t="inlineStr">
        <is>
          <t>Regular Plan Weekly IDCW</t>
        </is>
      </c>
      <c r="B108" t="n">
        <v>1108.9091</v>
      </c>
      <c r="C108" t="n">
        <v>1115.0091</v>
      </c>
      <c r="E108" s="2" t="n"/>
    </row>
    <row r="109">
      <c r="A109" t="inlineStr">
        <is>
          <t>Retail Annual IDCW Option</t>
        </is>
      </c>
      <c r="B109" t="inlineStr">
        <is>
          <t>^</t>
        </is>
      </c>
      <c r="C109" t="inlineStr">
        <is>
          <t>^</t>
        </is>
      </c>
      <c r="E109" s="2" t="n"/>
    </row>
    <row r="110">
      <c r="A110" t="inlineStr">
        <is>
          <t>Retail Bonus Option</t>
        </is>
      </c>
      <c r="B110" t="inlineStr">
        <is>
          <t>^</t>
        </is>
      </c>
      <c r="C110" t="inlineStr">
        <is>
          <t>^</t>
        </is>
      </c>
      <c r="E110" s="2" t="n"/>
    </row>
    <row r="111">
      <c r="A111" t="inlineStr">
        <is>
          <t>Retail Daily IDCW Option</t>
        </is>
      </c>
      <c r="B111" t="n">
        <v>1056.2834</v>
      </c>
      <c r="C111" t="n">
        <v>1056.2834</v>
      </c>
      <c r="E111" s="2" t="n"/>
    </row>
    <row r="112">
      <c r="A112" t="inlineStr">
        <is>
          <t>Retail Fortnightly IDCW Option</t>
        </is>
      </c>
      <c r="B112" t="inlineStr">
        <is>
          <t>^</t>
        </is>
      </c>
      <c r="C112" t="inlineStr">
        <is>
          <t>^</t>
        </is>
      </c>
      <c r="E112" s="2" t="n"/>
    </row>
    <row r="113">
      <c r="A113" t="inlineStr">
        <is>
          <t>Retail Growth Option</t>
        </is>
      </c>
      <c r="B113" t="n">
        <v>2687.0933</v>
      </c>
      <c r="C113" t="n">
        <v>2701.874</v>
      </c>
      <c r="E113" s="2" t="n"/>
    </row>
    <row r="114">
      <c r="A114" t="inlineStr">
        <is>
          <t>Retail IDCW Option</t>
        </is>
      </c>
      <c r="B114" t="inlineStr">
        <is>
          <t>^</t>
        </is>
      </c>
      <c r="C114" t="inlineStr">
        <is>
          <t>^</t>
        </is>
      </c>
      <c r="E114" s="2" t="n"/>
    </row>
    <row r="115">
      <c r="A115" t="inlineStr">
        <is>
          <t>Retail Monthly IDCW Option</t>
        </is>
      </c>
      <c r="B115" t="n">
        <v>1244.7478</v>
      </c>
      <c r="C115" t="n">
        <v>1244.9237</v>
      </c>
      <c r="E115" s="2" t="n"/>
    </row>
    <row r="116">
      <c r="A116" t="inlineStr">
        <is>
          <t>Retail Weekly IDCW Option</t>
        </is>
      </c>
      <c r="B116" t="n">
        <v>1231.9628</v>
      </c>
      <c r="C116" t="n">
        <v>1230.9637</v>
      </c>
      <c r="E116" s="2" t="n"/>
    </row>
    <row r="117">
      <c r="A117" t="inlineStr">
        <is>
          <t>Unclaimed IDCW less than 3 yrs</t>
        </is>
      </c>
      <c r="B117" t="inlineStr">
        <is>
          <t>^</t>
        </is>
      </c>
      <c r="C117" t="inlineStr">
        <is>
          <t>^</t>
        </is>
      </c>
      <c r="E117" s="2" t="n"/>
    </row>
    <row r="118">
      <c r="A118" t="inlineStr">
        <is>
          <t>Unclaimed IDCW more than 3 yrs</t>
        </is>
      </c>
      <c r="B118" t="inlineStr">
        <is>
          <t>^</t>
        </is>
      </c>
      <c r="C118" t="inlineStr">
        <is>
          <t>^</t>
        </is>
      </c>
      <c r="E118" s="2" t="n"/>
    </row>
    <row r="119">
      <c r="A119" t="inlineStr">
        <is>
          <t>Unclaimed Redemption less than 3 yrs</t>
        </is>
      </c>
      <c r="B119" t="inlineStr">
        <is>
          <t>^</t>
        </is>
      </c>
      <c r="C119" t="inlineStr">
        <is>
          <t>^</t>
        </is>
      </c>
      <c r="E119" s="2" t="n"/>
    </row>
    <row r="120">
      <c r="A120" t="inlineStr">
        <is>
          <t>Unclaimed Redemption more than 3 yrs</t>
        </is>
      </c>
      <c r="B120" t="inlineStr">
        <is>
          <t>^</t>
        </is>
      </c>
      <c r="C120" t="inlineStr">
        <is>
          <t>^</t>
        </is>
      </c>
      <c r="E120" s="2" t="n"/>
    </row>
    <row r="121">
      <c r="A121" t="inlineStr">
        <is>
          <t>^ There were no investors in this option.</t>
        </is>
      </c>
      <c r="E121" s="2" t="n"/>
    </row>
    <row r="123">
      <c r="A123" t="inlineStr">
        <is>
          <t>3. Total Dividend (Net) declared during the month</t>
        </is>
      </c>
    </row>
    <row r="125">
      <c r="A125" s="50" t="inlineStr">
        <is>
          <t>Plan/Option Name</t>
        </is>
      </c>
      <c r="B125" s="50" t="inlineStr">
        <is>
          <t xml:space="preserve"> </t>
        </is>
      </c>
      <c r="C125" s="50" t="inlineStr">
        <is>
          <t>individual &amp; HUF</t>
        </is>
      </c>
      <c r="D125" s="50" t="inlineStr">
        <is>
          <t>others</t>
        </is>
      </c>
    </row>
    <row r="126">
      <c r="A126" s="50" t="inlineStr">
        <is>
          <t>Direct Plan daily IDCW</t>
        </is>
      </c>
      <c r="B126" s="50" t="n"/>
      <c r="C126" s="50" t="n">
        <v>3.0506911</v>
      </c>
      <c r="D126" s="50" t="n">
        <v>3.0506911</v>
      </c>
    </row>
    <row r="127">
      <c r="A127" s="50" t="inlineStr">
        <is>
          <t>Direct Plan Monthly IDCW</t>
        </is>
      </c>
      <c r="B127" s="50" t="n"/>
      <c r="C127" s="50" t="n">
        <v>5.5793858</v>
      </c>
      <c r="D127" s="50" t="n">
        <v>5.5793858</v>
      </c>
    </row>
    <row r="128">
      <c r="A128" s="50" t="inlineStr">
        <is>
          <t>Direct Plan weekly IDCW</t>
        </is>
      </c>
      <c r="B128" s="50" t="n"/>
      <c r="C128" s="50" t="n">
        <v>14.1904504</v>
      </c>
      <c r="D128" s="50" t="n">
        <v>14.1904504</v>
      </c>
    </row>
    <row r="129">
      <c r="A129" s="50" t="inlineStr">
        <is>
          <t>Regular Plan Fortnightly IDCW</t>
        </is>
      </c>
      <c r="B129" s="50" t="n"/>
      <c r="C129" s="50" t="n">
        <v>11.5548994</v>
      </c>
      <c r="D129" s="50" t="n">
        <v>11.5548994</v>
      </c>
    </row>
    <row r="130">
      <c r="A130" s="50" t="inlineStr">
        <is>
          <t>Retail Plan Daily IDCW</t>
        </is>
      </c>
      <c r="B130" s="50" t="n"/>
      <c r="C130" s="50" t="n">
        <v>5.9917862</v>
      </c>
      <c r="D130" s="50" t="n">
        <v>5.9917862</v>
      </c>
    </row>
    <row r="131">
      <c r="A131" s="50" t="inlineStr">
        <is>
          <t>Retail Plan Monthly IDCW</t>
        </is>
      </c>
      <c r="B131" s="50" t="n"/>
      <c r="C131" s="50" t="n">
        <v>6.664408</v>
      </c>
      <c r="D131" s="50" t="n">
        <v>6.664408</v>
      </c>
    </row>
    <row r="132">
      <c r="A132" s="50" t="inlineStr">
        <is>
          <t>Retail Plan Weekly IDCW</t>
        </is>
      </c>
      <c r="B132" s="50" t="n"/>
      <c r="C132" s="50" t="n">
        <v>7.7567316</v>
      </c>
      <c r="D132" s="50" t="n">
        <v>7.7567316</v>
      </c>
    </row>
    <row r="134">
      <c r="A134" t="inlineStr">
        <is>
          <t>4. Bonus was declared during the month</t>
        </is>
      </c>
      <c r="B134" s="34" t="inlineStr">
        <is>
          <t>NIL</t>
        </is>
      </c>
    </row>
    <row r="135" ht="30" customHeight="1">
      <c r="A135" s="47" t="inlineStr">
        <is>
          <t>5. Investment in Repo of Corporate Debt Securities during the month ended October 31, 2023</t>
        </is>
      </c>
      <c r="B135" s="34" t="inlineStr">
        <is>
          <t>NIL</t>
        </is>
      </c>
    </row>
    <row r="136" ht="30" customHeight="1">
      <c r="A136" s="47" t="inlineStr">
        <is>
          <t>6. Investment in foreign securities/ADRs/GDRs at the end of the month</t>
        </is>
      </c>
      <c r="B136" s="34" t="inlineStr">
        <is>
          <t>NIL</t>
        </is>
      </c>
    </row>
    <row r="137">
      <c r="A137" t="inlineStr">
        <is>
          <t>7. Average Portfolio Maturity</t>
        </is>
      </c>
      <c r="B137" s="49">
        <f>+B151</f>
        <v/>
      </c>
    </row>
    <row r="138" ht="45" customHeight="1">
      <c r="A138" s="47" t="inlineStr">
        <is>
          <t>8. Total gross exposure to derivative instruments (excluding reversed positions) at the end of the month (Rs. in Lakhs)</t>
        </is>
      </c>
      <c r="B138" s="34" t="inlineStr">
        <is>
          <t>NIL</t>
        </is>
      </c>
    </row>
    <row r="139" ht="30" customHeight="1">
      <c r="A139" s="47" t="inlineStr">
        <is>
          <t>9. Margin Deposits includes Margin money placed on derivatives other than margin money placed with bank</t>
        </is>
      </c>
      <c r="B139" s="34" t="inlineStr">
        <is>
          <t>NIL</t>
        </is>
      </c>
    </row>
    <row r="140" ht="30" customHeight="1">
      <c r="A140" s="47" t="inlineStr">
        <is>
          <t>10. Value of investment made by other schemes under same management (Rs. In Lakhs)</t>
        </is>
      </c>
      <c r="B140" s="49" t="n">
        <v>34985.5956353</v>
      </c>
    </row>
    <row r="141">
      <c r="A141" t="inlineStr">
        <is>
          <t>11. Number of instance of deviation In valuation of securities</t>
        </is>
      </c>
      <c r="B141" s="34" t="inlineStr">
        <is>
          <t>NIL</t>
        </is>
      </c>
    </row>
    <row r="142">
      <c r="A142" t="inlineStr">
        <is>
          <t>12. Total value and percentage of illiquid equity shares / securities</t>
        </is>
      </c>
      <c r="B142" s="34" t="inlineStr">
        <is>
          <t>NIL</t>
        </is>
      </c>
    </row>
    <row r="144">
      <c r="A144" t="inlineStr">
        <is>
          <t>Portfolio Information</t>
        </is>
      </c>
    </row>
    <row r="145">
      <c r="A145" s="52" t="inlineStr">
        <is>
          <t>Scheme Name :</t>
        </is>
      </c>
      <c r="B145" s="52" t="inlineStr">
        <is>
          <t>Edelweiss Liquid Fund</t>
        </is>
      </c>
    </row>
    <row r="146">
      <c r="A146" s="52" t="inlineStr">
        <is>
          <t>Description (if any)</t>
        </is>
      </c>
      <c r="B146" s="52" t="inlineStr">
        <is>
          <t>Liquid Fund</t>
        </is>
      </c>
    </row>
    <row r="147">
      <c r="A147" s="52" t="n"/>
      <c r="B147" s="52" t="n"/>
    </row>
    <row r="148">
      <c r="A148" s="52" t="inlineStr">
        <is>
          <t>Annualised Portfolio YTM* :</t>
        </is>
      </c>
      <c r="B148" s="53" t="n">
        <v>7.210552411786708</v>
      </c>
    </row>
    <row r="149">
      <c r="A149" s="52" t="n"/>
      <c r="B149" s="52" t="n"/>
    </row>
    <row r="150">
      <c r="A150" s="52" t="inlineStr">
        <is>
          <t>Macaulay Duration</t>
        </is>
      </c>
      <c r="B150" s="54" t="n">
        <v>0.1314</v>
      </c>
    </row>
    <row r="151">
      <c r="A151" s="52" t="inlineStr">
        <is>
          <t>Residual Maturity</t>
        </is>
      </c>
      <c r="B151" s="54" t="n">
        <v>0.1285581557886162</v>
      </c>
    </row>
    <row r="152">
      <c r="A152" s="52" t="n"/>
      <c r="B152" s="52" t="n"/>
    </row>
    <row r="153">
      <c r="A153" s="52" t="inlineStr">
        <is>
          <t xml:space="preserve">As on (Date) </t>
        </is>
      </c>
      <c r="B153" s="55" t="n">
        <v>45230</v>
      </c>
    </row>
    <row r="155" ht="70" customHeight="1">
      <c r="A155" s="69" t="inlineStr">
        <is>
          <t>Scheme Name</t>
        </is>
      </c>
      <c r="B155" s="69" t="inlineStr">
        <is>
          <t>Risk- O - Meter</t>
        </is>
      </c>
      <c r="C155" s="69" t="inlineStr">
        <is>
          <t>Benchmark of the Scheme</t>
        </is>
      </c>
      <c r="D155" s="69" t="inlineStr">
        <is>
          <t>Benchmark Risk-o-meter</t>
        </is>
      </c>
      <c r="E155" s="69" t="inlineStr">
        <is>
          <t>Benchmark of the Scheme</t>
        </is>
      </c>
      <c r="F155" s="69" t="inlineStr">
        <is>
          <t>Benchmark Risk-o-meter</t>
        </is>
      </c>
    </row>
    <row r="156" ht="70" customHeight="1">
      <c r="A156" s="69" t="inlineStr">
        <is>
          <t>Edelweiss Liquid Fund</t>
        </is>
      </c>
      <c r="B156" s="69" t="n"/>
      <c r="C156" s="69" t="inlineStr">
        <is>
          <t>NIFTY Liquid Index B-I (Tier I Benchmark)</t>
        </is>
      </c>
      <c r="D156" s="69" t="n"/>
      <c r="E156" s="69" t="inlineStr">
        <is>
          <t>NIFTY Liquid Index A-I (Tier II Scheme Benchmark)</t>
        </is>
      </c>
      <c r="F156" s="69" t="n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45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45"/>
  <sheetViews>
    <sheetView showGridLines="0" workbookViewId="0">
      <pane ySplit="4" topLeftCell="A13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 ASEAN EQUITY OFF-SHORE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 ended fund of fund scheme investing in JPMorgan Funds – ASEAN Equity Fund)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Foreign Securities and/or Overseas ETFs</t>
        </is>
      </c>
      <c r="B7" s="30" t="n"/>
      <c r="C7" s="30" t="n"/>
      <c r="D7" s="13" t="n"/>
      <c r="E7" s="14" t="n"/>
      <c r="F7" s="15" t="n"/>
      <c r="G7" s="15" t="n"/>
    </row>
    <row r="8">
      <c r="A8" s="16" t="inlineStr">
        <is>
          <t>International  Mutual Fund Units</t>
        </is>
      </c>
      <c r="B8" s="31" t="n"/>
      <c r="C8" s="31" t="n"/>
      <c r="D8" s="17" t="n"/>
      <c r="E8" s="46" t="n"/>
      <c r="F8" s="20" t="n"/>
      <c r="G8" s="20" t="n"/>
    </row>
    <row r="9">
      <c r="A9" s="12" t="inlineStr">
        <is>
          <t>JPM ASEAN EQUITY-I ACC USD</t>
        </is>
      </c>
      <c r="B9" s="30" t="inlineStr">
        <is>
          <t>LU0441852299</t>
        </is>
      </c>
      <c r="C9" s="30" t="n"/>
      <c r="D9" s="13" t="n">
        <v>49350.091</v>
      </c>
      <c r="E9" s="14" t="n">
        <v>6339.48</v>
      </c>
      <c r="F9" s="15" t="n">
        <v>0.994</v>
      </c>
      <c r="G9" s="15" t="n"/>
    </row>
    <row r="10">
      <c r="A10" s="16" t="inlineStr">
        <is>
          <t>Sub Total</t>
        </is>
      </c>
      <c r="B10" s="31" t="n"/>
      <c r="C10" s="31" t="n"/>
      <c r="D10" s="17" t="n"/>
      <c r="E10" s="18" t="n">
        <v>6339.48</v>
      </c>
      <c r="F10" s="19" t="n">
        <v>0.994</v>
      </c>
      <c r="G10" s="20" t="n"/>
    </row>
    <row r="11">
      <c r="A11" s="12" t="n"/>
      <c r="B11" s="30" t="n"/>
      <c r="C11" s="30" t="n"/>
      <c r="D11" s="13" t="n"/>
      <c r="E11" s="14" t="n"/>
      <c r="F11" s="15" t="n"/>
      <c r="G11" s="15" t="n"/>
    </row>
    <row r="12">
      <c r="A12" s="21" t="inlineStr">
        <is>
          <t>TOTAL</t>
        </is>
      </c>
      <c r="B12" s="32" t="n"/>
      <c r="C12" s="32" t="n"/>
      <c r="D12" s="22" t="n"/>
      <c r="E12" s="18" t="n">
        <v>6339.48</v>
      </c>
      <c r="F12" s="19" t="n">
        <v>0.994</v>
      </c>
      <c r="G12" s="20" t="n"/>
    </row>
    <row r="13">
      <c r="A13" s="12" t="n"/>
      <c r="B13" s="30" t="n"/>
      <c r="C13" s="30" t="n"/>
      <c r="D13" s="13" t="n"/>
      <c r="E13" s="14" t="n"/>
      <c r="F13" s="15" t="n"/>
      <c r="G13" s="15" t="n"/>
    </row>
    <row r="14">
      <c r="A14" s="16" t="inlineStr">
        <is>
          <t>TREPS / Reverse Repo</t>
        </is>
      </c>
      <c r="B14" s="30" t="n"/>
      <c r="C14" s="30" t="n"/>
      <c r="D14" s="13" t="n"/>
      <c r="E14" s="14" t="n"/>
      <c r="F14" s="15" t="n"/>
      <c r="G14" s="15" t="n"/>
    </row>
    <row r="15">
      <c r="A15" s="12" t="inlineStr">
        <is>
          <t>Clearing Corporation of India Ltd.</t>
        </is>
      </c>
      <c r="B15" s="30" t="n"/>
      <c r="C15" s="30" t="n"/>
      <c r="D15" s="13" t="n"/>
      <c r="E15" s="14" t="n">
        <v>48.99</v>
      </c>
      <c r="F15" s="15" t="n">
        <v>0.0077</v>
      </c>
      <c r="G15" s="15" t="n">
        <v>0.067576</v>
      </c>
    </row>
    <row r="16">
      <c r="A16" s="16" t="inlineStr">
        <is>
          <t>Sub Total</t>
        </is>
      </c>
      <c r="B16" s="31" t="n"/>
      <c r="C16" s="31" t="n"/>
      <c r="D16" s="17" t="n"/>
      <c r="E16" s="18" t="n">
        <v>48.99</v>
      </c>
      <c r="F16" s="19" t="n">
        <v>0.0077</v>
      </c>
      <c r="G16" s="20" t="n"/>
    </row>
    <row r="17">
      <c r="A17" s="12" t="n"/>
      <c r="B17" s="30" t="n"/>
      <c r="C17" s="30" t="n"/>
      <c r="D17" s="13" t="n"/>
      <c r="E17" s="14" t="n"/>
      <c r="F17" s="15" t="n"/>
      <c r="G17" s="15" t="n"/>
    </row>
    <row r="18">
      <c r="A18" s="21" t="inlineStr">
        <is>
          <t>TOTAL</t>
        </is>
      </c>
      <c r="B18" s="32" t="n"/>
      <c r="C18" s="32" t="n"/>
      <c r="D18" s="22" t="n"/>
      <c r="E18" s="18" t="n">
        <v>48.99</v>
      </c>
      <c r="F18" s="19" t="n">
        <v>0.0077</v>
      </c>
      <c r="G18" s="20" t="n"/>
    </row>
    <row r="19">
      <c r="A19" s="12" t="inlineStr">
        <is>
          <t>Accrued Interest</t>
        </is>
      </c>
      <c r="B19" s="30" t="n"/>
      <c r="C19" s="30" t="n"/>
      <c r="D19" s="13" t="n"/>
      <c r="E19" s="14" t="n">
        <v>0.0090702</v>
      </c>
      <c r="F19" s="15" t="n">
        <v>1e-06</v>
      </c>
      <c r="G19" s="15" t="n"/>
    </row>
    <row r="20">
      <c r="A20" s="12" t="inlineStr">
        <is>
          <t>Net Receivables/(Payables)</t>
        </is>
      </c>
      <c r="B20" s="30" t="n"/>
      <c r="C20" s="30" t="n"/>
      <c r="D20" s="13" t="n"/>
      <c r="E20" s="23" t="n">
        <v>-10.9890702</v>
      </c>
      <c r="F20" s="24" t="n">
        <v>-0.001701</v>
      </c>
      <c r="G20" s="15" t="n">
        <v>0.067576</v>
      </c>
    </row>
    <row r="21">
      <c r="A21" s="25" t="inlineStr">
        <is>
          <t>GRAND TOTAL</t>
        </is>
      </c>
      <c r="B21" s="33" t="n"/>
      <c r="C21" s="33" t="n"/>
      <c r="D21" s="26" t="n"/>
      <c r="E21" s="27" t="n">
        <v>6377.49</v>
      </c>
      <c r="F21" s="28" t="n">
        <v>1</v>
      </c>
      <c r="G21" s="28" t="n"/>
    </row>
    <row r="26">
      <c r="A26" s="67" t="inlineStr">
        <is>
          <t>Notes:</t>
        </is>
      </c>
    </row>
    <row r="27">
      <c r="A27" s="47" t="inlineStr">
        <is>
          <t>1. Security in default beyond its maturiy date</t>
        </is>
      </c>
      <c r="B27" s="34" t="inlineStr">
        <is>
          <t>NIL</t>
        </is>
      </c>
    </row>
    <row r="28">
      <c r="A28" t="inlineStr">
        <is>
          <t>2. NAV at the beginning of the period (Rs. per unit)</t>
        </is>
      </c>
    </row>
    <row r="29">
      <c r="A29" t="inlineStr">
        <is>
          <t>Plan /option (Face Value 10)</t>
        </is>
      </c>
      <c r="B29" t="inlineStr">
        <is>
          <t>As on</t>
        </is>
      </c>
      <c r="C29" t="inlineStr">
        <is>
          <t>As on</t>
        </is>
      </c>
    </row>
    <row r="30">
      <c r="B30" s="48" t="n">
        <v>45198</v>
      </c>
      <c r="C30" s="48" t="n">
        <v>45230</v>
      </c>
    </row>
    <row r="31">
      <c r="A31" t="inlineStr">
        <is>
          <t>Direct Plan Growth Option</t>
        </is>
      </c>
      <c r="B31" t="n">
        <v>26.015</v>
      </c>
      <c r="C31" t="n">
        <v>24.762</v>
      </c>
      <c r="E31" s="2" t="n"/>
    </row>
    <row r="32">
      <c r="A32" t="inlineStr">
        <is>
          <t>Regular Plan Growth Option</t>
        </is>
      </c>
      <c r="B32" t="n">
        <v>23.606</v>
      </c>
      <c r="C32" t="n">
        <v>22.455</v>
      </c>
      <c r="E32" s="2" t="n"/>
    </row>
    <row r="33">
      <c r="E33" s="2" t="n"/>
    </row>
    <row r="34">
      <c r="A34" t="inlineStr">
        <is>
          <t xml:space="preserve">3. Total Dividend (Net) declared during the month </t>
        </is>
      </c>
      <c r="B34" s="34" t="inlineStr">
        <is>
          <t>NIL</t>
        </is>
      </c>
    </row>
    <row r="35">
      <c r="A35" t="inlineStr">
        <is>
          <t>4. Bonus was declared during the month</t>
        </is>
      </c>
      <c r="B35" s="34" t="inlineStr">
        <is>
          <t>NIL</t>
        </is>
      </c>
    </row>
    <row r="36" ht="30" customHeight="1">
      <c r="A36" s="47" t="inlineStr">
        <is>
          <t>5. Investment in Repo of Corporate Debt Securities during the month ended October 31, 2023</t>
        </is>
      </c>
      <c r="B36" s="34" t="inlineStr">
        <is>
          <t>NIL</t>
        </is>
      </c>
    </row>
    <row r="37" ht="30" customHeight="1">
      <c r="A37" s="47" t="inlineStr">
        <is>
          <t>6. Investment in foreign securities/ADRs/GDRs at the end of the month</t>
        </is>
      </c>
      <c r="B37" s="49" t="n">
        <v>6339.4828264</v>
      </c>
    </row>
    <row r="38" ht="45" customHeight="1">
      <c r="A38" s="47" t="inlineStr">
        <is>
          <t>7. Total gross exposure to derivative instruments (excluding reversed positions) at the end of the month (Rs. in Lakhs)</t>
        </is>
      </c>
      <c r="B38" s="34" t="inlineStr">
        <is>
          <t>NIL</t>
        </is>
      </c>
    </row>
    <row r="39" ht="30" customHeight="1">
      <c r="A39" s="47" t="inlineStr">
        <is>
          <t>8. Margin Deposits includes Margin money placed on derivatives other than margin money placed with bank</t>
        </is>
      </c>
      <c r="B39" s="34" t="inlineStr">
        <is>
          <t>NIL</t>
        </is>
      </c>
    </row>
    <row r="40" ht="30" customHeight="1">
      <c r="A40" s="47" t="inlineStr">
        <is>
          <t>9. Total value and percentage of Illiquiid Equity shares &amp; Equity related instruments</t>
        </is>
      </c>
      <c r="B40" s="34" t="inlineStr">
        <is>
          <t>NIL</t>
        </is>
      </c>
    </row>
    <row r="41">
      <c r="A41" t="inlineStr">
        <is>
          <t>10. Number of instance of deviation In valuation of securities</t>
        </is>
      </c>
      <c r="B41" s="34" t="inlineStr">
        <is>
          <t>NIL</t>
        </is>
      </c>
    </row>
    <row r="42">
      <c r="A42" t="inlineStr">
        <is>
          <t>11. Total value and percentage of illiquid equity shares / securities</t>
        </is>
      </c>
      <c r="B42" s="34" t="inlineStr">
        <is>
          <t>NIL</t>
        </is>
      </c>
    </row>
    <row r="44" ht="70" customHeight="1">
      <c r="A44" s="69" t="inlineStr">
        <is>
          <t>Scheme Name</t>
        </is>
      </c>
      <c r="B44" s="69" t="inlineStr">
        <is>
          <t>Risk- O - Meter</t>
        </is>
      </c>
      <c r="C44" s="69" t="inlineStr">
        <is>
          <t>Benchmark of the Scheme</t>
        </is>
      </c>
      <c r="D44" s="69" t="inlineStr">
        <is>
          <t>Benchmark Risk-o-meter</t>
        </is>
      </c>
    </row>
    <row r="45" ht="70" customHeight="1">
      <c r="A45" s="69" t="inlineStr">
        <is>
          <t>Edelweiss ASEAN Equity Off-Shore Fund</t>
        </is>
      </c>
      <c r="B45" s="69" t="n"/>
      <c r="C45" s="69" t="inlineStr">
        <is>
          <t>MSCI AC Asean 10/40 Total Return Index</t>
        </is>
      </c>
      <c r="D45" s="69" t="n"/>
      <c r="E45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46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45"/>
  <sheetViews>
    <sheetView showGridLines="0" workbookViewId="0">
      <pane ySplit="4" topLeftCell="A21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 GREATER CHINA EQUITY OFF-SHORE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 ended fund of fund scheme investing in JPMorgan Funds – Greater China Fund)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Foreign Securities and/or Overseas ETFs</t>
        </is>
      </c>
      <c r="B7" s="30" t="n"/>
      <c r="C7" s="30" t="n"/>
      <c r="D7" s="13" t="n"/>
      <c r="E7" s="14" t="n"/>
      <c r="F7" s="15" t="n"/>
      <c r="G7" s="15" t="n"/>
    </row>
    <row r="8">
      <c r="A8" s="16" t="inlineStr">
        <is>
          <t>International  Mutual Fund Units</t>
        </is>
      </c>
      <c r="B8" s="31" t="n"/>
      <c r="C8" s="31" t="n"/>
      <c r="D8" s="17" t="n"/>
      <c r="E8" s="46" t="n"/>
      <c r="F8" s="20" t="n"/>
      <c r="G8" s="20" t="n"/>
    </row>
    <row r="9">
      <c r="A9" s="12" t="inlineStr">
        <is>
          <t>JPM GREATER CHINA-I-I2 USD</t>
        </is>
      </c>
      <c r="B9" s="30" t="inlineStr">
        <is>
          <t>LU1727356906</t>
        </is>
      </c>
      <c r="C9" s="30" t="n"/>
      <c r="D9" s="13" t="n">
        <v>1277840.371</v>
      </c>
      <c r="E9" s="14" t="n">
        <v>133857.17</v>
      </c>
      <c r="F9" s="15" t="n">
        <v>1.0046</v>
      </c>
      <c r="G9" s="15" t="n"/>
    </row>
    <row r="10">
      <c r="A10" s="16" t="inlineStr">
        <is>
          <t>Sub Total</t>
        </is>
      </c>
      <c r="B10" s="31" t="n"/>
      <c r="C10" s="31" t="n"/>
      <c r="D10" s="17" t="n"/>
      <c r="E10" s="18" t="n">
        <v>133857.17</v>
      </c>
      <c r="F10" s="19" t="n">
        <v>1.0046</v>
      </c>
      <c r="G10" s="20" t="n"/>
    </row>
    <row r="11">
      <c r="A11" s="12" t="n"/>
      <c r="B11" s="30" t="n"/>
      <c r="C11" s="30" t="n"/>
      <c r="D11" s="13" t="n"/>
      <c r="E11" s="14" t="n"/>
      <c r="F11" s="15" t="n"/>
      <c r="G11" s="15" t="n"/>
    </row>
    <row r="12">
      <c r="A12" s="21" t="inlineStr">
        <is>
          <t>TOTAL</t>
        </is>
      </c>
      <c r="B12" s="32" t="n"/>
      <c r="C12" s="32" t="n"/>
      <c r="D12" s="22" t="n"/>
      <c r="E12" s="18" t="n">
        <v>133857.17</v>
      </c>
      <c r="F12" s="19" t="n">
        <v>1.0046</v>
      </c>
      <c r="G12" s="20" t="n"/>
    </row>
    <row r="13">
      <c r="A13" s="12" t="n"/>
      <c r="B13" s="30" t="n"/>
      <c r="C13" s="30" t="n"/>
      <c r="D13" s="13" t="n"/>
      <c r="E13" s="14" t="n"/>
      <c r="F13" s="15" t="n"/>
      <c r="G13" s="15" t="n"/>
    </row>
    <row r="14">
      <c r="A14" s="16" t="inlineStr">
        <is>
          <t>TREPS / Reverse Repo</t>
        </is>
      </c>
      <c r="B14" s="30" t="n"/>
      <c r="C14" s="30" t="n"/>
      <c r="D14" s="13" t="n"/>
      <c r="E14" s="14" t="n"/>
      <c r="F14" s="15" t="n"/>
      <c r="G14" s="15" t="n"/>
    </row>
    <row r="15">
      <c r="A15" s="12" t="inlineStr">
        <is>
          <t>Clearing Corporation of India Ltd.</t>
        </is>
      </c>
      <c r="B15" s="30" t="n"/>
      <c r="C15" s="30" t="n"/>
      <c r="D15" s="13" t="n"/>
      <c r="E15" s="14" t="n">
        <v>662.88</v>
      </c>
      <c r="F15" s="15" t="n">
        <v>0.005</v>
      </c>
      <c r="G15" s="15" t="n">
        <v>0.067576</v>
      </c>
    </row>
    <row r="16">
      <c r="A16" s="16" t="inlineStr">
        <is>
          <t>Sub Total</t>
        </is>
      </c>
      <c r="B16" s="31" t="n"/>
      <c r="C16" s="31" t="n"/>
      <c r="D16" s="17" t="n"/>
      <c r="E16" s="18" t="n">
        <v>662.88</v>
      </c>
      <c r="F16" s="19" t="n">
        <v>0.005</v>
      </c>
      <c r="G16" s="20" t="n"/>
    </row>
    <row r="17">
      <c r="A17" s="12" t="n"/>
      <c r="B17" s="30" t="n"/>
      <c r="C17" s="30" t="n"/>
      <c r="D17" s="13" t="n"/>
      <c r="E17" s="14" t="n"/>
      <c r="F17" s="15" t="n"/>
      <c r="G17" s="15" t="n"/>
    </row>
    <row r="18">
      <c r="A18" s="21" t="inlineStr">
        <is>
          <t>TOTAL</t>
        </is>
      </c>
      <c r="B18" s="32" t="n"/>
      <c r="C18" s="32" t="n"/>
      <c r="D18" s="22" t="n"/>
      <c r="E18" s="18" t="n">
        <v>662.88</v>
      </c>
      <c r="F18" s="19" t="n">
        <v>0.005</v>
      </c>
      <c r="G18" s="20" t="n"/>
    </row>
    <row r="19">
      <c r="A19" s="12" t="inlineStr">
        <is>
          <t>Accrued Interest</t>
        </is>
      </c>
      <c r="B19" s="30" t="n"/>
      <c r="C19" s="30" t="n"/>
      <c r="D19" s="13" t="n"/>
      <c r="E19" s="14" t="n">
        <v>0.1227249</v>
      </c>
      <c r="F19" s="15" t="n">
        <v>0</v>
      </c>
      <c r="G19" s="15" t="n"/>
    </row>
    <row r="20">
      <c r="A20" s="12" t="inlineStr">
        <is>
          <t>Net Receivables/(Payables)</t>
        </is>
      </c>
      <c r="B20" s="30" t="n"/>
      <c r="C20" s="30" t="n"/>
      <c r="D20" s="13" t="n"/>
      <c r="E20" s="23" t="n">
        <v>-1270.4527249</v>
      </c>
      <c r="F20" s="24" t="n">
        <v>-0.009599999999999999</v>
      </c>
      <c r="G20" s="15" t="n">
        <v>0.067576</v>
      </c>
    </row>
    <row r="21">
      <c r="A21" s="25" t="inlineStr">
        <is>
          <t>GRAND TOTAL</t>
        </is>
      </c>
      <c r="B21" s="33" t="n"/>
      <c r="C21" s="33" t="n"/>
      <c r="D21" s="26" t="n"/>
      <c r="E21" s="27" t="n">
        <v>133249.72</v>
      </c>
      <c r="F21" s="28" t="n">
        <v>1</v>
      </c>
      <c r="G21" s="28" t="n"/>
    </row>
    <row r="26">
      <c r="A26" s="67" t="inlineStr">
        <is>
          <t>Notes:</t>
        </is>
      </c>
    </row>
    <row r="27">
      <c r="A27" s="47" t="inlineStr">
        <is>
          <t>1. Security in default beyond its maturiy date</t>
        </is>
      </c>
      <c r="B27" s="34" t="inlineStr">
        <is>
          <t>NIL</t>
        </is>
      </c>
    </row>
    <row r="28">
      <c r="A28" t="inlineStr">
        <is>
          <t>2. NAV at the beginning of the period (Rs. per unit)</t>
        </is>
      </c>
    </row>
    <row r="29">
      <c r="A29" t="inlineStr">
        <is>
          <t>Plan /option (Face Value 10)</t>
        </is>
      </c>
      <c r="B29" t="inlineStr">
        <is>
          <t>As on</t>
        </is>
      </c>
      <c r="C29" t="inlineStr">
        <is>
          <t>As on</t>
        </is>
      </c>
    </row>
    <row r="30">
      <c r="B30" s="48" t="n">
        <v>45196</v>
      </c>
      <c r="C30" s="48" t="n">
        <v>45230</v>
      </c>
    </row>
    <row r="31">
      <c r="A31" t="inlineStr">
        <is>
          <t>Direct Plan Growth Option</t>
        </is>
      </c>
      <c r="B31" t="n">
        <v>36.763</v>
      </c>
      <c r="C31" t="n">
        <v>35.336</v>
      </c>
      <c r="E31" s="2" t="n"/>
    </row>
    <row r="32">
      <c r="A32" t="inlineStr">
        <is>
          <t>Regular Plan Growth Option</t>
        </is>
      </c>
      <c r="B32" t="n">
        <v>33.257</v>
      </c>
      <c r="C32" t="n">
        <v>31.939</v>
      </c>
      <c r="E32" s="2" t="n"/>
    </row>
    <row r="33">
      <c r="E33" s="2" t="n"/>
    </row>
    <row r="34">
      <c r="A34" t="inlineStr">
        <is>
          <t xml:space="preserve">3. Total Dividend (Net) declared during the month </t>
        </is>
      </c>
      <c r="B34" s="34" t="inlineStr">
        <is>
          <t>NIL</t>
        </is>
      </c>
    </row>
    <row r="35">
      <c r="A35" t="inlineStr">
        <is>
          <t>4. Bonus was declared during the month</t>
        </is>
      </c>
      <c r="B35" s="34" t="inlineStr">
        <is>
          <t>NIL</t>
        </is>
      </c>
    </row>
    <row r="36" ht="30" customHeight="1">
      <c r="A36" s="47" t="inlineStr">
        <is>
          <t>5. Investment in Repo of Corporate Debt Securities during the month ended October 31, 2023</t>
        </is>
      </c>
      <c r="B36" s="34" t="inlineStr">
        <is>
          <t>NIL</t>
        </is>
      </c>
    </row>
    <row r="37" ht="30" customHeight="1">
      <c r="A37" s="47" t="inlineStr">
        <is>
          <t>6. Investment in foreign securities/ADRs/GDRs at the end of the month</t>
        </is>
      </c>
      <c r="B37" s="49" t="n">
        <v>133857.169738</v>
      </c>
    </row>
    <row r="38" ht="45" customHeight="1">
      <c r="A38" s="47" t="inlineStr">
        <is>
          <t>7. Total gross exposure to derivative instruments (excluding reversed positions) at the end of the month (Rs. in Lakhs)</t>
        </is>
      </c>
      <c r="B38" s="34" t="inlineStr">
        <is>
          <t>NIL</t>
        </is>
      </c>
    </row>
    <row r="39" ht="30" customHeight="1">
      <c r="A39" s="47" t="inlineStr">
        <is>
          <t>8. Margin Deposits includes Margin money placed on derivatives other than margin money placed with bank</t>
        </is>
      </c>
      <c r="B39" s="34" t="inlineStr">
        <is>
          <t>NIL</t>
        </is>
      </c>
    </row>
    <row r="40" ht="30" customHeight="1">
      <c r="A40" s="47" t="inlineStr">
        <is>
          <t>9. Total value and percentage of Illiquiid Equity shares &amp; Equity related instruments</t>
        </is>
      </c>
      <c r="B40" s="34" t="inlineStr">
        <is>
          <t>NIL</t>
        </is>
      </c>
    </row>
    <row r="41">
      <c r="A41" t="inlineStr">
        <is>
          <t>10. Number of instance of deviation In valuation of securities</t>
        </is>
      </c>
      <c r="B41" s="34" t="inlineStr">
        <is>
          <t>NIL</t>
        </is>
      </c>
    </row>
    <row r="42">
      <c r="A42" t="inlineStr">
        <is>
          <t>11. Total value and percentage of illiquid equity shares / securities</t>
        </is>
      </c>
      <c r="B42" s="34" t="inlineStr">
        <is>
          <t>NIL</t>
        </is>
      </c>
    </row>
    <row r="44" ht="70" customHeight="1">
      <c r="A44" s="69" t="inlineStr">
        <is>
          <t>Scheme Name</t>
        </is>
      </c>
      <c r="B44" s="69" t="inlineStr">
        <is>
          <t>Risk- O - Meter</t>
        </is>
      </c>
      <c r="C44" s="69" t="inlineStr">
        <is>
          <t>Benchmark of the Scheme</t>
        </is>
      </c>
      <c r="D44" s="69" t="inlineStr">
        <is>
          <t>Benchmark Risk-o-meter</t>
        </is>
      </c>
    </row>
    <row r="45" ht="70" customHeight="1">
      <c r="A45" s="69" t="inlineStr">
        <is>
          <t>Edelweiss Greater China Equity Off-Shore Fund</t>
        </is>
      </c>
      <c r="B45" s="69" t="n"/>
      <c r="C45" s="69" t="inlineStr">
        <is>
          <t>MSCI Golden Dragon Index (Total Return Net)</t>
        </is>
      </c>
      <c r="D45" s="69" t="n"/>
      <c r="E45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47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K95"/>
  <sheetViews>
    <sheetView showGridLines="0" workbookViewId="0">
      <pane ySplit="4" topLeftCell="A60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MSCI INDIA DOMESTIC &amp; WORLD HEALTHCARE 45 INDEX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Open-ended Equity Scheme replicating MSCI India Domestic &amp; World Healthcare 45 Index)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6" t="inlineStr">
        <is>
          <t>Equity &amp; Equity related</t>
        </is>
      </c>
      <c r="B6" s="30" t="n"/>
      <c r="C6" s="30" t="n"/>
      <c r="D6" s="13" t="n"/>
      <c r="E6" s="14" t="n"/>
      <c r="F6" s="15" t="n"/>
      <c r="G6" s="15" t="n"/>
    </row>
    <row r="7">
      <c r="A7" s="16" t="inlineStr">
        <is>
          <t>(a)Listed / Awaiting listing on Stock Exchanges</t>
        </is>
      </c>
      <c r="B7" s="30" t="n"/>
      <c r="C7" s="30" t="n"/>
      <c r="D7" s="13" t="n"/>
      <c r="E7" s="14" t="n"/>
      <c r="F7" s="15" t="n"/>
      <c r="G7" s="15" t="n"/>
    </row>
    <row r="8">
      <c r="A8" s="12" t="inlineStr">
        <is>
          <t>Sun Pharmaceutical Industries Ltd.</t>
        </is>
      </c>
      <c r="B8" s="30" t="inlineStr">
        <is>
          <t>INE044A01036</t>
        </is>
      </c>
      <c r="C8" s="30" t="inlineStr">
        <is>
          <t>Pharmaceuticals &amp; Biotechnology</t>
        </is>
      </c>
      <c r="D8" s="13" t="n">
        <v>149122</v>
      </c>
      <c r="E8" s="14" t="n">
        <v>1623.34</v>
      </c>
      <c r="F8" s="15" t="n">
        <v>0.1306</v>
      </c>
      <c r="G8" s="15" t="n"/>
    </row>
    <row r="9">
      <c r="A9" s="12" t="inlineStr">
        <is>
          <t>Cipla Ltd.</t>
        </is>
      </c>
      <c r="B9" s="30" t="inlineStr">
        <is>
          <t>INE059A01026</t>
        </is>
      </c>
      <c r="C9" s="30" t="inlineStr">
        <is>
          <t>Pharmaceuticals &amp; Biotechnology</t>
        </is>
      </c>
      <c r="D9" s="13" t="n">
        <v>81530</v>
      </c>
      <c r="E9" s="14" t="n">
        <v>978.36</v>
      </c>
      <c r="F9" s="15" t="n">
        <v>0.07870000000000001</v>
      </c>
      <c r="G9" s="15" t="n"/>
    </row>
    <row r="10">
      <c r="A10" s="12" t="inlineStr">
        <is>
          <t>Dr. Reddy's Laboratories Ltd.</t>
        </is>
      </c>
      <c r="B10" s="30" t="inlineStr">
        <is>
          <t>INE089A01023</t>
        </is>
      </c>
      <c r="C10" s="30" t="inlineStr">
        <is>
          <t>Pharmaceuticals &amp; Biotechnology</t>
        </is>
      </c>
      <c r="D10" s="13" t="n">
        <v>16822</v>
      </c>
      <c r="E10" s="14" t="n">
        <v>902.9299999999999</v>
      </c>
      <c r="F10" s="15" t="n">
        <v>0.0727</v>
      </c>
      <c r="G10" s="15" t="n"/>
    </row>
    <row r="11">
      <c r="A11" s="12" t="inlineStr">
        <is>
          <t>Apollo Hospitals Enterprise Ltd.</t>
        </is>
      </c>
      <c r="B11" s="30" t="inlineStr">
        <is>
          <t>INE437A01024</t>
        </is>
      </c>
      <c r="C11" s="30" t="inlineStr">
        <is>
          <t>Healthcare Services</t>
        </is>
      </c>
      <c r="D11" s="13" t="n">
        <v>15639</v>
      </c>
      <c r="E11" s="14" t="n">
        <v>753.78</v>
      </c>
      <c r="F11" s="15" t="n">
        <v>0.0607</v>
      </c>
      <c r="G11" s="15" t="n"/>
    </row>
    <row r="12">
      <c r="A12" s="12" t="inlineStr">
        <is>
          <t>Max Healthcare Institute Ltd.</t>
        </is>
      </c>
      <c r="B12" s="30" t="inlineStr">
        <is>
          <t>INE027H01010</t>
        </is>
      </c>
      <c r="C12" s="30" t="inlineStr">
        <is>
          <t>Healthcare Services</t>
        </is>
      </c>
      <c r="D12" s="13" t="n">
        <v>120752</v>
      </c>
      <c r="E12" s="14" t="n">
        <v>692.8099999999999</v>
      </c>
      <c r="F12" s="15" t="n">
        <v>0.0557</v>
      </c>
      <c r="G12" s="15" t="n"/>
    </row>
    <row r="13">
      <c r="A13" s="12" t="inlineStr">
        <is>
          <t>Divi's Laboratories Ltd.</t>
        </is>
      </c>
      <c r="B13" s="30" t="inlineStr">
        <is>
          <t>INE361B01024</t>
        </is>
      </c>
      <c r="C13" s="30" t="inlineStr">
        <is>
          <t>Pharmaceuticals &amp; Biotechnology</t>
        </is>
      </c>
      <c r="D13" s="13" t="n">
        <v>18562</v>
      </c>
      <c r="E13" s="14" t="n">
        <v>628.95</v>
      </c>
      <c r="F13" s="15" t="n">
        <v>0.0506</v>
      </c>
      <c r="G13" s="15" t="n"/>
    </row>
    <row r="14">
      <c r="A14" s="12" t="inlineStr">
        <is>
          <t>Lupin Ltd.</t>
        </is>
      </c>
      <c r="B14" s="30" t="inlineStr">
        <is>
          <t>INE326A01037</t>
        </is>
      </c>
      <c r="C14" s="30" t="inlineStr">
        <is>
          <t>Pharmaceuticals &amp; Biotechnology</t>
        </is>
      </c>
      <c r="D14" s="13" t="n">
        <v>31821</v>
      </c>
      <c r="E14" s="14" t="n">
        <v>358.99</v>
      </c>
      <c r="F14" s="15" t="n">
        <v>0.0289</v>
      </c>
      <c r="G14" s="15" t="n"/>
    </row>
    <row r="15">
      <c r="A15" s="12" t="inlineStr">
        <is>
          <t>Aurobindo Pharma Ltd.</t>
        </is>
      </c>
      <c r="B15" s="30" t="inlineStr">
        <is>
          <t>INE406A01037</t>
        </is>
      </c>
      <c r="C15" s="30" t="inlineStr">
        <is>
          <t>Pharmaceuticals &amp; Biotechnology</t>
        </is>
      </c>
      <c r="D15" s="13" t="n">
        <v>40970</v>
      </c>
      <c r="E15" s="14" t="n">
        <v>348.04</v>
      </c>
      <c r="F15" s="15" t="n">
        <v>0.028</v>
      </c>
      <c r="G15" s="15" t="n"/>
    </row>
    <row r="16">
      <c r="A16" s="12" t="inlineStr">
        <is>
          <t>Torrent Pharmaceuticals Ltd.</t>
        </is>
      </c>
      <c r="B16" s="30" t="inlineStr">
        <is>
          <t>INE685A01028</t>
        </is>
      </c>
      <c r="C16" s="30" t="inlineStr">
        <is>
          <t>Pharmaceuticals &amp; Biotechnology</t>
        </is>
      </c>
      <c r="D16" s="13" t="n">
        <v>15776</v>
      </c>
      <c r="E16" s="14" t="n">
        <v>303.57</v>
      </c>
      <c r="F16" s="15" t="n">
        <v>0.0244</v>
      </c>
      <c r="G16" s="15" t="n"/>
    </row>
    <row r="17">
      <c r="A17" s="12" t="inlineStr">
        <is>
          <t>Fortis Healthcare Ltd.</t>
        </is>
      </c>
      <c r="B17" s="30" t="inlineStr">
        <is>
          <t>INE061F01013</t>
        </is>
      </c>
      <c r="C17" s="30" t="inlineStr">
        <is>
          <t>Healthcare Services</t>
        </is>
      </c>
      <c r="D17" s="13" t="n">
        <v>70384</v>
      </c>
      <c r="E17" s="14" t="n">
        <v>227.31</v>
      </c>
      <c r="F17" s="15" t="n">
        <v>0.0183</v>
      </c>
      <c r="G17" s="15" t="n"/>
    </row>
    <row r="18">
      <c r="A18" s="12" t="inlineStr">
        <is>
          <t>IPCA Laboratories Ltd.</t>
        </is>
      </c>
      <c r="B18" s="30" t="inlineStr">
        <is>
          <t>INE571A01038</t>
        </is>
      </c>
      <c r="C18" s="30" t="inlineStr">
        <is>
          <t>Pharmaceuticals &amp; Biotechnology</t>
        </is>
      </c>
      <c r="D18" s="13" t="n">
        <v>21682</v>
      </c>
      <c r="E18" s="14" t="n">
        <v>213.3</v>
      </c>
      <c r="F18" s="15" t="n">
        <v>0.0172</v>
      </c>
      <c r="G18" s="15" t="n"/>
    </row>
    <row r="19">
      <c r="A19" s="12" t="inlineStr">
        <is>
          <t>Laurus Labs Ltd.</t>
        </is>
      </c>
      <c r="B19" s="30" t="inlineStr">
        <is>
          <t>INE947Q01028</t>
        </is>
      </c>
      <c r="C19" s="30" t="inlineStr">
        <is>
          <t>Pharmaceuticals &amp; Biotechnology</t>
        </is>
      </c>
      <c r="D19" s="13" t="n">
        <v>54403</v>
      </c>
      <c r="E19" s="14" t="n">
        <v>196.8</v>
      </c>
      <c r="F19" s="15" t="n">
        <v>0.0158</v>
      </c>
      <c r="G19" s="15" t="n"/>
    </row>
    <row r="20">
      <c r="A20" s="12" t="inlineStr">
        <is>
          <t>Syngene International Ltd.</t>
        </is>
      </c>
      <c r="B20" s="30" t="inlineStr">
        <is>
          <t>INE398R01022</t>
        </is>
      </c>
      <c r="C20" s="30" t="inlineStr">
        <is>
          <t>Healthcare Services</t>
        </is>
      </c>
      <c r="D20" s="13" t="n">
        <v>28110</v>
      </c>
      <c r="E20" s="14" t="n">
        <v>191.23</v>
      </c>
      <c r="F20" s="15" t="n">
        <v>0.0154</v>
      </c>
      <c r="G20" s="15" t="n"/>
    </row>
    <row r="21">
      <c r="A21" s="12" t="inlineStr">
        <is>
          <t>Glenmark Pharmaceuticals Ltd.</t>
        </is>
      </c>
      <c r="B21" s="30" t="inlineStr">
        <is>
          <t>INE935A01035</t>
        </is>
      </c>
      <c r="C21" s="30" t="inlineStr">
        <is>
          <t>Pharmaceuticals &amp; Biotechnology</t>
        </is>
      </c>
      <c r="D21" s="13" t="n">
        <v>21922</v>
      </c>
      <c r="E21" s="14" t="n">
        <v>163.92</v>
      </c>
      <c r="F21" s="15" t="n">
        <v>0.0132</v>
      </c>
      <c r="G21" s="15" t="n"/>
    </row>
    <row r="22">
      <c r="A22" s="12" t="inlineStr">
        <is>
          <t>JB Chemicals &amp; Pharmaceuticals Ltd.</t>
        </is>
      </c>
      <c r="B22" s="30" t="inlineStr">
        <is>
          <t>INE572A01036</t>
        </is>
      </c>
      <c r="C22" s="30" t="inlineStr">
        <is>
          <t>Pharmaceuticals &amp; Biotechnology</t>
        </is>
      </c>
      <c r="D22" s="13" t="n">
        <v>10826</v>
      </c>
      <c r="E22" s="14" t="n">
        <v>151.37</v>
      </c>
      <c r="F22" s="15" t="n">
        <v>0.0122</v>
      </c>
      <c r="G22" s="15" t="n"/>
    </row>
    <row r="23">
      <c r="A23" s="12" t="inlineStr">
        <is>
          <t>Biocon Ltd.</t>
        </is>
      </c>
      <c r="B23" s="30" t="inlineStr">
        <is>
          <t>INE376G01013</t>
        </is>
      </c>
      <c r="C23" s="30" t="inlineStr">
        <is>
          <t>Pharmaceuticals &amp; Biotechnology</t>
        </is>
      </c>
      <c r="D23" s="13" t="n">
        <v>65293</v>
      </c>
      <c r="E23" s="14" t="n">
        <v>143.42</v>
      </c>
      <c r="F23" s="15" t="n">
        <v>0.0115</v>
      </c>
      <c r="G23" s="15" t="n"/>
    </row>
    <row r="24">
      <c r="A24" s="12" t="inlineStr">
        <is>
          <t>Dr. Lal Path Labs Ltd.</t>
        </is>
      </c>
      <c r="B24" s="30" t="inlineStr">
        <is>
          <t>INE600L01024</t>
        </is>
      </c>
      <c r="C24" s="30" t="inlineStr">
        <is>
          <t>Healthcare Services</t>
        </is>
      </c>
      <c r="D24" s="13" t="n">
        <v>5807</v>
      </c>
      <c r="E24" s="14" t="n">
        <v>140.48</v>
      </c>
      <c r="F24" s="15" t="n">
        <v>0.0113</v>
      </c>
      <c r="G24" s="15" t="n"/>
    </row>
    <row r="25">
      <c r="A25" s="12" t="inlineStr">
        <is>
          <t>Gland Pharma Ltd.</t>
        </is>
      </c>
      <c r="B25" s="30" t="inlineStr">
        <is>
          <t>INE068V01023</t>
        </is>
      </c>
      <c r="C25" s="30" t="inlineStr">
        <is>
          <t>Pharmaceuticals &amp; Biotechnology</t>
        </is>
      </c>
      <c r="D25" s="13" t="n">
        <v>8957</v>
      </c>
      <c r="E25" s="14" t="n">
        <v>138.48</v>
      </c>
      <c r="F25" s="15" t="n">
        <v>0.0111</v>
      </c>
      <c r="G25" s="15" t="n"/>
    </row>
    <row r="26">
      <c r="A26" s="12" t="inlineStr">
        <is>
          <t>Ajanta Pharma Ltd.</t>
        </is>
      </c>
      <c r="B26" s="30" t="inlineStr">
        <is>
          <t>INE031B01049</t>
        </is>
      </c>
      <c r="C26" s="30" t="inlineStr">
        <is>
          <t>Pharmaceuticals &amp; Biotechnology</t>
        </is>
      </c>
      <c r="D26" s="13" t="n">
        <v>6848</v>
      </c>
      <c r="E26" s="14" t="n">
        <v>120.74</v>
      </c>
      <c r="F26" s="15" t="n">
        <v>0.0097</v>
      </c>
      <c r="G26" s="15" t="n"/>
    </row>
    <row r="27">
      <c r="A27" s="12" t="inlineStr">
        <is>
          <t>Narayana Hrudayalaya ltd.</t>
        </is>
      </c>
      <c r="B27" s="30" t="inlineStr">
        <is>
          <t>INE410P01011</t>
        </is>
      </c>
      <c r="C27" s="30" t="inlineStr">
        <is>
          <t>Healthcare Services</t>
        </is>
      </c>
      <c r="D27" s="13" t="n">
        <v>11044</v>
      </c>
      <c r="E27" s="14" t="n">
        <v>110</v>
      </c>
      <c r="F27" s="15" t="n">
        <v>0.0089</v>
      </c>
      <c r="G27" s="15" t="n"/>
    </row>
    <row r="28">
      <c r="A28" s="12" t="inlineStr">
        <is>
          <t>Sanofi India Ltd.</t>
        </is>
      </c>
      <c r="B28" s="30" t="inlineStr">
        <is>
          <t>INE058A01010</t>
        </is>
      </c>
      <c r="C28" s="30" t="inlineStr">
        <is>
          <t>Pharmaceuticals &amp; Biotechnology</t>
        </is>
      </c>
      <c r="D28" s="13" t="n">
        <v>1252</v>
      </c>
      <c r="E28" s="14" t="n">
        <v>94.65000000000001</v>
      </c>
      <c r="F28" s="15" t="n">
        <v>0.0076</v>
      </c>
      <c r="G28" s="15" t="n"/>
    </row>
    <row r="29">
      <c r="A29" s="12" t="inlineStr">
        <is>
          <t>Suven Pharmaceuticals Ltd.</t>
        </is>
      </c>
      <c r="B29" s="30" t="inlineStr">
        <is>
          <t>INE03QK01018</t>
        </is>
      </c>
      <c r="C29" s="30" t="inlineStr">
        <is>
          <t>Pharmaceuticals &amp; Biotechnology</t>
        </is>
      </c>
      <c r="D29" s="13" t="n">
        <v>15822</v>
      </c>
      <c r="E29" s="14" t="n">
        <v>91.56</v>
      </c>
      <c r="F29" s="15" t="n">
        <v>0.0074</v>
      </c>
      <c r="G29" s="15" t="n"/>
    </row>
    <row r="30">
      <c r="A30" s="12" t="inlineStr">
        <is>
          <t>GlaxoSmithKline Pharmaceuticals Ltd.</t>
        </is>
      </c>
      <c r="B30" s="30" t="inlineStr">
        <is>
          <t>INE159A01016</t>
        </is>
      </c>
      <c r="C30" s="30" t="inlineStr">
        <is>
          <t>Pharmaceuticals &amp; Biotechnology</t>
        </is>
      </c>
      <c r="D30" s="13" t="n">
        <v>5265</v>
      </c>
      <c r="E30" s="14" t="n">
        <v>74.94</v>
      </c>
      <c r="F30" s="15" t="n">
        <v>0.006</v>
      </c>
      <c r="G30" s="15" t="n"/>
    </row>
    <row r="31">
      <c r="A31" s="12" t="inlineStr">
        <is>
          <t>Pfizer Ltd.</t>
        </is>
      </c>
      <c r="B31" s="30" t="inlineStr">
        <is>
          <t>INE182A01018</t>
        </is>
      </c>
      <c r="C31" s="30" t="inlineStr">
        <is>
          <t>Pharmaceuticals &amp; Biotechnology</t>
        </is>
      </c>
      <c r="D31" s="13" t="n">
        <v>1777</v>
      </c>
      <c r="E31" s="14" t="n">
        <v>69.91</v>
      </c>
      <c r="F31" s="15" t="n">
        <v>0.0056</v>
      </c>
      <c r="G31" s="15" t="n"/>
    </row>
    <row r="32">
      <c r="A32" s="12" t="inlineStr">
        <is>
          <t>Alembic Pharmaceuticals Ltd.</t>
        </is>
      </c>
      <c r="B32" s="30" t="inlineStr">
        <is>
          <t>INE901L01018</t>
        </is>
      </c>
      <c r="C32" s="30" t="inlineStr">
        <is>
          <t>Pharmaceuticals &amp; Biotechnology</t>
        </is>
      </c>
      <c r="D32" s="13" t="n">
        <v>7636</v>
      </c>
      <c r="E32" s="14" t="n">
        <v>54.45</v>
      </c>
      <c r="F32" s="15" t="n">
        <v>0.0044</v>
      </c>
      <c r="G32" s="15" t="n"/>
    </row>
    <row r="33">
      <c r="A33" s="16" t="inlineStr">
        <is>
          <t>Sub Total</t>
        </is>
      </c>
      <c r="B33" s="31" t="n"/>
      <c r="C33" s="31" t="n"/>
      <c r="D33" s="17" t="n"/>
      <c r="E33" s="37">
        <f>SUM(E8:E32)</f>
        <v/>
      </c>
      <c r="F33" s="38">
        <f>SUM(F8:F32)</f>
        <v/>
      </c>
      <c r="G33" s="15" t="n"/>
    </row>
    <row r="34">
      <c r="A34" s="16" t="inlineStr">
        <is>
          <t>(b) Unlisted</t>
        </is>
      </c>
      <c r="B34" s="30" t="n"/>
      <c r="C34" s="30" t="n"/>
      <c r="D34" s="13" t="n"/>
      <c r="E34" s="14" t="n"/>
      <c r="F34" s="15" t="n"/>
      <c r="G34" s="15" t="n"/>
    </row>
    <row r="35">
      <c r="A35" s="16" t="inlineStr">
        <is>
          <t>Sub Total</t>
        </is>
      </c>
      <c r="B35" s="30" t="n"/>
      <c r="C35" s="30" t="n"/>
      <c r="D35" s="13" t="n"/>
      <c r="E35" s="39" t="inlineStr">
        <is>
          <t>NIL</t>
        </is>
      </c>
      <c r="F35" s="40" t="inlineStr">
        <is>
          <t>NIL</t>
        </is>
      </c>
      <c r="G35" s="15" t="n"/>
    </row>
    <row r="36">
      <c r="A36" s="16" t="inlineStr">
        <is>
          <t xml:space="preserve">(c) Listed / Awaiting listing on International Stock Exchanges </t>
        </is>
      </c>
      <c r="B36" s="30" t="n"/>
      <c r="C36" s="30" t="n"/>
      <c r="D36" s="13" t="n"/>
      <c r="E36" s="57" t="n"/>
      <c r="F36" s="58" t="n"/>
      <c r="G36" s="15" t="n"/>
    </row>
    <row r="37">
      <c r="A37" s="12" t="inlineStr">
        <is>
          <t>ELI LILLY &amp; CO</t>
        </is>
      </c>
      <c r="B37" s="30" t="inlineStr">
        <is>
          <t>US5324571083</t>
        </is>
      </c>
      <c r="C37" s="30" t="inlineStr">
        <is>
          <t>Pharmaceuticals</t>
        </is>
      </c>
      <c r="D37" s="13" t="n">
        <v>1194</v>
      </c>
      <c r="E37" s="14" t="n">
        <v>550.74</v>
      </c>
      <c r="F37" s="15" t="n">
        <v>0.0443</v>
      </c>
      <c r="G37" s="15" t="n"/>
    </row>
    <row r="38">
      <c r="A38" s="12" t="inlineStr">
        <is>
          <t>JOHNSON &amp; JOHNSON</t>
        </is>
      </c>
      <c r="B38" s="30" t="inlineStr">
        <is>
          <t>US4781601046</t>
        </is>
      </c>
      <c r="C38" s="30" t="inlineStr">
        <is>
          <t>Pharmaceuticals</t>
        </is>
      </c>
      <c r="D38" s="13" t="n">
        <v>3562</v>
      </c>
      <c r="E38" s="14" t="n">
        <v>439.98</v>
      </c>
      <c r="F38" s="15" t="n">
        <v>0.0354</v>
      </c>
      <c r="G38" s="15" t="n"/>
    </row>
    <row r="39">
      <c r="A39" s="12" t="inlineStr">
        <is>
          <t>MERCK &amp; CO.INC</t>
        </is>
      </c>
      <c r="B39" s="30" t="inlineStr">
        <is>
          <t>US58933Y1055</t>
        </is>
      </c>
      <c r="C39" s="30" t="inlineStr">
        <is>
          <t>Pharmaceuticals</t>
        </is>
      </c>
      <c r="D39" s="13" t="n">
        <v>3754</v>
      </c>
      <c r="E39" s="14" t="n">
        <v>321.03</v>
      </c>
      <c r="F39" s="15" t="n">
        <v>0.0258</v>
      </c>
      <c r="G39" s="15" t="n"/>
    </row>
    <row r="40">
      <c r="A40" s="12" t="inlineStr">
        <is>
          <t>ABBVIE INC</t>
        </is>
      </c>
      <c r="B40" s="30" t="inlineStr">
        <is>
          <t>US00287Y1091</t>
        </is>
      </c>
      <c r="C40" s="30" t="inlineStr">
        <is>
          <t>Biotechnology</t>
        </is>
      </c>
      <c r="D40" s="13" t="n">
        <v>2610</v>
      </c>
      <c r="E40" s="14" t="n">
        <v>306.83</v>
      </c>
      <c r="F40" s="15" t="n">
        <v>0.0247</v>
      </c>
      <c r="G40" s="15" t="n"/>
    </row>
    <row r="41">
      <c r="A41" s="12" t="inlineStr">
        <is>
          <t>NOVARTIS AG</t>
        </is>
      </c>
      <c r="B41" s="30" t="inlineStr">
        <is>
          <t>US66987V1098</t>
        </is>
      </c>
      <c r="C41" s="30" t="inlineStr">
        <is>
          <t>Pharmaceuticals</t>
        </is>
      </c>
      <c r="D41" s="13" t="n">
        <v>3032</v>
      </c>
      <c r="E41" s="14" t="n">
        <v>236.26</v>
      </c>
      <c r="F41" s="15" t="n">
        <v>0.019</v>
      </c>
      <c r="G41" s="15" t="n"/>
    </row>
    <row r="42">
      <c r="A42" s="12" t="inlineStr">
        <is>
          <t>PFIZER INC</t>
        </is>
      </c>
      <c r="B42" s="30" t="inlineStr">
        <is>
          <t>US7170811035</t>
        </is>
      </c>
      <c r="C42" s="30" t="inlineStr">
        <is>
          <t>Pharmaceuticals</t>
        </is>
      </c>
      <c r="D42" s="13" t="n">
        <v>8351</v>
      </c>
      <c r="E42" s="14" t="n">
        <v>212.51</v>
      </c>
      <c r="F42" s="15" t="n">
        <v>0.0171</v>
      </c>
      <c r="G42" s="15" t="n"/>
    </row>
    <row r="43">
      <c r="A43" s="12" t="inlineStr">
        <is>
          <t>THERMO FISHER SCIENTIFIC INC</t>
        </is>
      </c>
      <c r="B43" s="30" t="inlineStr">
        <is>
          <t>US8835561023</t>
        </is>
      </c>
      <c r="C43" s="30" t="inlineStr">
        <is>
          <t>Life Sciences Tools &amp; Services</t>
        </is>
      </c>
      <c r="D43" s="13" t="n">
        <v>571</v>
      </c>
      <c r="E43" s="14" t="n">
        <v>211.47</v>
      </c>
      <c r="F43" s="15" t="n">
        <v>0.017</v>
      </c>
      <c r="G43" s="15" t="n"/>
    </row>
    <row r="44">
      <c r="A44" s="12" t="inlineStr">
        <is>
          <t>ABBOTT LABORATORIES</t>
        </is>
      </c>
      <c r="B44" s="30" t="inlineStr">
        <is>
          <t>US0028241000</t>
        </is>
      </c>
      <c r="C44" s="30" t="inlineStr">
        <is>
          <t>Health Care Equipment &amp; Supplies</t>
        </is>
      </c>
      <c r="D44" s="13" t="n">
        <v>2574</v>
      </c>
      <c r="E44" s="14" t="n">
        <v>202.65</v>
      </c>
      <c r="F44" s="15" t="n">
        <v>0.0163</v>
      </c>
      <c r="G44" s="15" t="n"/>
    </row>
    <row r="45">
      <c r="A45" s="12" t="inlineStr">
        <is>
          <t>AMGEN INC</t>
        </is>
      </c>
      <c r="B45" s="30" t="inlineStr">
        <is>
          <t>US0311621009</t>
        </is>
      </c>
      <c r="C45" s="30" t="inlineStr">
        <is>
          <t>Biotechnology</t>
        </is>
      </c>
      <c r="D45" s="13" t="n">
        <v>791</v>
      </c>
      <c r="E45" s="14" t="n">
        <v>168.42</v>
      </c>
      <c r="F45" s="15" t="n">
        <v>0.0136</v>
      </c>
      <c r="G45" s="15" t="n"/>
    </row>
    <row r="46">
      <c r="A46" s="12" t="inlineStr">
        <is>
          <t>DANAHER CORP</t>
        </is>
      </c>
      <c r="B46" s="30" t="inlineStr">
        <is>
          <t>US2358511028</t>
        </is>
      </c>
      <c r="C46" s="30" t="inlineStr">
        <is>
          <t>Health Care Equipment &amp; Supplies</t>
        </is>
      </c>
      <c r="D46" s="13" t="n">
        <v>1038</v>
      </c>
      <c r="E46" s="14" t="n">
        <v>165.97</v>
      </c>
      <c r="F46" s="15" t="n">
        <v>0.0134</v>
      </c>
      <c r="G46" s="15" t="n"/>
    </row>
    <row r="47">
      <c r="A47" s="12" t="inlineStr">
        <is>
          <t>GILEAD SCIENCES INC</t>
        </is>
      </c>
      <c r="B47" s="30" t="inlineStr">
        <is>
          <t>US3755581036</t>
        </is>
      </c>
      <c r="C47" s="30" t="inlineStr">
        <is>
          <t>Biotechnology</t>
        </is>
      </c>
      <c r="D47" s="13" t="n">
        <v>1846</v>
      </c>
      <c r="E47" s="14" t="n">
        <v>120.73</v>
      </c>
      <c r="F47" s="15" t="n">
        <v>0.0097</v>
      </c>
      <c r="G47" s="15" t="n"/>
    </row>
    <row r="48">
      <c r="A48" s="12" t="inlineStr">
        <is>
          <t>MEDTRONIC PLC</t>
        </is>
      </c>
      <c r="B48" s="30" t="inlineStr">
        <is>
          <t>IE00BTN1Y115</t>
        </is>
      </c>
      <c r="C48" s="30" t="inlineStr">
        <is>
          <t>Health Care Equipment &amp; Supplies</t>
        </is>
      </c>
      <c r="D48" s="13" t="n">
        <v>1968</v>
      </c>
      <c r="E48" s="14" t="n">
        <v>115.63</v>
      </c>
      <c r="F48" s="15" t="n">
        <v>0.009299999999999999</v>
      </c>
      <c r="G48" s="15" t="n"/>
    </row>
    <row r="49">
      <c r="A49" s="12" t="inlineStr">
        <is>
          <t>VERTEX PHARMACEUTICALS INC</t>
        </is>
      </c>
      <c r="B49" s="30" t="inlineStr">
        <is>
          <t>US92532F1003</t>
        </is>
      </c>
      <c r="C49" s="30" t="inlineStr">
        <is>
          <t>Biotechnology</t>
        </is>
      </c>
      <c r="D49" s="13" t="n">
        <v>381</v>
      </c>
      <c r="E49" s="14" t="n">
        <v>114.88</v>
      </c>
      <c r="F49" s="15" t="n">
        <v>0.0092</v>
      </c>
      <c r="G49" s="15" t="n"/>
    </row>
    <row r="50">
      <c r="A50" s="12" t="inlineStr">
        <is>
          <t>STRYKER CORP</t>
        </is>
      </c>
      <c r="B50" s="30" t="inlineStr">
        <is>
          <t>US8636671013</t>
        </is>
      </c>
      <c r="C50" s="30" t="inlineStr">
        <is>
          <t>Health Care Equipment &amp; Supplies</t>
        </is>
      </c>
      <c r="D50" s="13" t="n">
        <v>506</v>
      </c>
      <c r="E50" s="14" t="n">
        <v>113.86</v>
      </c>
      <c r="F50" s="15" t="n">
        <v>0.0092</v>
      </c>
      <c r="G50" s="15" t="n"/>
    </row>
    <row r="51">
      <c r="A51" s="12" t="inlineStr">
        <is>
          <t>INTUITIVE SURGICAL INC</t>
        </is>
      </c>
      <c r="B51" s="30" t="inlineStr">
        <is>
          <t>US46120E6023</t>
        </is>
      </c>
      <c r="C51" s="30" t="inlineStr">
        <is>
          <t>Health Care Equipment &amp; Supplies</t>
        </is>
      </c>
      <c r="D51" s="13" t="n">
        <v>519</v>
      </c>
      <c r="E51" s="14" t="n">
        <v>113.32</v>
      </c>
      <c r="F51" s="15" t="n">
        <v>0.0091</v>
      </c>
      <c r="G51" s="15" t="n"/>
    </row>
    <row r="52">
      <c r="A52" s="12" t="inlineStr">
        <is>
          <t>BECTON DICKINSON AND CO</t>
        </is>
      </c>
      <c r="B52" s="30" t="inlineStr">
        <is>
          <t>US0758871091</t>
        </is>
      </c>
      <c r="C52" s="30" t="inlineStr">
        <is>
          <t>Health Care Equipment &amp; Supplies</t>
        </is>
      </c>
      <c r="D52" s="13" t="n">
        <v>421</v>
      </c>
      <c r="E52" s="14" t="n">
        <v>88.62</v>
      </c>
      <c r="F52" s="15" t="n">
        <v>0.0071</v>
      </c>
      <c r="G52" s="15" t="n"/>
    </row>
    <row r="53">
      <c r="A53" s="12" t="inlineStr">
        <is>
          <t>IQVIA HOLDINGS INC</t>
        </is>
      </c>
      <c r="B53" s="30" t="inlineStr">
        <is>
          <t>US46266C1053</t>
        </is>
      </c>
      <c r="C53" s="30" t="inlineStr">
        <is>
          <t>Life Sciences Tools &amp; Services</t>
        </is>
      </c>
      <c r="D53" s="13" t="n">
        <v>274</v>
      </c>
      <c r="E53" s="14" t="n">
        <v>41.26</v>
      </c>
      <c r="F53" s="15" t="n">
        <v>0.0033</v>
      </c>
      <c r="G53" s="15" t="n"/>
    </row>
    <row r="54">
      <c r="A54" s="12" t="inlineStr">
        <is>
          <t>AGILENT TECHNOLOGIES INC</t>
        </is>
      </c>
      <c r="B54" s="30" t="inlineStr">
        <is>
          <t>US00846U1016</t>
        </is>
      </c>
      <c r="C54" s="30" t="inlineStr">
        <is>
          <t>Life Sciences Tools &amp; Services</t>
        </is>
      </c>
      <c r="D54" s="13" t="n">
        <v>438</v>
      </c>
      <c r="E54" s="14" t="n">
        <v>37.7</v>
      </c>
      <c r="F54" s="15" t="n">
        <v>0.003</v>
      </c>
      <c r="G54" s="15" t="n"/>
    </row>
    <row r="55">
      <c r="A55" s="12" t="inlineStr">
        <is>
          <t>MODERNA INC</t>
        </is>
      </c>
      <c r="B55" s="30" t="inlineStr">
        <is>
          <t>US60770K1079</t>
        </is>
      </c>
      <c r="C55" s="30" t="inlineStr">
        <is>
          <t>PHARMACEUTICALS</t>
        </is>
      </c>
      <c r="D55" s="13" t="n">
        <v>480</v>
      </c>
      <c r="E55" s="14" t="n">
        <v>30.36</v>
      </c>
      <c r="F55" s="15" t="n">
        <v>0.0024</v>
      </c>
      <c r="G55" s="15" t="n"/>
    </row>
    <row r="56">
      <c r="A56" s="12" t="inlineStr">
        <is>
          <t>ILLUMINA INC</t>
        </is>
      </c>
      <c r="B56" s="30" t="inlineStr">
        <is>
          <t>US4523271090</t>
        </is>
      </c>
      <c r="C56" s="30" t="inlineStr">
        <is>
          <t>Life Sciences Tools &amp; Services</t>
        </is>
      </c>
      <c r="D56" s="13" t="n">
        <v>234</v>
      </c>
      <c r="E56" s="14" t="n">
        <v>21.32</v>
      </c>
      <c r="F56" s="15" t="n">
        <v>0.0017</v>
      </c>
      <c r="G56" s="15" t="n"/>
    </row>
    <row r="57">
      <c r="A57" s="16" t="inlineStr">
        <is>
          <t>Sub Total</t>
        </is>
      </c>
      <c r="B57" s="31" t="n"/>
      <c r="C57" s="31" t="n"/>
      <c r="D57" s="17" t="n"/>
      <c r="E57" s="37">
        <f>SUM(E37:E56)</f>
        <v/>
      </c>
      <c r="F57" s="38">
        <f>SUM(F37:F56)</f>
        <v/>
      </c>
      <c r="G57" s="20" t="n"/>
    </row>
    <row r="58">
      <c r="A58" s="16" t="n"/>
      <c r="B58" s="30" t="n"/>
      <c r="C58" s="30" t="n"/>
      <c r="D58" s="13" t="n"/>
      <c r="E58" s="14" t="n"/>
      <c r="F58" s="15" t="n"/>
      <c r="G58" s="15" t="n"/>
    </row>
    <row r="59">
      <c r="A59" s="21" t="inlineStr">
        <is>
          <t>TOTAL</t>
        </is>
      </c>
      <c r="B59" s="32" t="n"/>
      <c r="C59" s="32" t="n"/>
      <c r="D59" s="22" t="n"/>
      <c r="E59" s="37" t="n">
        <v>12386.87</v>
      </c>
      <c r="F59" s="38" t="n">
        <v>0.9965000000000001</v>
      </c>
      <c r="G59" s="20" t="n"/>
      <c r="I59" s="59" t="n"/>
      <c r="K59" s="2" t="n"/>
    </row>
    <row r="60">
      <c r="A60" s="12" t="n"/>
      <c r="B60" s="30" t="n"/>
      <c r="C60" s="30" t="n"/>
      <c r="D60" s="13" t="n"/>
      <c r="E60" s="14" t="n"/>
      <c r="F60" s="15" t="n"/>
      <c r="G60" s="15" t="n"/>
    </row>
    <row r="61">
      <c r="A61" s="12" t="n"/>
      <c r="B61" s="30" t="n"/>
      <c r="C61" s="30" t="n"/>
      <c r="D61" s="13" t="n"/>
      <c r="E61" s="14" t="n"/>
      <c r="F61" s="15" t="n"/>
      <c r="G61" s="15" t="n"/>
    </row>
    <row r="62">
      <c r="A62" s="16" t="inlineStr">
        <is>
          <t>TREPS / Reverse Repo</t>
        </is>
      </c>
      <c r="B62" s="30" t="n"/>
      <c r="C62" s="30" t="n"/>
      <c r="D62" s="13" t="n"/>
      <c r="E62" s="14" t="n"/>
      <c r="F62" s="15" t="n"/>
      <c r="G62" s="15" t="n"/>
    </row>
    <row r="63">
      <c r="A63" s="12" t="inlineStr">
        <is>
          <t>Clearing Corporation of India Ltd.</t>
        </is>
      </c>
      <c r="B63" s="30" t="n"/>
      <c r="C63" s="30" t="n"/>
      <c r="D63" s="13" t="n"/>
      <c r="E63" s="14" t="n">
        <v>3</v>
      </c>
      <c r="F63" s="15" t="n">
        <v>0.0002</v>
      </c>
      <c r="G63" s="15" t="n">
        <v>0.067576</v>
      </c>
    </row>
    <row r="64">
      <c r="A64" s="16" t="inlineStr">
        <is>
          <t>Sub Total</t>
        </is>
      </c>
      <c r="B64" s="31" t="n"/>
      <c r="C64" s="31" t="n"/>
      <c r="D64" s="17" t="n"/>
      <c r="E64" s="37" t="n">
        <v>3</v>
      </c>
      <c r="F64" s="38" t="n">
        <v>0.0002</v>
      </c>
      <c r="G64" s="20" t="n"/>
    </row>
    <row r="65">
      <c r="A65" s="12" t="n"/>
      <c r="B65" s="30" t="n"/>
      <c r="C65" s="30" t="n"/>
      <c r="D65" s="13" t="n"/>
      <c r="E65" s="14" t="n"/>
      <c r="F65" s="15" t="n"/>
      <c r="G65" s="15" t="n"/>
    </row>
    <row r="66">
      <c r="A66" s="21" t="inlineStr">
        <is>
          <t>TOTAL</t>
        </is>
      </c>
      <c r="B66" s="32" t="n"/>
      <c r="C66" s="32" t="n"/>
      <c r="D66" s="22" t="n"/>
      <c r="E66" s="18" t="n">
        <v>3</v>
      </c>
      <c r="F66" s="19" t="n">
        <v>0.0002</v>
      </c>
      <c r="G66" s="20" t="n"/>
    </row>
    <row r="67">
      <c r="A67" s="12" t="inlineStr">
        <is>
          <t>Accrued Interest</t>
        </is>
      </c>
      <c r="B67" s="30" t="n"/>
      <c r="C67" s="30" t="n"/>
      <c r="D67" s="13" t="n"/>
      <c r="E67" s="14" t="n">
        <v>0.0005553</v>
      </c>
      <c r="F67" s="15" t="n">
        <v>0</v>
      </c>
      <c r="G67" s="15" t="n"/>
    </row>
    <row r="68">
      <c r="A68" s="12" t="inlineStr">
        <is>
          <t>Net Receivables/(Payables)</t>
        </is>
      </c>
      <c r="B68" s="30" t="n"/>
      <c r="C68" s="30" t="n"/>
      <c r="D68" s="13" t="n"/>
      <c r="E68" s="14" t="n">
        <v>37.8894447</v>
      </c>
      <c r="F68" s="15" t="n">
        <v>0.0033</v>
      </c>
      <c r="G68" s="15" t="n">
        <v>0.067576</v>
      </c>
    </row>
    <row r="69">
      <c r="A69" s="25" t="inlineStr">
        <is>
          <t>GRAND TOTAL</t>
        </is>
      </c>
      <c r="B69" s="33" t="n"/>
      <c r="C69" s="33" t="n"/>
      <c r="D69" s="26" t="n"/>
      <c r="E69" s="27" t="n">
        <v>12427.76</v>
      </c>
      <c r="F69" s="28" t="n">
        <v>1</v>
      </c>
      <c r="G69" s="28" t="n"/>
    </row>
    <row r="74">
      <c r="A74" s="67" t="inlineStr">
        <is>
          <t>Notes:</t>
        </is>
      </c>
    </row>
    <row r="75">
      <c r="A75" s="47" t="inlineStr">
        <is>
          <t>1. Security in default beyond its maturiy date</t>
        </is>
      </c>
      <c r="B75" s="34" t="inlineStr">
        <is>
          <t>NIL</t>
        </is>
      </c>
    </row>
    <row r="76">
      <c r="A76" t="inlineStr">
        <is>
          <t>2. NAV at the beginning of the period (Rs. per unit)</t>
        </is>
      </c>
    </row>
    <row r="77">
      <c r="A77" t="inlineStr">
        <is>
          <t>Plan /option (Face Value 10)</t>
        </is>
      </c>
      <c r="B77" t="inlineStr">
        <is>
          <t>As on</t>
        </is>
      </c>
      <c r="C77" t="inlineStr">
        <is>
          <t>As on</t>
        </is>
      </c>
    </row>
    <row r="78">
      <c r="B78" s="48" t="n">
        <v>45198</v>
      </c>
      <c r="C78" s="48" t="n">
        <v>45230</v>
      </c>
    </row>
    <row r="79">
      <c r="A79" t="inlineStr">
        <is>
          <t>Direct Plan Growth Option</t>
        </is>
      </c>
      <c r="B79" t="n">
        <v>14.4897</v>
      </c>
      <c r="C79" t="n">
        <v>13.8281</v>
      </c>
      <c r="E79" s="2" t="n"/>
    </row>
    <row r="80">
      <c r="A80" t="inlineStr">
        <is>
          <t>Direct Plan IDCW Option</t>
        </is>
      </c>
      <c r="B80" t="n">
        <v>14.4897</v>
      </c>
      <c r="C80" t="n">
        <v>13.8281</v>
      </c>
      <c r="E80" s="2" t="n"/>
    </row>
    <row r="81">
      <c r="A81" t="inlineStr">
        <is>
          <t>Regular Plan Growth Option</t>
        </is>
      </c>
      <c r="B81" t="n">
        <v>14.2427</v>
      </c>
      <c r="C81" t="n">
        <v>13.5856</v>
      </c>
      <c r="E81" s="2" t="n"/>
    </row>
    <row r="82">
      <c r="A82" t="inlineStr">
        <is>
          <t>Regular Plan IDCW Option</t>
        </is>
      </c>
      <c r="B82" t="n">
        <v>14.2427</v>
      </c>
      <c r="C82" t="n">
        <v>13.5856</v>
      </c>
      <c r="E82" s="2" t="n"/>
    </row>
    <row r="83">
      <c r="E83" s="2" t="n"/>
    </row>
    <row r="84">
      <c r="A84" t="inlineStr">
        <is>
          <t xml:space="preserve">3. Total Dividend (Net) declared during the month </t>
        </is>
      </c>
      <c r="B84" s="34" t="inlineStr">
        <is>
          <t>NIL</t>
        </is>
      </c>
    </row>
    <row r="85">
      <c r="A85" t="inlineStr">
        <is>
          <t>4. Bonus was declared during the month</t>
        </is>
      </c>
      <c r="B85" s="34" t="inlineStr">
        <is>
          <t>NIL</t>
        </is>
      </c>
    </row>
    <row r="86" ht="30" customHeight="1">
      <c r="A86" s="47" t="inlineStr">
        <is>
          <t>5. Investment in Repo of Corporate Debt Securities during the month ended October 31, 2023</t>
        </is>
      </c>
      <c r="B86" s="34" t="inlineStr">
        <is>
          <t>NIL</t>
        </is>
      </c>
    </row>
    <row r="87" ht="30" customHeight="1">
      <c r="A87" s="47" t="inlineStr">
        <is>
          <t>6. Investment in foreign securities/ADRs/GDRs at the end of the month</t>
        </is>
      </c>
      <c r="B87" s="49">
        <f>+E57</f>
        <v/>
      </c>
    </row>
    <row r="88" ht="45" customHeight="1">
      <c r="A88" s="47" t="inlineStr">
        <is>
          <t>7. Total gross exposure to derivative instruments (excluding reversed positions) at the end of the month (Rs. in Lakhs)</t>
        </is>
      </c>
      <c r="B88" s="34" t="inlineStr">
        <is>
          <t>NIL</t>
        </is>
      </c>
    </row>
    <row r="89" ht="30" customHeight="1">
      <c r="A89" s="47" t="inlineStr">
        <is>
          <t>8. Margin Deposits includes Margin money placed on derivatives other than margin money placed with bank</t>
        </is>
      </c>
      <c r="B89" s="34" t="inlineStr">
        <is>
          <t>NIL</t>
        </is>
      </c>
    </row>
    <row r="90" ht="30" customHeight="1">
      <c r="A90" s="47" t="inlineStr">
        <is>
          <t>9. Total value and percentage of Illiquiid Equity shares &amp; Equity related instruments</t>
        </is>
      </c>
      <c r="B90" s="34" t="inlineStr">
        <is>
          <t>NIL</t>
        </is>
      </c>
    </row>
    <row r="91">
      <c r="A91" t="inlineStr">
        <is>
          <t>10. Number of instance of deviation In valuation of securities</t>
        </is>
      </c>
      <c r="B91" s="34" t="inlineStr">
        <is>
          <t>NIL</t>
        </is>
      </c>
    </row>
    <row r="92">
      <c r="A92" t="inlineStr">
        <is>
          <t>11. Total value and percentage of illiquid equity shares / securities</t>
        </is>
      </c>
      <c r="B92" s="34" t="inlineStr">
        <is>
          <t>NIL</t>
        </is>
      </c>
    </row>
    <row r="94" ht="70" customHeight="1">
      <c r="A94" s="69" t="inlineStr">
        <is>
          <t>Scheme Name</t>
        </is>
      </c>
      <c r="B94" s="69" t="inlineStr">
        <is>
          <t>Risk- O - Meter</t>
        </is>
      </c>
      <c r="C94" s="69" t="inlineStr">
        <is>
          <t>Benchmark of the Scheme</t>
        </is>
      </c>
      <c r="D94" s="69" t="inlineStr">
        <is>
          <t>Benchmark Risk-o-meter</t>
        </is>
      </c>
    </row>
    <row r="95" ht="70" customHeight="1">
      <c r="A95" s="69" t="inlineStr">
        <is>
          <t>Edelweiss MSCI India Domestic &amp; World Healthcare 45 Index Fund</t>
        </is>
      </c>
      <c r="B95" s="69" t="n"/>
      <c r="C95" s="69" t="inlineStr">
        <is>
          <t>MSCI India Domestic &amp; World Healthcare 45 Index</t>
        </is>
      </c>
      <c r="D95" s="69" t="n"/>
      <c r="E95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48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45"/>
  <sheetViews>
    <sheetView showGridLines="0" workbookViewId="0">
      <pane ySplit="4" topLeftCell="A22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 EUROPE DYNAMIC EQUITY OFF-SHORE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 ended fund of fund scheme investing in JPMorgan Funds – Europe Dynamic Fund)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Foreign Securities and/or Overseas ETFs</t>
        </is>
      </c>
      <c r="B7" s="30" t="n"/>
      <c r="C7" s="30" t="n"/>
      <c r="D7" s="13" t="n"/>
      <c r="E7" s="14" t="n"/>
      <c r="F7" s="15" t="n"/>
      <c r="G7" s="15" t="n"/>
    </row>
    <row r="8">
      <c r="A8" s="16" t="inlineStr">
        <is>
          <t>International  Mutual Fund Units</t>
        </is>
      </c>
      <c r="B8" s="31" t="n"/>
      <c r="C8" s="31" t="n"/>
      <c r="D8" s="17" t="n"/>
      <c r="E8" s="46" t="n"/>
      <c r="F8" s="20" t="n"/>
      <c r="G8" s="20" t="n"/>
    </row>
    <row r="9">
      <c r="A9" s="12" t="inlineStr">
        <is>
          <t>JPMORGAN F-EUROPE DYNAM-I-A</t>
        </is>
      </c>
      <c r="B9" s="30" t="inlineStr">
        <is>
          <t>LU0248045857</t>
        </is>
      </c>
      <c r="C9" s="30" t="n"/>
      <c r="D9" s="13" t="n">
        <v>208558.709</v>
      </c>
      <c r="E9" s="14" t="n">
        <v>7088.27</v>
      </c>
      <c r="F9" s="15" t="n">
        <v>0.9973</v>
      </c>
      <c r="G9" s="15" t="n"/>
    </row>
    <row r="10">
      <c r="A10" s="16" t="inlineStr">
        <is>
          <t>Sub Total</t>
        </is>
      </c>
      <c r="B10" s="31" t="n"/>
      <c r="C10" s="31" t="n"/>
      <c r="D10" s="17" t="n"/>
      <c r="E10" s="18" t="n">
        <v>7088.27</v>
      </c>
      <c r="F10" s="19" t="n">
        <v>0.9973</v>
      </c>
      <c r="G10" s="20" t="n"/>
    </row>
    <row r="11">
      <c r="A11" s="12" t="n"/>
      <c r="B11" s="30" t="n"/>
      <c r="C11" s="30" t="n"/>
      <c r="D11" s="13" t="n"/>
      <c r="E11" s="14" t="n"/>
      <c r="F11" s="15" t="n"/>
      <c r="G11" s="15" t="n"/>
    </row>
    <row r="12">
      <c r="A12" s="21" t="inlineStr">
        <is>
          <t>TOTAL</t>
        </is>
      </c>
      <c r="B12" s="32" t="n"/>
      <c r="C12" s="32" t="n"/>
      <c r="D12" s="22" t="n"/>
      <c r="E12" s="18" t="n">
        <v>7088.27</v>
      </c>
      <c r="F12" s="19" t="n">
        <v>0.9973</v>
      </c>
      <c r="G12" s="20" t="n"/>
    </row>
    <row r="13">
      <c r="A13" s="12" t="n"/>
      <c r="B13" s="30" t="n"/>
      <c r="C13" s="30" t="n"/>
      <c r="D13" s="13" t="n"/>
      <c r="E13" s="14" t="n"/>
      <c r="F13" s="15" t="n"/>
      <c r="G13" s="15" t="n"/>
    </row>
    <row r="14">
      <c r="A14" s="16" t="inlineStr">
        <is>
          <t>TREPS / Reverse Repo</t>
        </is>
      </c>
      <c r="B14" s="30" t="n"/>
      <c r="C14" s="30" t="n"/>
      <c r="D14" s="13" t="n"/>
      <c r="E14" s="14" t="n"/>
      <c r="F14" s="15" t="n"/>
      <c r="G14" s="15" t="n"/>
    </row>
    <row r="15">
      <c r="A15" s="12" t="inlineStr">
        <is>
          <t>Clearing Corporation of India Ltd.</t>
        </is>
      </c>
      <c r="B15" s="30" t="n"/>
      <c r="C15" s="30" t="n"/>
      <c r="D15" s="13" t="n"/>
      <c r="E15" s="14" t="n">
        <v>32.99</v>
      </c>
      <c r="F15" s="15" t="n">
        <v>0.0046</v>
      </c>
      <c r="G15" s="15" t="n">
        <v>0.067576</v>
      </c>
    </row>
    <row r="16">
      <c r="A16" s="16" t="inlineStr">
        <is>
          <t>Sub Total</t>
        </is>
      </c>
      <c r="B16" s="31" t="n"/>
      <c r="C16" s="31" t="n"/>
      <c r="D16" s="17" t="n"/>
      <c r="E16" s="18" t="n">
        <v>32.99</v>
      </c>
      <c r="F16" s="19" t="n">
        <v>0.0046</v>
      </c>
      <c r="G16" s="20" t="n"/>
    </row>
    <row r="17">
      <c r="A17" s="12" t="n"/>
      <c r="B17" s="30" t="n"/>
      <c r="C17" s="30" t="n"/>
      <c r="D17" s="13" t="n"/>
      <c r="E17" s="14" t="n"/>
      <c r="F17" s="15" t="n"/>
      <c r="G17" s="15" t="n"/>
    </row>
    <row r="18">
      <c r="A18" s="21" t="inlineStr">
        <is>
          <t>TOTAL</t>
        </is>
      </c>
      <c r="B18" s="32" t="n"/>
      <c r="C18" s="32" t="n"/>
      <c r="D18" s="22" t="n"/>
      <c r="E18" s="18" t="n">
        <v>32.99</v>
      </c>
      <c r="F18" s="19" t="n">
        <v>0.0046</v>
      </c>
      <c r="G18" s="20" t="n"/>
    </row>
    <row r="19">
      <c r="A19" s="12" t="inlineStr">
        <is>
          <t>Accrued Interest</t>
        </is>
      </c>
      <c r="B19" s="30" t="n"/>
      <c r="C19" s="30" t="n"/>
      <c r="D19" s="13" t="n"/>
      <c r="E19" s="14" t="n">
        <v>0.0061085</v>
      </c>
      <c r="F19" s="15" t="n">
        <v>0</v>
      </c>
      <c r="G19" s="15" t="n"/>
    </row>
    <row r="20">
      <c r="A20" s="12" t="inlineStr">
        <is>
          <t>Net Receivables/(Payables)</t>
        </is>
      </c>
      <c r="B20" s="30" t="n"/>
      <c r="C20" s="30" t="n"/>
      <c r="D20" s="13" t="n"/>
      <c r="E20" s="23" t="n">
        <v>-13.9461085</v>
      </c>
      <c r="F20" s="24" t="n">
        <v>-0.0019</v>
      </c>
      <c r="G20" s="15" t="n">
        <v>0.067576</v>
      </c>
    </row>
    <row r="21">
      <c r="A21" s="25" t="inlineStr">
        <is>
          <t>GRAND TOTAL</t>
        </is>
      </c>
      <c r="B21" s="33" t="n"/>
      <c r="C21" s="33" t="n"/>
      <c r="D21" s="26" t="n"/>
      <c r="E21" s="27" t="n">
        <v>7107.32</v>
      </c>
      <c r="F21" s="28" t="n">
        <v>1</v>
      </c>
      <c r="G21" s="28" t="n"/>
    </row>
    <row r="26">
      <c r="A26" s="67" t="inlineStr">
        <is>
          <t>Notes:</t>
        </is>
      </c>
    </row>
    <row r="27">
      <c r="A27" s="47" t="inlineStr">
        <is>
          <t>1. Security in default beyond its maturiy date</t>
        </is>
      </c>
      <c r="B27" s="34" t="inlineStr">
        <is>
          <t>NIL</t>
        </is>
      </c>
    </row>
    <row r="28">
      <c r="A28" t="inlineStr">
        <is>
          <t>2. NAV at the beginning of the period (Rs. per unit)</t>
        </is>
      </c>
    </row>
    <row r="29">
      <c r="A29" t="inlineStr">
        <is>
          <t>Plan /option (Face Value 10)</t>
        </is>
      </c>
      <c r="B29" t="inlineStr">
        <is>
          <t>As on</t>
        </is>
      </c>
      <c r="C29" t="inlineStr">
        <is>
          <t>As on</t>
        </is>
      </c>
    </row>
    <row r="30">
      <c r="B30" s="48" t="n">
        <v>45198</v>
      </c>
      <c r="C30" s="48" t="n">
        <v>45230</v>
      </c>
    </row>
    <row r="31">
      <c r="A31" t="inlineStr">
        <is>
          <t>Direct Plan Growth Option</t>
        </is>
      </c>
      <c r="B31" t="n">
        <v>17.2366</v>
      </c>
      <c r="C31" t="n">
        <v>16.6973</v>
      </c>
      <c r="E31" s="2" t="n"/>
    </row>
    <row r="32">
      <c r="A32" t="inlineStr">
        <is>
          <t>Regular Plan Growth Option</t>
        </is>
      </c>
      <c r="B32" t="n">
        <v>15.8599</v>
      </c>
      <c r="C32" t="n">
        <v>15.3525</v>
      </c>
      <c r="E32" s="2" t="n"/>
    </row>
    <row r="33">
      <c r="E33" s="2" t="n"/>
    </row>
    <row r="34">
      <c r="A34" t="inlineStr">
        <is>
          <t xml:space="preserve">3. Total Dividend (Net) declared during the month </t>
        </is>
      </c>
      <c r="B34" s="34" t="inlineStr">
        <is>
          <t>NIL</t>
        </is>
      </c>
    </row>
    <row r="35">
      <c r="A35" t="inlineStr">
        <is>
          <t>4. Bonus was declared during the month</t>
        </is>
      </c>
      <c r="B35" s="34" t="inlineStr">
        <is>
          <t>NIL</t>
        </is>
      </c>
    </row>
    <row r="36" ht="30" customHeight="1">
      <c r="A36" s="47" t="inlineStr">
        <is>
          <t>5. Investment in Repo of Corporate Debt Securities during the month ended October 31, 2023</t>
        </is>
      </c>
      <c r="B36" s="34" t="inlineStr">
        <is>
          <t>NIL</t>
        </is>
      </c>
    </row>
    <row r="37" ht="30" customHeight="1">
      <c r="A37" s="47" t="inlineStr">
        <is>
          <t>6. Investment in foreign securities/ADRs/GDRs at the end of the month</t>
        </is>
      </c>
      <c r="B37" s="49" t="n">
        <v>7088.2689621</v>
      </c>
    </row>
    <row r="38" ht="45" customHeight="1">
      <c r="A38" s="47" t="inlineStr">
        <is>
          <t>7. Total gross exposure to derivative instruments (excluding reversed positions) at the end of the month (Rs. in Lakhs)</t>
        </is>
      </c>
      <c r="B38" s="34" t="inlineStr">
        <is>
          <t>NIL</t>
        </is>
      </c>
    </row>
    <row r="39" ht="30" customHeight="1">
      <c r="A39" s="47" t="inlineStr">
        <is>
          <t>8. Margin Deposits includes Margin money placed on derivatives other than margin money placed with bank</t>
        </is>
      </c>
      <c r="B39" s="34" t="inlineStr">
        <is>
          <t>NIL</t>
        </is>
      </c>
    </row>
    <row r="40" ht="30" customHeight="1">
      <c r="A40" s="47" t="inlineStr">
        <is>
          <t>9. Total value and percentage of Illiquiid Equity shares &amp; Equity related instruments</t>
        </is>
      </c>
      <c r="B40" s="34" t="inlineStr">
        <is>
          <t>NIL</t>
        </is>
      </c>
    </row>
    <row r="41">
      <c r="A41" t="inlineStr">
        <is>
          <t>10. Number of instance of deviation In valuation of securities</t>
        </is>
      </c>
      <c r="B41" s="34" t="inlineStr">
        <is>
          <t>NIL</t>
        </is>
      </c>
    </row>
    <row r="42">
      <c r="A42" t="inlineStr">
        <is>
          <t>11. Total value and percentage of illiquid equity shares / securities</t>
        </is>
      </c>
      <c r="B42" s="34" t="inlineStr">
        <is>
          <t>NIL</t>
        </is>
      </c>
    </row>
    <row r="44" ht="70" customHeight="1">
      <c r="A44" s="69" t="inlineStr">
        <is>
          <t>Scheme Name</t>
        </is>
      </c>
      <c r="B44" s="69" t="inlineStr">
        <is>
          <t>Risk- O - Meter</t>
        </is>
      </c>
      <c r="C44" s="69" t="inlineStr">
        <is>
          <t>Benchmark of the Scheme</t>
        </is>
      </c>
      <c r="D44" s="69" t="inlineStr">
        <is>
          <t>Benchmark Risk-o-meter</t>
        </is>
      </c>
    </row>
    <row r="45" ht="70" customHeight="1">
      <c r="A45" s="69" t="inlineStr">
        <is>
          <t>Edelweiss Europe Dynamic Equity Off-Shore Fund</t>
        </is>
      </c>
      <c r="B45" s="69" t="n"/>
      <c r="C45" s="69" t="inlineStr">
        <is>
          <t>MSCI Europe Index (Total Return Net)</t>
        </is>
      </c>
      <c r="D45" s="69" t="n"/>
      <c r="E45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49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45"/>
  <sheetViews>
    <sheetView showGridLines="0" workbookViewId="0">
      <pane ySplit="4" topLeftCell="A23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 EMERGING MARKETS OPPORTUNITIES EQUITY OFF-SHORE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 ended fund of fund scheme investing in JPMorgan Funds – Emerging Market Opportunities Fund)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Foreign Securities and/or Overseas ETFs</t>
        </is>
      </c>
      <c r="B7" s="30" t="n"/>
      <c r="C7" s="30" t="n"/>
      <c r="D7" s="13" t="n"/>
      <c r="E7" s="14" t="n"/>
      <c r="F7" s="15" t="n"/>
      <c r="G7" s="15" t="n"/>
    </row>
    <row r="8">
      <c r="A8" s="16" t="inlineStr">
        <is>
          <t>International  Mutual Fund Units</t>
        </is>
      </c>
      <c r="B8" s="31" t="n"/>
      <c r="C8" s="31" t="n"/>
      <c r="D8" s="17" t="n"/>
      <c r="E8" s="46" t="n"/>
      <c r="F8" s="20" t="n"/>
      <c r="G8" s="20" t="n"/>
    </row>
    <row r="9">
      <c r="A9" s="12" t="inlineStr">
        <is>
          <t>JPMORGAN ASSET MGM - EMG MKT OPPS I USD</t>
        </is>
      </c>
      <c r="B9" s="30" t="inlineStr">
        <is>
          <t>LU0431993749</t>
        </is>
      </c>
      <c r="C9" s="30" t="n"/>
      <c r="D9" s="13" t="n">
        <v>117436.99731</v>
      </c>
      <c r="E9" s="14" t="n">
        <v>11652.52</v>
      </c>
      <c r="F9" s="15" t="n">
        <v>1.0034</v>
      </c>
      <c r="G9" s="15" t="n"/>
    </row>
    <row r="10">
      <c r="A10" s="16" t="inlineStr">
        <is>
          <t>Sub Total</t>
        </is>
      </c>
      <c r="B10" s="31" t="n"/>
      <c r="C10" s="31" t="n"/>
      <c r="D10" s="17" t="n"/>
      <c r="E10" s="18" t="n">
        <v>11652.52</v>
      </c>
      <c r="F10" s="19" t="n">
        <v>1.0034</v>
      </c>
      <c r="G10" s="20" t="n"/>
    </row>
    <row r="11">
      <c r="A11" s="12" t="n"/>
      <c r="B11" s="30" t="n"/>
      <c r="C11" s="30" t="n"/>
      <c r="D11" s="13" t="n"/>
      <c r="E11" s="14" t="n"/>
      <c r="F11" s="15" t="n"/>
      <c r="G11" s="15" t="n"/>
    </row>
    <row r="12">
      <c r="A12" s="21" t="inlineStr">
        <is>
          <t>TOTAL</t>
        </is>
      </c>
      <c r="B12" s="32" t="n"/>
      <c r="C12" s="32" t="n"/>
      <c r="D12" s="22" t="n"/>
      <c r="E12" s="18" t="n">
        <v>11652.52</v>
      </c>
      <c r="F12" s="19" t="n">
        <v>1.0034</v>
      </c>
      <c r="G12" s="20" t="n"/>
    </row>
    <row r="13">
      <c r="A13" s="12" t="n"/>
      <c r="B13" s="30" t="n"/>
      <c r="C13" s="30" t="n"/>
      <c r="D13" s="13" t="n"/>
      <c r="E13" s="14" t="n"/>
      <c r="F13" s="15" t="n"/>
      <c r="G13" s="15" t="n"/>
    </row>
    <row r="14">
      <c r="A14" s="16" t="inlineStr">
        <is>
          <t>TREPS / Reverse Repo</t>
        </is>
      </c>
      <c r="B14" s="30" t="n"/>
      <c r="C14" s="30" t="n"/>
      <c r="D14" s="13" t="n"/>
      <c r="E14" s="14" t="n"/>
      <c r="F14" s="15" t="n"/>
      <c r="G14" s="15" t="n"/>
    </row>
    <row r="15">
      <c r="A15" s="12" t="inlineStr">
        <is>
          <t>Clearing Corporation of India Ltd.</t>
        </is>
      </c>
      <c r="B15" s="30" t="n"/>
      <c r="C15" s="30" t="n"/>
      <c r="D15" s="13" t="n"/>
      <c r="E15" s="14" t="n">
        <v>61.99</v>
      </c>
      <c r="F15" s="15" t="n">
        <v>0.0053</v>
      </c>
      <c r="G15" s="15" t="n">
        <v>0.067576</v>
      </c>
    </row>
    <row r="16">
      <c r="A16" s="16" t="inlineStr">
        <is>
          <t>Sub Total</t>
        </is>
      </c>
      <c r="B16" s="31" t="n"/>
      <c r="C16" s="31" t="n"/>
      <c r="D16" s="17" t="n"/>
      <c r="E16" s="18" t="n">
        <v>61.99</v>
      </c>
      <c r="F16" s="19" t="n">
        <v>0.0053</v>
      </c>
      <c r="G16" s="20" t="n"/>
    </row>
    <row r="17">
      <c r="A17" s="12" t="n"/>
      <c r="B17" s="30" t="n"/>
      <c r="C17" s="30" t="n"/>
      <c r="D17" s="13" t="n"/>
      <c r="E17" s="14" t="n"/>
      <c r="F17" s="15" t="n"/>
      <c r="G17" s="15" t="n"/>
    </row>
    <row r="18">
      <c r="A18" s="21" t="inlineStr">
        <is>
          <t>TOTAL</t>
        </is>
      </c>
      <c r="B18" s="32" t="n"/>
      <c r="C18" s="32" t="n"/>
      <c r="D18" s="22" t="n"/>
      <c r="E18" s="18" t="n">
        <v>61.99</v>
      </c>
      <c r="F18" s="19" t="n">
        <v>0.0053</v>
      </c>
      <c r="G18" s="20" t="n"/>
    </row>
    <row r="19">
      <c r="A19" s="12" t="inlineStr">
        <is>
          <t>Accrued Interest</t>
        </is>
      </c>
      <c r="B19" s="30" t="n"/>
      <c r="C19" s="30" t="n"/>
      <c r="D19" s="13" t="n"/>
      <c r="E19" s="14" t="n">
        <v>0.0114765</v>
      </c>
      <c r="F19" s="15" t="n">
        <v>0</v>
      </c>
      <c r="G19" s="15" t="n"/>
    </row>
    <row r="20">
      <c r="A20" s="12" t="inlineStr">
        <is>
          <t>Net Receivables/(Payables)</t>
        </is>
      </c>
      <c r="B20" s="30" t="n"/>
      <c r="C20" s="30" t="n"/>
      <c r="D20" s="13" t="n"/>
      <c r="E20" s="23" t="n">
        <v>-101.3614765</v>
      </c>
      <c r="F20" s="24" t="n">
        <v>-0.008699999999999999</v>
      </c>
      <c r="G20" s="15" t="n">
        <v>0.067576</v>
      </c>
    </row>
    <row r="21">
      <c r="A21" s="25" t="inlineStr">
        <is>
          <t>GRAND TOTAL</t>
        </is>
      </c>
      <c r="B21" s="33" t="n"/>
      <c r="C21" s="33" t="n"/>
      <c r="D21" s="26" t="n"/>
      <c r="E21" s="27" t="n">
        <v>11613.16</v>
      </c>
      <c r="F21" s="28" t="n">
        <v>1</v>
      </c>
      <c r="G21" s="28" t="n"/>
    </row>
    <row r="26">
      <c r="A26" s="67" t="inlineStr">
        <is>
          <t>Notes:</t>
        </is>
      </c>
    </row>
    <row r="27">
      <c r="A27" s="47" t="inlineStr">
        <is>
          <t>1. Security in default beyond its maturiy date</t>
        </is>
      </c>
      <c r="B27" s="34" t="inlineStr">
        <is>
          <t>NIL</t>
        </is>
      </c>
    </row>
    <row r="28">
      <c r="A28" t="inlineStr">
        <is>
          <t>2. NAV at the beginning of the period (Rs. per unit)</t>
        </is>
      </c>
    </row>
    <row r="29">
      <c r="A29" t="inlineStr">
        <is>
          <t>Plan /option (Face Value 10)</t>
        </is>
      </c>
      <c r="B29" t="inlineStr">
        <is>
          <t>As on</t>
        </is>
      </c>
      <c r="C29" t="inlineStr">
        <is>
          <t>As on</t>
        </is>
      </c>
    </row>
    <row r="30">
      <c r="B30" s="48" t="n">
        <v>45198</v>
      </c>
      <c r="C30" s="48" t="n">
        <v>45230</v>
      </c>
    </row>
    <row r="31">
      <c r="A31" t="inlineStr">
        <is>
          <t>Direct Plan Growth Option</t>
        </is>
      </c>
      <c r="B31" t="n">
        <v>14.1665</v>
      </c>
      <c r="C31" t="n">
        <v>13.7297</v>
      </c>
      <c r="E31" s="2" t="n"/>
    </row>
    <row r="32">
      <c r="A32" t="inlineStr">
        <is>
          <t>Regular Plan Growth Option</t>
        </is>
      </c>
      <c r="B32" t="n">
        <v>13.245</v>
      </c>
      <c r="C32" t="n">
        <v>12.8268</v>
      </c>
      <c r="E32" s="2" t="n"/>
    </row>
    <row r="33">
      <c r="E33" s="2" t="n"/>
    </row>
    <row r="34">
      <c r="A34" t="inlineStr">
        <is>
          <t xml:space="preserve">3. Total Dividend (Net) declared during the month </t>
        </is>
      </c>
      <c r="B34" s="34" t="inlineStr">
        <is>
          <t>NIL</t>
        </is>
      </c>
    </row>
    <row r="35">
      <c r="A35" t="inlineStr">
        <is>
          <t>4. Bonus was declared during the month</t>
        </is>
      </c>
      <c r="B35" s="34" t="inlineStr">
        <is>
          <t>NIL</t>
        </is>
      </c>
    </row>
    <row r="36" ht="30" customHeight="1">
      <c r="A36" s="47" t="inlineStr">
        <is>
          <t>5. Investment in Repo of Corporate Debt Securities during the month ended October 31, 2023</t>
        </is>
      </c>
      <c r="B36" s="34" t="inlineStr">
        <is>
          <t>NIL</t>
        </is>
      </c>
    </row>
    <row r="37" ht="30" customHeight="1">
      <c r="A37" s="47" t="inlineStr">
        <is>
          <t>6. Investment in foreign securities/ADRs/GDRs at the end of the month</t>
        </is>
      </c>
      <c r="B37" s="49" t="n">
        <v>11652.5191477</v>
      </c>
    </row>
    <row r="38" ht="45" customHeight="1">
      <c r="A38" s="47" t="inlineStr">
        <is>
          <t>7. Total gross exposure to derivative instruments (excluding reversed positions) at the end of the month (Rs. in Lakhs)</t>
        </is>
      </c>
      <c r="B38" s="34" t="inlineStr">
        <is>
          <t>NIL</t>
        </is>
      </c>
    </row>
    <row r="39" ht="30" customHeight="1">
      <c r="A39" s="47" t="inlineStr">
        <is>
          <t>8. Margin Deposits includes Margin money placed on derivatives other than margin money placed with bank</t>
        </is>
      </c>
      <c r="B39" s="34" t="inlineStr">
        <is>
          <t>NIL</t>
        </is>
      </c>
    </row>
    <row r="40" ht="30" customHeight="1">
      <c r="A40" s="47" t="inlineStr">
        <is>
          <t>9. Total value and percentage of Illiquiid Equity shares &amp; Equity related instruments</t>
        </is>
      </c>
      <c r="B40" s="34" t="inlineStr">
        <is>
          <t>NIL</t>
        </is>
      </c>
    </row>
    <row r="41">
      <c r="A41" t="inlineStr">
        <is>
          <t>10. Number of instance of deviation In valuation of securities</t>
        </is>
      </c>
      <c r="B41" s="34" t="inlineStr">
        <is>
          <t>NIL</t>
        </is>
      </c>
    </row>
    <row r="42">
      <c r="A42" t="inlineStr">
        <is>
          <t>11. Total value and percentage of illiquid equity shares / securities</t>
        </is>
      </c>
      <c r="B42" s="34" t="inlineStr">
        <is>
          <t>NIL</t>
        </is>
      </c>
    </row>
    <row r="44" ht="70" customHeight="1">
      <c r="A44" s="69" t="inlineStr">
        <is>
          <t>Scheme Name</t>
        </is>
      </c>
      <c r="B44" s="69" t="inlineStr">
        <is>
          <t>Risk- O - Meter</t>
        </is>
      </c>
      <c r="C44" s="69" t="inlineStr">
        <is>
          <t>Benchmark of the Scheme</t>
        </is>
      </c>
      <c r="D44" s="69" t="inlineStr">
        <is>
          <t>Benchmark Risk-o-meter</t>
        </is>
      </c>
    </row>
    <row r="45" ht="70" customHeight="1">
      <c r="A45" s="69" t="inlineStr">
        <is>
          <t>Edelweiss Emerging Markets Opportunities Equity Off-Shore Fund</t>
        </is>
      </c>
      <c r="B45" s="69" t="n"/>
      <c r="C45" s="69" t="inlineStr">
        <is>
          <t>MSCI Emerging Market Index</t>
        </is>
      </c>
      <c r="D45" s="69" t="n"/>
      <c r="E45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111"/>
  <sheetViews>
    <sheetView showGridLines="0" workbookViewId="0">
      <pane ySplit="4" topLeftCell="A68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BHARAT BOND ETF – APRIL 2031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 ended Target Maturity Exchange Traded Bond Fund predominantly investing in constituents of Nifty BHARAT Bond Index - April 2031)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Equity &amp; Equity related</t>
        </is>
      </c>
      <c r="B7" s="30" t="n"/>
      <c r="C7" s="30" t="n"/>
      <c r="D7" s="13" t="n"/>
      <c r="E7" s="14" t="inlineStr">
        <is>
          <t>NIL</t>
        </is>
      </c>
      <c r="F7" s="15" t="inlineStr">
        <is>
          <t>NIL</t>
        </is>
      </c>
      <c r="G7" s="15" t="n"/>
    </row>
    <row r="8">
      <c r="A8" s="12" t="n"/>
      <c r="B8" s="30" t="n"/>
      <c r="C8" s="30" t="n"/>
      <c r="D8" s="13" t="n"/>
      <c r="E8" s="14" t="n"/>
      <c r="F8" s="15" t="n"/>
      <c r="G8" s="15" t="n"/>
    </row>
    <row r="9">
      <c r="A9" s="16" t="inlineStr">
        <is>
          <t>Debt Instruments</t>
        </is>
      </c>
      <c r="B9" s="30" t="n"/>
      <c r="C9" s="30" t="n"/>
      <c r="D9" s="13" t="n"/>
      <c r="E9" s="14" t="n"/>
      <c r="F9" s="15" t="n"/>
      <c r="G9" s="15" t="n"/>
    </row>
    <row r="10">
      <c r="A10" s="16" t="inlineStr">
        <is>
          <t>(a)Listed / Awaiting listing on stock Exchanges</t>
        </is>
      </c>
      <c r="B10" s="30" t="n"/>
      <c r="C10" s="30" t="n"/>
      <c r="D10" s="13" t="n"/>
      <c r="E10" s="14" t="n"/>
      <c r="F10" s="15" t="n"/>
      <c r="G10" s="15" t="n"/>
    </row>
    <row r="11">
      <c r="A11" s="12" t="inlineStr">
        <is>
          <t>6.41% IRFC NCD RED 11-04-2031**</t>
        </is>
      </c>
      <c r="B11" s="30" t="inlineStr">
        <is>
          <t>INE053F07CR7</t>
        </is>
      </c>
      <c r="C11" s="30" t="inlineStr">
        <is>
          <t>CRISIL AAA</t>
        </is>
      </c>
      <c r="D11" s="13" t="n">
        <v>102000000</v>
      </c>
      <c r="E11" s="14" t="n">
        <v>95189.77</v>
      </c>
      <c r="F11" s="15" t="n">
        <v>0.0738</v>
      </c>
      <c r="G11" s="15" t="n">
        <v>0.076075</v>
      </c>
    </row>
    <row r="12">
      <c r="A12" s="12" t="inlineStr">
        <is>
          <t>6.90% REC LTD. NCD RED 31-03-2031**</t>
        </is>
      </c>
      <c r="B12" s="30" t="inlineStr">
        <is>
          <t>INE020B08DA7</t>
        </is>
      </c>
      <c r="C12" s="30" t="inlineStr">
        <is>
          <t>CRISIL AAA</t>
        </is>
      </c>
      <c r="D12" s="13" t="n">
        <v>97500000</v>
      </c>
      <c r="E12" s="14" t="n">
        <v>92928.32000000001</v>
      </c>
      <c r="F12" s="15" t="n">
        <v>0.07199999999999999</v>
      </c>
      <c r="G12" s="15" t="n">
        <v>0.077525</v>
      </c>
    </row>
    <row r="13">
      <c r="A13" s="12" t="inlineStr">
        <is>
          <t>6.45% NABARD NCD RED 11-04-2031**</t>
        </is>
      </c>
      <c r="B13" s="30" t="inlineStr">
        <is>
          <t>INE261F08CJ1</t>
        </is>
      </c>
      <c r="C13" s="30" t="inlineStr">
        <is>
          <t>ICRA AAA</t>
        </is>
      </c>
      <c r="D13" s="13" t="n">
        <v>100000000</v>
      </c>
      <c r="E13" s="14" t="n">
        <v>92856.39999999999</v>
      </c>
      <c r="F13" s="15" t="n">
        <v>0.07199999999999999</v>
      </c>
      <c r="G13" s="15" t="n">
        <v>0.077375</v>
      </c>
    </row>
    <row r="14">
      <c r="A14" s="12" t="inlineStr">
        <is>
          <t>6.50% NHAI NCD RED 11-04-2031**</t>
        </is>
      </c>
      <c r="B14" s="30" t="inlineStr">
        <is>
          <t>INE906B07IE0</t>
        </is>
      </c>
      <c r="C14" s="30" t="inlineStr">
        <is>
          <t>CRISIL AAA</t>
        </is>
      </c>
      <c r="D14" s="13" t="n">
        <v>98500000</v>
      </c>
      <c r="E14" s="14" t="n">
        <v>92222</v>
      </c>
      <c r="F14" s="15" t="n">
        <v>0.07149999999999999</v>
      </c>
      <c r="G14" s="15" t="n">
        <v>0.076525</v>
      </c>
    </row>
    <row r="15">
      <c r="A15" s="12" t="inlineStr">
        <is>
          <t>6.80% NPCL NCD RED 21-03-2031**</t>
        </is>
      </c>
      <c r="B15" s="30" t="inlineStr">
        <is>
          <t>INE206D08477</t>
        </is>
      </c>
      <c r="C15" s="30" t="inlineStr">
        <is>
          <t>ICRA AAA</t>
        </is>
      </c>
      <c r="D15" s="13" t="n">
        <v>96000000</v>
      </c>
      <c r="E15" s="14" t="n">
        <v>91460.64</v>
      </c>
      <c r="F15" s="15" t="n">
        <v>0.0709</v>
      </c>
      <c r="G15" s="15" t="n">
        <v>0.07650899999999999</v>
      </c>
    </row>
    <row r="16">
      <c r="A16" s="12" t="inlineStr">
        <is>
          <t>6.88% PFC LTD NCD RED 11-04-2031**</t>
        </is>
      </c>
      <c r="B16" s="30" t="inlineStr">
        <is>
          <t>INE134E08KY5</t>
        </is>
      </c>
      <c r="C16" s="30" t="inlineStr">
        <is>
          <t>CRISIL AAA</t>
        </is>
      </c>
      <c r="D16" s="13" t="n">
        <v>95500000</v>
      </c>
      <c r="E16" s="14" t="n">
        <v>91002.33</v>
      </c>
      <c r="F16" s="15" t="n">
        <v>0.07049999999999999</v>
      </c>
      <c r="G16" s="15" t="n">
        <v>0.077325</v>
      </c>
    </row>
    <row r="17">
      <c r="A17" s="12" t="inlineStr">
        <is>
          <t>6.4% ONGC NCD RED 11-04-2031**</t>
        </is>
      </c>
      <c r="B17" s="30" t="inlineStr">
        <is>
          <t>INE213A08024</t>
        </is>
      </c>
      <c r="C17" s="30" t="inlineStr">
        <is>
          <t>ICRA AAA</t>
        </is>
      </c>
      <c r="D17" s="13" t="n">
        <v>82000000</v>
      </c>
      <c r="E17" s="14" t="n">
        <v>76345.28</v>
      </c>
      <c r="F17" s="15" t="n">
        <v>0.0592</v>
      </c>
      <c r="G17" s="15" t="n">
        <v>0.076475</v>
      </c>
    </row>
    <row r="18">
      <c r="A18" s="12" t="inlineStr">
        <is>
          <t>6.29% NTPC LTD NCD RED 11-04-2031**</t>
        </is>
      </c>
      <c r="B18" s="30" t="inlineStr">
        <is>
          <t>INE733E08155</t>
        </is>
      </c>
      <c r="C18" s="30" t="inlineStr">
        <is>
          <t>CRISIL AAA</t>
        </is>
      </c>
      <c r="D18" s="13" t="n">
        <v>80000000</v>
      </c>
      <c r="E18" s="14" t="n">
        <v>74003.92</v>
      </c>
      <c r="F18" s="15" t="n">
        <v>0.0574</v>
      </c>
      <c r="G18" s="15" t="n">
        <v>0.07645</v>
      </c>
    </row>
    <row r="19">
      <c r="A19" s="12" t="inlineStr">
        <is>
          <t>6.63% HPCL NCD RED 11-04-2031**</t>
        </is>
      </c>
      <c r="B19" s="30" t="inlineStr">
        <is>
          <t>INE094A08093</t>
        </is>
      </c>
      <c r="C19" s="30" t="inlineStr">
        <is>
          <t>CRISIL AAA</t>
        </is>
      </c>
      <c r="D19" s="13" t="n">
        <v>75000000</v>
      </c>
      <c r="E19" s="14" t="n">
        <v>70629.14999999999</v>
      </c>
      <c r="F19" s="15" t="n">
        <v>0.0547</v>
      </c>
      <c r="G19" s="15" t="n">
        <v>0.076775</v>
      </c>
    </row>
    <row r="20">
      <c r="A20" s="12" t="inlineStr">
        <is>
          <t>6.65% FOOD CORP GOI GRNT NCD 23-10-2030**</t>
        </is>
      </c>
      <c r="B20" s="30" t="inlineStr">
        <is>
          <t>INE861G08076</t>
        </is>
      </c>
      <c r="C20" s="30" t="inlineStr">
        <is>
          <t>ICRA AAA(CE)</t>
        </is>
      </c>
      <c r="D20" s="13" t="n">
        <v>66500000</v>
      </c>
      <c r="E20" s="14" t="n">
        <v>62765.76</v>
      </c>
      <c r="F20" s="15" t="n">
        <v>0.0486</v>
      </c>
      <c r="G20" s="15" t="n">
        <v>0.0772</v>
      </c>
    </row>
    <row r="21">
      <c r="A21" s="12" t="inlineStr">
        <is>
          <t>6.28% POWER GRID CORP NCD 11-04-31**</t>
        </is>
      </c>
      <c r="B21" s="30" t="inlineStr">
        <is>
          <t>INE752E08650</t>
        </is>
      </c>
      <c r="C21" s="30" t="inlineStr">
        <is>
          <t>CRISIL AAA</t>
        </is>
      </c>
      <c r="D21" s="13" t="n">
        <v>38500000</v>
      </c>
      <c r="E21" s="14" t="n">
        <v>35573.85</v>
      </c>
      <c r="F21" s="15" t="n">
        <v>0.0276</v>
      </c>
      <c r="G21" s="15" t="n">
        <v>0.07655000000000001</v>
      </c>
    </row>
    <row r="22">
      <c r="A22" s="12" t="inlineStr">
        <is>
          <t>7.55% REC LTD. NCD RED 10-05-2030**</t>
        </is>
      </c>
      <c r="B22" s="30" t="inlineStr">
        <is>
          <t>INE020B08CU7</t>
        </is>
      </c>
      <c r="C22" s="30" t="inlineStr">
        <is>
          <t>CRISIL AAA</t>
        </is>
      </c>
      <c r="D22" s="13" t="n">
        <v>33500000</v>
      </c>
      <c r="E22" s="14" t="n">
        <v>33143.49</v>
      </c>
      <c r="F22" s="15" t="n">
        <v>0.0257</v>
      </c>
      <c r="G22" s="15" t="n">
        <v>0.0775</v>
      </c>
    </row>
    <row r="23">
      <c r="A23" s="12" t="inlineStr">
        <is>
          <t>7.05% PFC LTD NCD RED 09-08-2030**</t>
        </is>
      </c>
      <c r="B23" s="30" t="inlineStr">
        <is>
          <t>INE134E08KZ2</t>
        </is>
      </c>
      <c r="C23" s="30" t="inlineStr">
        <is>
          <t>CRISIL AAA</t>
        </is>
      </c>
      <c r="D23" s="13" t="n">
        <v>28000000</v>
      </c>
      <c r="E23" s="14" t="n">
        <v>27012.02</v>
      </c>
      <c r="F23" s="15" t="n">
        <v>0.0209</v>
      </c>
      <c r="G23" s="15" t="n">
        <v>0.07729999999999999</v>
      </c>
    </row>
    <row r="24">
      <c r="A24" s="12" t="inlineStr">
        <is>
          <t>7.82% PFC SR BS225 NCD RED 13-03-2031**</t>
        </is>
      </c>
      <c r="B24" s="30" t="inlineStr">
        <is>
          <t>INE134E08MG8</t>
        </is>
      </c>
      <c r="C24" s="30" t="inlineStr">
        <is>
          <t>CRISIL AAA</t>
        </is>
      </c>
      <c r="D24" s="13" t="n">
        <v>26000000</v>
      </c>
      <c r="E24" s="14" t="n">
        <v>26106.65</v>
      </c>
      <c r="F24" s="15" t="n">
        <v>0.0202</v>
      </c>
      <c r="G24" s="15" t="n">
        <v>0.077325</v>
      </c>
    </row>
    <row r="25">
      <c r="A25" s="12" t="inlineStr">
        <is>
          <t>6.80% REC LTD NCD RED 20-12-2030**</t>
        </is>
      </c>
      <c r="B25" s="30" t="inlineStr">
        <is>
          <t>INE020B08DE9</t>
        </is>
      </c>
      <c r="C25" s="30" t="inlineStr">
        <is>
          <t>CRISIL AAA</t>
        </is>
      </c>
      <c r="D25" s="13" t="n">
        <v>27500000</v>
      </c>
      <c r="E25" s="14" t="n">
        <v>26100.06</v>
      </c>
      <c r="F25" s="15" t="n">
        <v>0.0202</v>
      </c>
      <c r="G25" s="15" t="n">
        <v>0.0775</v>
      </c>
    </row>
    <row r="26">
      <c r="A26" s="12" t="inlineStr">
        <is>
          <t>7.89% REC LTD. NCD RED 30-03-2030**</t>
        </is>
      </c>
      <c r="B26" s="30" t="inlineStr">
        <is>
          <t>INE020B08CI2</t>
        </is>
      </c>
      <c r="C26" s="30" t="inlineStr">
        <is>
          <t>CRISIL AAA</t>
        </is>
      </c>
      <c r="D26" s="13" t="n">
        <v>13500000</v>
      </c>
      <c r="E26" s="14" t="n">
        <v>13583.17</v>
      </c>
      <c r="F26" s="15" t="n">
        <v>0.0105</v>
      </c>
      <c r="G26" s="15" t="n">
        <v>0.0775</v>
      </c>
    </row>
    <row r="27">
      <c r="A27" s="12" t="inlineStr">
        <is>
          <t>7.04% PFC LTD NCD RED 16-12-2030**</t>
        </is>
      </c>
      <c r="B27" s="30" t="inlineStr">
        <is>
          <t>INE134E08LC9</t>
        </is>
      </c>
      <c r="C27" s="30" t="inlineStr">
        <is>
          <t>CRISIL AAA</t>
        </is>
      </c>
      <c r="D27" s="13" t="n">
        <v>12500000</v>
      </c>
      <c r="E27" s="14" t="n">
        <v>12040.45</v>
      </c>
      <c r="F27" s="15" t="n">
        <v>0.009299999999999999</v>
      </c>
      <c r="G27" s="15" t="n">
        <v>0.07729999999999999</v>
      </c>
    </row>
    <row r="28">
      <c r="A28" s="12" t="inlineStr">
        <is>
          <t>6.90% REC LTD. NCD RED 31-01-2031**</t>
        </is>
      </c>
      <c r="B28" s="30" t="inlineStr">
        <is>
          <t>INE020B08DG4</t>
        </is>
      </c>
      <c r="C28" s="30" t="inlineStr">
        <is>
          <t>CRISIL AAA</t>
        </is>
      </c>
      <c r="D28" s="13" t="n">
        <v>11500000</v>
      </c>
      <c r="E28" s="14" t="n">
        <v>10965.85</v>
      </c>
      <c r="F28" s="15" t="n">
        <v>0.008500000000000001</v>
      </c>
      <c r="G28" s="15" t="n">
        <v>0.077525</v>
      </c>
    </row>
    <row r="29">
      <c r="A29" s="12" t="inlineStr">
        <is>
          <t>8.20% PGCIL NCD 23-01-2030 STRPPS D**</t>
        </is>
      </c>
      <c r="B29" s="30" t="inlineStr">
        <is>
          <t>INE752E07MH7</t>
        </is>
      </c>
      <c r="C29" s="30" t="inlineStr">
        <is>
          <t>CRISIL AAA</t>
        </is>
      </c>
      <c r="D29" s="13" t="n">
        <v>9500000</v>
      </c>
      <c r="E29" s="14" t="n">
        <v>9749.84</v>
      </c>
      <c r="F29" s="15" t="n">
        <v>0.0076</v>
      </c>
      <c r="G29" s="15" t="n">
        <v>0.07642500000000001</v>
      </c>
    </row>
    <row r="30">
      <c r="A30" s="12" t="inlineStr">
        <is>
          <t>8.85% POWER FINANCE NCD 15-06-2030**</t>
        </is>
      </c>
      <c r="B30" s="30" t="inlineStr">
        <is>
          <t>INE134E08DB8</t>
        </is>
      </c>
      <c r="C30" s="30" t="inlineStr">
        <is>
          <t>CRISIL AAA</t>
        </is>
      </c>
      <c r="D30" s="13" t="n">
        <v>6000000</v>
      </c>
      <c r="E30" s="14" t="n">
        <v>6333.68</v>
      </c>
      <c r="F30" s="15" t="n">
        <v>0.0049</v>
      </c>
      <c r="G30" s="15" t="n">
        <v>0.07729999999999999</v>
      </c>
    </row>
    <row r="31">
      <c r="A31" s="12" t="inlineStr">
        <is>
          <t>7.79% REC LTD. NCD RED 21-05-2030**</t>
        </is>
      </c>
      <c r="B31" s="30" t="inlineStr">
        <is>
          <t>INE020B08CW3</t>
        </is>
      </c>
      <c r="C31" s="30" t="inlineStr">
        <is>
          <t>CRISIL AAA</t>
        </is>
      </c>
      <c r="D31" s="13" t="n">
        <v>6000000</v>
      </c>
      <c r="E31" s="14" t="n">
        <v>6007.68</v>
      </c>
      <c r="F31" s="15" t="n">
        <v>0.0047</v>
      </c>
      <c r="G31" s="15" t="n">
        <v>0.0775</v>
      </c>
    </row>
    <row r="32">
      <c r="A32" s="12" t="inlineStr">
        <is>
          <t>7.75% PFC LTD NCD RED 11-06-2030**</t>
        </is>
      </c>
      <c r="B32" s="30" t="inlineStr">
        <is>
          <t>INE134E08KV1</t>
        </is>
      </c>
      <c r="C32" s="30" t="inlineStr">
        <is>
          <t>CRISIL AAA</t>
        </is>
      </c>
      <c r="D32" s="13" t="n">
        <v>5500000</v>
      </c>
      <c r="E32" s="14" t="n">
        <v>5501.77</v>
      </c>
      <c r="F32" s="15" t="n">
        <v>0.0043</v>
      </c>
      <c r="G32" s="15" t="n">
        <v>0.07729999999999999</v>
      </c>
    </row>
    <row r="33">
      <c r="A33" s="12" t="inlineStr">
        <is>
          <t>8.32% POWER GRID CORP NCD RED 23-12-2030**</t>
        </is>
      </c>
      <c r="B33" s="30" t="inlineStr">
        <is>
          <t>INE752E07NL7</t>
        </is>
      </c>
      <c r="C33" s="30" t="inlineStr">
        <is>
          <t>CRISIL AAA</t>
        </is>
      </c>
      <c r="D33" s="13" t="n">
        <v>3300000</v>
      </c>
      <c r="E33" s="14" t="n">
        <v>3418.4</v>
      </c>
      <c r="F33" s="15" t="n">
        <v>0.0026</v>
      </c>
      <c r="G33" s="15" t="n">
        <v>0.07642500000000001</v>
      </c>
    </row>
    <row r="34">
      <c r="A34" s="12" t="inlineStr">
        <is>
          <t>6.43% NTPC LTD NCD RED 27-01-2031**</t>
        </is>
      </c>
      <c r="B34" s="30" t="inlineStr">
        <is>
          <t>INE733E08171</t>
        </is>
      </c>
      <c r="C34" s="30" t="inlineStr">
        <is>
          <t>CRISIL AAA</t>
        </is>
      </c>
      <c r="D34" s="13" t="n">
        <v>3500000</v>
      </c>
      <c r="E34" s="14" t="n">
        <v>3268.59</v>
      </c>
      <c r="F34" s="15" t="n">
        <v>0.0025</v>
      </c>
      <c r="G34" s="15" t="n">
        <v>0.07645</v>
      </c>
    </row>
    <row r="35">
      <c r="A35" s="12" t="inlineStr">
        <is>
          <t>8.13% NUCLEAR POWER CORP NCD 28-03-2031**</t>
        </is>
      </c>
      <c r="B35" s="30" t="inlineStr">
        <is>
          <t>INE206D08402</t>
        </is>
      </c>
      <c r="C35" s="30" t="inlineStr">
        <is>
          <t>CRISIL AAA</t>
        </is>
      </c>
      <c r="D35" s="13" t="n">
        <v>3000000</v>
      </c>
      <c r="E35" s="14" t="n">
        <v>3103.48</v>
      </c>
      <c r="F35" s="15" t="n">
        <v>0.0024</v>
      </c>
      <c r="G35" s="15" t="n">
        <v>0.076532</v>
      </c>
    </row>
    <row r="36">
      <c r="A36" s="12" t="inlineStr">
        <is>
          <t>7.86% PFC LTD NCD RED 12-04-2030**</t>
        </is>
      </c>
      <c r="B36" s="30" t="inlineStr">
        <is>
          <t>INE134E08KK4</t>
        </is>
      </c>
      <c r="C36" s="30" t="inlineStr">
        <is>
          <t>CRISIL AAA</t>
        </is>
      </c>
      <c r="D36" s="13" t="n">
        <v>2500000</v>
      </c>
      <c r="E36" s="14" t="n">
        <v>2515.66</v>
      </c>
      <c r="F36" s="15" t="n">
        <v>0.0019</v>
      </c>
      <c r="G36" s="15" t="n">
        <v>0.07729999999999999</v>
      </c>
    </row>
    <row r="37">
      <c r="A37" s="12" t="inlineStr">
        <is>
          <t>7.68% POWER FIN CORP NCD RED 15-07-2030**</t>
        </is>
      </c>
      <c r="B37" s="30" t="inlineStr">
        <is>
          <t>INE134E08KR9</t>
        </is>
      </c>
      <c r="C37" s="30" t="inlineStr">
        <is>
          <t>CRISIL AAA</t>
        </is>
      </c>
      <c r="D37" s="13" t="n">
        <v>2500000</v>
      </c>
      <c r="E37" s="14" t="n">
        <v>2492.47</v>
      </c>
      <c r="F37" s="15" t="n">
        <v>0.0019</v>
      </c>
      <c r="G37" s="15" t="n">
        <v>0.07729999999999999</v>
      </c>
    </row>
    <row r="38">
      <c r="A38" s="12" t="inlineStr">
        <is>
          <t>8.13% PGCIL NCD 25-04-2030 LIII K**</t>
        </is>
      </c>
      <c r="B38" s="30" t="inlineStr">
        <is>
          <t>INE752E07NW4</t>
        </is>
      </c>
      <c r="C38" s="30" t="inlineStr">
        <is>
          <t>CRISIL AAA</t>
        </is>
      </c>
      <c r="D38" s="13" t="n">
        <v>2000000</v>
      </c>
      <c r="E38" s="14" t="n">
        <v>2046.92</v>
      </c>
      <c r="F38" s="15" t="n">
        <v>0.0016</v>
      </c>
      <c r="G38" s="15" t="n">
        <v>0.07642500000000001</v>
      </c>
    </row>
    <row r="39">
      <c r="A39" s="12" t="inlineStr">
        <is>
          <t>7.40% POWER FIN CORP NCD RED 08-05-2030**</t>
        </is>
      </c>
      <c r="B39" s="30" t="inlineStr">
        <is>
          <t>INE134E08KQ1</t>
        </is>
      </c>
      <c r="C39" s="30" t="inlineStr">
        <is>
          <t>CRISIL AAA</t>
        </is>
      </c>
      <c r="D39" s="13" t="n">
        <v>2000000</v>
      </c>
      <c r="E39" s="14" t="n">
        <v>1965.8</v>
      </c>
      <c r="F39" s="15" t="n">
        <v>0.0015</v>
      </c>
      <c r="G39" s="15" t="n">
        <v>0.07729999999999999</v>
      </c>
    </row>
    <row r="40">
      <c r="A40" s="12" t="inlineStr">
        <is>
          <t>7.79% POWER FINANCE NCD RED 22-07-2030**</t>
        </is>
      </c>
      <c r="B40" s="30" t="inlineStr">
        <is>
          <t>INE134E08KU3</t>
        </is>
      </c>
      <c r="C40" s="30" t="inlineStr">
        <is>
          <t>CRISIL AAA</t>
        </is>
      </c>
      <c r="D40" s="13" t="n">
        <v>1500000</v>
      </c>
      <c r="E40" s="14" t="n">
        <v>1503.88</v>
      </c>
      <c r="F40" s="15" t="n">
        <v>0.0012</v>
      </c>
      <c r="G40" s="15" t="n">
        <v>0.07729999999999999</v>
      </c>
    </row>
    <row r="41">
      <c r="A41" s="12" t="inlineStr">
        <is>
          <t>8.4% POWER GRID CORP NCD RED 27-05-2030**</t>
        </is>
      </c>
      <c r="B41" s="30" t="inlineStr">
        <is>
          <t>INE752E07MW6</t>
        </is>
      </c>
      <c r="C41" s="30" t="inlineStr">
        <is>
          <t>CRISIL AAA</t>
        </is>
      </c>
      <c r="D41" s="13" t="n">
        <v>1000000</v>
      </c>
      <c r="E41" s="14" t="n">
        <v>1037.26</v>
      </c>
      <c r="F41" s="15" t="n">
        <v>0.0008</v>
      </c>
      <c r="G41" s="15" t="n">
        <v>0.07642500000000001</v>
      </c>
    </row>
    <row r="42">
      <c r="A42" s="12" t="inlineStr">
        <is>
          <t>8.13% NUCLEAR POWER CORP NCD 28-03-2029**</t>
        </is>
      </c>
      <c r="B42" s="30" t="inlineStr">
        <is>
          <t>INE206D08386</t>
        </is>
      </c>
      <c r="C42" s="30" t="inlineStr">
        <is>
          <t>CRISIL AAA</t>
        </is>
      </c>
      <c r="D42" s="13" t="n">
        <v>1000000</v>
      </c>
      <c r="E42" s="14" t="n">
        <v>1026.84</v>
      </c>
      <c r="F42" s="15" t="n">
        <v>0.0008</v>
      </c>
      <c r="G42" s="15" t="n">
        <v>0.076552</v>
      </c>
    </row>
    <row r="43">
      <c r="A43" s="12" t="inlineStr">
        <is>
          <t>7.25% NPCIL NCD RED 15-12-2030 XXXIII D**</t>
        </is>
      </c>
      <c r="B43" s="30" t="inlineStr">
        <is>
          <t>INE206D08444</t>
        </is>
      </c>
      <c r="C43" s="30" t="inlineStr">
        <is>
          <t>CRISIL AAA</t>
        </is>
      </c>
      <c r="D43" s="13" t="n">
        <v>1000000</v>
      </c>
      <c r="E43" s="14" t="n">
        <v>985.14</v>
      </c>
      <c r="F43" s="15" t="n">
        <v>0.0008</v>
      </c>
      <c r="G43" s="15" t="n">
        <v>0.076625</v>
      </c>
    </row>
    <row r="44">
      <c r="A44" s="12" t="inlineStr">
        <is>
          <t>7.35% NHAI NCD RED 26-04-2030**</t>
        </is>
      </c>
      <c r="B44" s="30" t="inlineStr">
        <is>
          <t>INE906B07HP8</t>
        </is>
      </c>
      <c r="C44" s="30" t="inlineStr">
        <is>
          <t>CRISIL AAA</t>
        </is>
      </c>
      <c r="D44" s="13" t="n">
        <v>1000000</v>
      </c>
      <c r="E44" s="14" t="n">
        <v>983.9400000000001</v>
      </c>
      <c r="F44" s="15" t="n">
        <v>0.0008</v>
      </c>
      <c r="G44" s="15" t="n">
        <v>0.0766</v>
      </c>
    </row>
    <row r="45">
      <c r="A45" s="12" t="inlineStr">
        <is>
          <t>7% POWER FIN CORP NCD RED 22-01-2031**</t>
        </is>
      </c>
      <c r="B45" s="30" t="inlineStr">
        <is>
          <t>INE134E07AN1</t>
        </is>
      </c>
      <c r="C45" s="30" t="inlineStr">
        <is>
          <t>CRISIL AAA</t>
        </is>
      </c>
      <c r="D45" s="13" t="n">
        <v>1000000</v>
      </c>
      <c r="E45" s="14" t="n">
        <v>960.12</v>
      </c>
      <c r="F45" s="15" t="n">
        <v>0.0007</v>
      </c>
      <c r="G45" s="15" t="n">
        <v>0.077325</v>
      </c>
    </row>
    <row r="46">
      <c r="A46" s="12" t="inlineStr">
        <is>
          <t>9.35% POWER GRID CORP NCD RED 29-08-2029**</t>
        </is>
      </c>
      <c r="B46" s="30" t="inlineStr">
        <is>
          <t>INE752E07IZ7</t>
        </is>
      </c>
      <c r="C46" s="30" t="inlineStr">
        <is>
          <t>CRISIL AAA</t>
        </is>
      </c>
      <c r="D46" s="13" t="n">
        <v>500000</v>
      </c>
      <c r="E46" s="14" t="n">
        <v>538.72</v>
      </c>
      <c r="F46" s="15" t="n">
        <v>0.0004</v>
      </c>
      <c r="G46" s="15" t="n">
        <v>0.07642500000000001</v>
      </c>
    </row>
    <row r="47">
      <c r="A47" s="12" t="inlineStr">
        <is>
          <t>8.14% NUCLEAR POWER NCD RED 25-03-2030**</t>
        </is>
      </c>
      <c r="B47" s="30" t="inlineStr">
        <is>
          <t>INE206D08303</t>
        </is>
      </c>
      <c r="C47" s="30" t="inlineStr">
        <is>
          <t>CRISIL AAA</t>
        </is>
      </c>
      <c r="D47" s="13" t="n">
        <v>500000</v>
      </c>
      <c r="E47" s="14" t="n">
        <v>515.48</v>
      </c>
      <c r="F47" s="15" t="n">
        <v>0.0004</v>
      </c>
      <c r="G47" s="15" t="n">
        <v>0.076625</v>
      </c>
    </row>
    <row r="48">
      <c r="A48" s="12" t="inlineStr">
        <is>
          <t>8.13% NPCIL NCD 28-03-2028 XXXII B**</t>
        </is>
      </c>
      <c r="B48" s="30" t="inlineStr">
        <is>
          <t>INE206D08378</t>
        </is>
      </c>
      <c r="C48" s="30" t="inlineStr">
        <is>
          <t>CRISIL AAA</t>
        </is>
      </c>
      <c r="D48" s="13" t="n">
        <v>500000</v>
      </c>
      <c r="E48" s="14" t="n">
        <v>512.29</v>
      </c>
      <c r="F48" s="15" t="n">
        <v>0.0004</v>
      </c>
      <c r="G48" s="15" t="n">
        <v>0.076012</v>
      </c>
    </row>
    <row r="49">
      <c r="A49" s="12" t="inlineStr">
        <is>
          <t>8.13% PGCIL NCD 25-04-2029 LIII J**</t>
        </is>
      </c>
      <c r="B49" s="30" t="inlineStr">
        <is>
          <t>INE752E07NV6</t>
        </is>
      </c>
      <c r="C49" s="30" t="inlineStr">
        <is>
          <t>CRISIL AAA</t>
        </is>
      </c>
      <c r="D49" s="13" t="n">
        <v>500000</v>
      </c>
      <c r="E49" s="14" t="n">
        <v>510.22</v>
      </c>
      <c r="F49" s="15" t="n">
        <v>0.0004</v>
      </c>
      <c r="G49" s="15" t="n">
        <v>0.07642500000000001</v>
      </c>
    </row>
    <row r="50">
      <c r="A50" s="12" t="inlineStr">
        <is>
          <t>6.8% NHPC SR AB STRPP E NCD 24-04-2030**</t>
        </is>
      </c>
      <c r="B50" s="30" t="inlineStr">
        <is>
          <t>INE848E07BN4</t>
        </is>
      </c>
      <c r="C50" s="30" t="inlineStr">
        <is>
          <t>CARE AAA</t>
        </is>
      </c>
      <c r="D50" s="13" t="n">
        <v>500000</v>
      </c>
      <c r="E50" s="14" t="n">
        <v>477.03</v>
      </c>
      <c r="F50" s="15" t="n">
        <v>0.0004</v>
      </c>
      <c r="G50" s="15" t="n">
        <v>0.07715</v>
      </c>
    </row>
    <row r="51">
      <c r="A51" s="12" t="inlineStr">
        <is>
          <t>6.75% HUDCO NCD RED 29-05-2030**</t>
        </is>
      </c>
      <c r="B51" s="30" t="inlineStr">
        <is>
          <t>INE031A08806</t>
        </is>
      </c>
      <c r="C51" s="30" t="inlineStr">
        <is>
          <t>ICRA AAA</t>
        </is>
      </c>
      <c r="D51" s="13" t="n">
        <v>500000</v>
      </c>
      <c r="E51" s="14" t="n">
        <v>476.86</v>
      </c>
      <c r="F51" s="15" t="n">
        <v>0.0004</v>
      </c>
      <c r="G51" s="15" t="n">
        <v>0.0766</v>
      </c>
    </row>
    <row r="52">
      <c r="A52" s="16" t="inlineStr">
        <is>
          <t>Sub Total</t>
        </is>
      </c>
      <c r="B52" s="31" t="n"/>
      <c r="C52" s="31" t="n"/>
      <c r="D52" s="17" t="n"/>
      <c r="E52" s="18" t="n">
        <v>1079861.18</v>
      </c>
      <c r="F52" s="19" t="n">
        <v>0.8369</v>
      </c>
      <c r="G52" s="20" t="n"/>
    </row>
    <row r="53">
      <c r="A53" s="12" t="n"/>
      <c r="B53" s="30" t="n"/>
      <c r="C53" s="30" t="n"/>
      <c r="D53" s="13" t="n"/>
      <c r="E53" s="14" t="n"/>
      <c r="F53" s="15" t="n"/>
      <c r="G53" s="15" t="n"/>
    </row>
    <row r="54">
      <c r="A54" s="16" t="inlineStr">
        <is>
          <t>Government Securities</t>
        </is>
      </c>
      <c r="B54" s="30" t="n"/>
      <c r="C54" s="30" t="n"/>
      <c r="D54" s="13" t="n"/>
      <c r="E54" s="14" t="n"/>
      <c r="F54" s="15" t="n"/>
      <c r="G54" s="15" t="n"/>
    </row>
    <row r="55">
      <c r="A55" s="12" t="inlineStr">
        <is>
          <t>7.17% GOVT OF INDIA RED 17-04-2030</t>
        </is>
      </c>
      <c r="B55" s="30" t="inlineStr">
        <is>
          <t>IN0020230036</t>
        </is>
      </c>
      <c r="C55" s="30" t="inlineStr">
        <is>
          <t>SOVEREIGN</t>
        </is>
      </c>
      <c r="D55" s="13" t="n">
        <v>73500000</v>
      </c>
      <c r="E55" s="14" t="n">
        <v>72679.81</v>
      </c>
      <c r="F55" s="15" t="n">
        <v>0.0563</v>
      </c>
      <c r="G55" s="15" t="n">
        <v>0.075259080809</v>
      </c>
    </row>
    <row r="56">
      <c r="A56" s="12" t="inlineStr">
        <is>
          <t>7.61% GOVT OF INDIA RED 09-05-2030</t>
        </is>
      </c>
      <c r="B56" s="30" t="inlineStr">
        <is>
          <t>IN0020160019</t>
        </is>
      </c>
      <c r="C56" s="30" t="inlineStr">
        <is>
          <t>SOVEREIGN</t>
        </is>
      </c>
      <c r="D56" s="13" t="n">
        <v>56000000</v>
      </c>
      <c r="E56" s="14" t="n">
        <v>56571.14</v>
      </c>
      <c r="F56" s="15" t="n">
        <v>0.0438</v>
      </c>
      <c r="G56" s="15" t="n">
        <v>0.075466480209</v>
      </c>
    </row>
    <row r="57">
      <c r="A57" s="12" t="inlineStr">
        <is>
          <t>7.10% GOVT OF INDIA RED 18-04-2029</t>
        </is>
      </c>
      <c r="B57" s="30" t="inlineStr">
        <is>
          <t>IN0020220011</t>
        </is>
      </c>
      <c r="C57" s="30" t="inlineStr">
        <is>
          <t>SOVEREIGN</t>
        </is>
      </c>
      <c r="D57" s="13" t="n">
        <v>44500000</v>
      </c>
      <c r="E57" s="14" t="n">
        <v>43954.83</v>
      </c>
      <c r="F57" s="15" t="n">
        <v>0.0341</v>
      </c>
      <c r="G57" s="15" t="n">
        <v>0.07511495000600001</v>
      </c>
    </row>
    <row r="58">
      <c r="A58" s="16" t="inlineStr">
        <is>
          <t>Sub Total</t>
        </is>
      </c>
      <c r="B58" s="31" t="n"/>
      <c r="C58" s="31" t="n"/>
      <c r="D58" s="17" t="n"/>
      <c r="E58" s="18" t="n">
        <v>173205.78</v>
      </c>
      <c r="F58" s="19" t="n">
        <v>0.1342</v>
      </c>
      <c r="G58" s="20" t="n"/>
    </row>
    <row r="59">
      <c r="A59" s="12" t="n"/>
      <c r="B59" s="30" t="n"/>
      <c r="C59" s="30" t="n"/>
      <c r="D59" s="13" t="n"/>
      <c r="E59" s="14" t="n"/>
      <c r="F59" s="15" t="n"/>
      <c r="G59" s="15" t="n"/>
    </row>
    <row r="60">
      <c r="A60" s="16" t="inlineStr">
        <is>
          <t>(b)Privately Placed/Unlisted</t>
        </is>
      </c>
      <c r="B60" s="30" t="n"/>
      <c r="C60" s="30" t="n"/>
      <c r="D60" s="13" t="n"/>
      <c r="E60" s="14" t="n"/>
      <c r="F60" s="15" t="n"/>
      <c r="G60" s="15" t="n"/>
    </row>
    <row r="61">
      <c r="A61" s="16" t="inlineStr">
        <is>
          <t>Sub Total</t>
        </is>
      </c>
      <c r="B61" s="30" t="n"/>
      <c r="C61" s="30" t="n"/>
      <c r="D61" s="13" t="n"/>
      <c r="E61" s="35" t="inlineStr">
        <is>
          <t>NIL</t>
        </is>
      </c>
      <c r="F61" s="36" t="inlineStr">
        <is>
          <t>NIL</t>
        </is>
      </c>
      <c r="G61" s="15" t="n"/>
    </row>
    <row r="62">
      <c r="A62" s="12" t="n"/>
      <c r="B62" s="30" t="n"/>
      <c r="C62" s="30" t="n"/>
      <c r="D62" s="13" t="n"/>
      <c r="E62" s="14" t="n"/>
      <c r="F62" s="15" t="n"/>
      <c r="G62" s="15" t="n"/>
    </row>
    <row r="63">
      <c r="A63" s="16" t="inlineStr">
        <is>
          <t>(c)Securitised Debt Instruments</t>
        </is>
      </c>
      <c r="B63" s="30" t="n"/>
      <c r="C63" s="30" t="n"/>
      <c r="D63" s="13" t="n"/>
      <c r="E63" s="14" t="n"/>
      <c r="F63" s="15" t="n"/>
      <c r="G63" s="15" t="n"/>
    </row>
    <row r="64">
      <c r="A64" s="16" t="inlineStr">
        <is>
          <t>Sub Total</t>
        </is>
      </c>
      <c r="B64" s="30" t="n"/>
      <c r="C64" s="30" t="n"/>
      <c r="D64" s="13" t="n"/>
      <c r="E64" s="35" t="inlineStr">
        <is>
          <t>NIL</t>
        </is>
      </c>
      <c r="F64" s="36" t="inlineStr">
        <is>
          <t>NIL</t>
        </is>
      </c>
      <c r="G64" s="15" t="n"/>
    </row>
    <row r="65">
      <c r="A65" s="12" t="n"/>
      <c r="B65" s="30" t="n"/>
      <c r="C65" s="30" t="n"/>
      <c r="D65" s="13" t="n"/>
      <c r="E65" s="14" t="n"/>
      <c r="F65" s="15" t="n"/>
      <c r="G65" s="15" t="n"/>
    </row>
    <row r="66">
      <c r="A66" s="21" t="inlineStr">
        <is>
          <t>TOTAL</t>
        </is>
      </c>
      <c r="B66" s="32" t="n"/>
      <c r="C66" s="32" t="n"/>
      <c r="D66" s="22" t="n"/>
      <c r="E66" s="18" t="n">
        <v>1253066.96</v>
      </c>
      <c r="F66" s="19" t="n">
        <v>0.9711</v>
      </c>
      <c r="G66" s="20" t="n"/>
    </row>
    <row r="67">
      <c r="A67" s="12" t="n"/>
      <c r="B67" s="30" t="n"/>
      <c r="C67" s="30" t="n"/>
      <c r="D67" s="13" t="n"/>
      <c r="E67" s="14" t="n"/>
      <c r="F67" s="15" t="n"/>
      <c r="G67" s="15" t="n"/>
    </row>
    <row r="68">
      <c r="A68" s="12" t="n"/>
      <c r="B68" s="30" t="n"/>
      <c r="C68" s="30" t="n"/>
      <c r="D68" s="13" t="n"/>
      <c r="E68" s="14" t="n"/>
      <c r="F68" s="15" t="n"/>
      <c r="G68" s="15" t="n"/>
    </row>
    <row r="69">
      <c r="A69" s="16" t="inlineStr">
        <is>
          <t>TREPS / Reverse Repo</t>
        </is>
      </c>
      <c r="B69" s="30" t="n"/>
      <c r="C69" s="30" t="n"/>
      <c r="D69" s="13" t="n"/>
      <c r="E69" s="14" t="n"/>
      <c r="F69" s="15" t="n"/>
      <c r="G69" s="15" t="n"/>
    </row>
    <row r="70">
      <c r="A70" s="12" t="inlineStr">
        <is>
          <t>Clearing Corporation of India Ltd.</t>
        </is>
      </c>
      <c r="B70" s="30" t="n"/>
      <c r="C70" s="30" t="n"/>
      <c r="D70" s="13" t="n"/>
      <c r="E70" s="14" t="n">
        <v>4824.11</v>
      </c>
      <c r="F70" s="15" t="n">
        <v>0.0037</v>
      </c>
      <c r="G70" s="15" t="n">
        <v>0.067576</v>
      </c>
    </row>
    <row r="71">
      <c r="A71" s="16" t="inlineStr">
        <is>
          <t>Sub Total</t>
        </is>
      </c>
      <c r="B71" s="31" t="n"/>
      <c r="C71" s="31" t="n"/>
      <c r="D71" s="17" t="n"/>
      <c r="E71" s="18" t="n">
        <v>4824.11</v>
      </c>
      <c r="F71" s="19" t="n">
        <v>0.0037</v>
      </c>
      <c r="G71" s="20" t="n"/>
    </row>
    <row r="72">
      <c r="A72" s="12" t="n"/>
      <c r="B72" s="30" t="n"/>
      <c r="C72" s="30" t="n"/>
      <c r="D72" s="13" t="n"/>
      <c r="E72" s="14" t="n"/>
      <c r="F72" s="15" t="n"/>
      <c r="G72" s="15" t="n"/>
    </row>
    <row r="73">
      <c r="A73" s="21" t="inlineStr">
        <is>
          <t>TOTAL</t>
        </is>
      </c>
      <c r="B73" s="32" t="n"/>
      <c r="C73" s="32" t="n"/>
      <c r="D73" s="22" t="n"/>
      <c r="E73" s="18" t="n">
        <v>4824.11</v>
      </c>
      <c r="F73" s="19" t="n">
        <v>0.0037</v>
      </c>
      <c r="G73" s="20" t="n"/>
    </row>
    <row r="74">
      <c r="A74" s="12" t="inlineStr">
        <is>
          <t>Accrued Interest</t>
        </is>
      </c>
      <c r="B74" s="30" t="n"/>
      <c r="C74" s="30" t="n"/>
      <c r="D74" s="13" t="n"/>
      <c r="E74" s="14" t="n">
        <v>32242.9931687</v>
      </c>
      <c r="F74" s="15" t="n">
        <v>0.02499</v>
      </c>
      <c r="G74" s="15" t="n"/>
    </row>
    <row r="75">
      <c r="A75" s="12" t="inlineStr">
        <is>
          <t>Net Receivables/(Payables)</t>
        </is>
      </c>
      <c r="B75" s="30" t="n"/>
      <c r="C75" s="30" t="n"/>
      <c r="D75" s="13" t="n"/>
      <c r="E75" s="14" t="n">
        <v>58.5068313</v>
      </c>
      <c r="F75" s="15" t="n">
        <v>0.00021</v>
      </c>
      <c r="G75" s="15" t="n">
        <v>0.067576</v>
      </c>
    </row>
    <row r="76">
      <c r="A76" s="25" t="inlineStr">
        <is>
          <t>GRAND TOTAL</t>
        </is>
      </c>
      <c r="B76" s="33" t="n"/>
      <c r="C76" s="33" t="n"/>
      <c r="D76" s="26" t="n"/>
      <c r="E76" s="27" t="n">
        <v>1290192.57</v>
      </c>
      <c r="F76" s="28" t="n">
        <v>1</v>
      </c>
      <c r="G76" s="28" t="n"/>
    </row>
    <row r="78">
      <c r="A78" s="67" t="inlineStr">
        <is>
          <t>**Non Traded Security</t>
        </is>
      </c>
    </row>
    <row r="81">
      <c r="A81" s="67" t="inlineStr">
        <is>
          <t>Notes:</t>
        </is>
      </c>
    </row>
    <row r="82">
      <c r="A82" s="47" t="inlineStr">
        <is>
          <t>1. Security in default beyond its maturiy date</t>
        </is>
      </c>
      <c r="B82" s="34" t="inlineStr">
        <is>
          <t>NIL</t>
        </is>
      </c>
    </row>
    <row r="83">
      <c r="A83" t="inlineStr">
        <is>
          <t>2. NAV at the beginning of the period (Rs. per unit)</t>
        </is>
      </c>
    </row>
    <row r="84">
      <c r="A84" t="inlineStr">
        <is>
          <t>Plan /option (Face Value 1000)</t>
        </is>
      </c>
      <c r="B84" t="inlineStr">
        <is>
          <t>As on</t>
        </is>
      </c>
      <c r="C84" t="inlineStr">
        <is>
          <t>As on</t>
        </is>
      </c>
    </row>
    <row r="85">
      <c r="B85" s="48" t="n">
        <v>45198</v>
      </c>
      <c r="C85" s="48" t="n">
        <v>45230</v>
      </c>
    </row>
    <row r="86">
      <c r="A86" t="inlineStr">
        <is>
          <t>Growth Option</t>
        </is>
      </c>
      <c r="B86" t="n">
        <v>1160.0541</v>
      </c>
      <c r="C86" t="n">
        <v>1160.6028</v>
      </c>
      <c r="E86" s="2" t="n"/>
    </row>
    <row r="87">
      <c r="E87" s="2" t="n"/>
    </row>
    <row r="88">
      <c r="A88" t="inlineStr">
        <is>
          <t xml:space="preserve">3. Total Dividend (Net) declared during the month </t>
        </is>
      </c>
      <c r="B88" s="34" t="inlineStr">
        <is>
          <t>NIL</t>
        </is>
      </c>
    </row>
    <row r="89">
      <c r="A89" t="inlineStr">
        <is>
          <t>4. Bonus was declared during the month</t>
        </is>
      </c>
      <c r="B89" s="34" t="inlineStr">
        <is>
          <t>NIL</t>
        </is>
      </c>
    </row>
    <row r="90" ht="30" customHeight="1">
      <c r="A90" s="47" t="inlineStr">
        <is>
          <t>5. Investment in Repo of Corporate Debt Securities during the month ended October 31, 2023</t>
        </is>
      </c>
      <c r="B90" s="34" t="inlineStr">
        <is>
          <t>NIL</t>
        </is>
      </c>
    </row>
    <row r="91" ht="30" customHeight="1">
      <c r="A91" s="47" t="inlineStr">
        <is>
          <t>6. Investment in foreign securities/ADRs/GDRs at the end of the month</t>
        </is>
      </c>
      <c r="B91" s="34" t="inlineStr">
        <is>
          <t>NIL</t>
        </is>
      </c>
    </row>
    <row r="92">
      <c r="A92" t="inlineStr">
        <is>
          <t>7. Average Portfolio Maturity</t>
        </is>
      </c>
      <c r="B92" s="49">
        <f>+B106</f>
        <v/>
      </c>
    </row>
    <row r="93" ht="45" customHeight="1">
      <c r="A93" s="47" t="inlineStr">
        <is>
          <t>8. Total gross exposure to derivative instruments (excluding reversed positions) at the end of the month (Rs. in Lakhs)</t>
        </is>
      </c>
      <c r="B93" s="34" t="inlineStr">
        <is>
          <t>NIL</t>
        </is>
      </c>
    </row>
    <row r="94" ht="30" customHeight="1">
      <c r="A94" s="47" t="inlineStr">
        <is>
          <t>9. Margin Deposits includes Margin money placed on derivatives other than margin money placed with bank</t>
        </is>
      </c>
      <c r="B94" s="34" t="inlineStr">
        <is>
          <t>NIL</t>
        </is>
      </c>
    </row>
    <row r="95" ht="30" customHeight="1">
      <c r="A95" s="47" t="inlineStr">
        <is>
          <t>10. Value of investment made by other schemes under same management (Rs. In Lakhs)</t>
        </is>
      </c>
      <c r="B95" s="49" t="n">
        <v>430487.2075792</v>
      </c>
    </row>
    <row r="96">
      <c r="A96" t="inlineStr">
        <is>
          <t>11. Number of instance of deviation In valuation of securities</t>
        </is>
      </c>
      <c r="B96" s="34" t="inlineStr">
        <is>
          <t>NIL</t>
        </is>
      </c>
    </row>
    <row r="97">
      <c r="A97" t="inlineStr">
        <is>
          <t>12. Total value and percentage of illiquid equity shares / securities</t>
        </is>
      </c>
      <c r="B97" s="34" t="inlineStr">
        <is>
          <t>NIL</t>
        </is>
      </c>
    </row>
    <row r="99">
      <c r="A99" t="inlineStr">
        <is>
          <t>Portfolio Information</t>
        </is>
      </c>
    </row>
    <row r="100">
      <c r="A100" s="52" t="inlineStr">
        <is>
          <t>Scheme Name :</t>
        </is>
      </c>
      <c r="B100" s="52" t="inlineStr">
        <is>
          <t>BHARAT Bond ETF - April 2031</t>
        </is>
      </c>
    </row>
    <row r="101">
      <c r="A101" s="52" t="inlineStr">
        <is>
          <t>Description (if any)</t>
        </is>
      </c>
      <c r="B101" s="52" t="inlineStr">
        <is>
          <t>Debt ETFs</t>
        </is>
      </c>
    </row>
    <row r="102">
      <c r="A102" s="52" t="n"/>
      <c r="B102" s="52" t="n"/>
    </row>
    <row r="103">
      <c r="A103" s="52" t="inlineStr">
        <is>
          <t>Annualised Portfolio YTM* :</t>
        </is>
      </c>
      <c r="B103" s="53" t="n">
        <v>7.664994139030004</v>
      </c>
    </row>
    <row r="104">
      <c r="A104" s="52" t="n"/>
      <c r="B104" s="52" t="n"/>
    </row>
    <row r="105">
      <c r="A105" s="52" t="inlineStr">
        <is>
          <t>Macaulay Duration</t>
        </is>
      </c>
      <c r="B105" s="54" t="n">
        <v>5.6752</v>
      </c>
    </row>
    <row r="106">
      <c r="A106" s="52" t="inlineStr">
        <is>
          <t>Residual Maturity</t>
        </is>
      </c>
      <c r="B106" s="54" t="n">
        <v>7.12273298234246</v>
      </c>
    </row>
    <row r="107">
      <c r="A107" s="52" t="n"/>
      <c r="B107" s="52" t="n"/>
    </row>
    <row r="108">
      <c r="A108" s="52" t="inlineStr">
        <is>
          <t xml:space="preserve">As on (Date) </t>
        </is>
      </c>
      <c r="B108" s="55" t="n">
        <v>45230</v>
      </c>
    </row>
    <row r="110" ht="70" customHeight="1">
      <c r="A110" s="69" t="inlineStr">
        <is>
          <t>Scheme Name</t>
        </is>
      </c>
      <c r="B110" s="69" t="inlineStr">
        <is>
          <t>Risk- O - Meter</t>
        </is>
      </c>
      <c r="C110" s="69" t="inlineStr">
        <is>
          <t>Benchmark of the Scheme</t>
        </is>
      </c>
      <c r="D110" s="69" t="inlineStr">
        <is>
          <t>Benchmark Risk-o-meter</t>
        </is>
      </c>
    </row>
    <row r="111" ht="70" customHeight="1">
      <c r="A111" s="69" t="inlineStr">
        <is>
          <t>BHARAT Bond ETF - April 2031</t>
        </is>
      </c>
      <c r="B111" s="69" t="n"/>
      <c r="C111" s="69" t="inlineStr">
        <is>
          <t>NIFTY BHARAT Bond Index - April 2031</t>
        </is>
      </c>
      <c r="D111" s="69" t="n"/>
      <c r="E111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50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45"/>
  <sheetViews>
    <sheetView showGridLines="0" workbookViewId="0">
      <pane ySplit="4" topLeftCell="A24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 US VALUE EQUITY OFF-SHORE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 ended fund of fund scheme investing in JPMorgan Funds – US Value Fund)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Foreign Securities and/or Overseas ETFs</t>
        </is>
      </c>
      <c r="B7" s="30" t="n"/>
      <c r="C7" s="30" t="n"/>
      <c r="D7" s="13" t="n"/>
      <c r="E7" s="14" t="n"/>
      <c r="F7" s="15" t="n"/>
      <c r="G7" s="15" t="n"/>
    </row>
    <row r="8">
      <c r="A8" s="16" t="inlineStr">
        <is>
          <t>International  Mutual Fund Units</t>
        </is>
      </c>
      <c r="B8" s="31" t="n"/>
      <c r="C8" s="31" t="n"/>
      <c r="D8" s="17" t="n"/>
      <c r="E8" s="46" t="n"/>
      <c r="F8" s="20" t="n"/>
      <c r="G8" s="20" t="n"/>
    </row>
    <row r="9">
      <c r="A9" s="12" t="inlineStr">
        <is>
          <t>JPMORGAN F-JPM US VALUE-I AC</t>
        </is>
      </c>
      <c r="B9" s="30" t="inlineStr">
        <is>
          <t>LU0248060658</t>
        </is>
      </c>
      <c r="C9" s="30" t="n"/>
      <c r="D9" s="13" t="n">
        <v>34687.951</v>
      </c>
      <c r="E9" s="14" t="n">
        <v>8455.610000000001</v>
      </c>
      <c r="F9" s="15" t="n">
        <v>0.9937</v>
      </c>
      <c r="G9" s="15" t="n"/>
    </row>
    <row r="10">
      <c r="A10" s="16" t="inlineStr">
        <is>
          <t>Sub Total</t>
        </is>
      </c>
      <c r="B10" s="31" t="n"/>
      <c r="C10" s="31" t="n"/>
      <c r="D10" s="17" t="n"/>
      <c r="E10" s="18" t="n">
        <v>8455.610000000001</v>
      </c>
      <c r="F10" s="19" t="n">
        <v>0.9937</v>
      </c>
      <c r="G10" s="20" t="n"/>
    </row>
    <row r="11">
      <c r="A11" s="12" t="n"/>
      <c r="B11" s="30" t="n"/>
      <c r="C11" s="30" t="n"/>
      <c r="D11" s="13" t="n"/>
      <c r="E11" s="14" t="n"/>
      <c r="F11" s="15" t="n"/>
      <c r="G11" s="15" t="n"/>
    </row>
    <row r="12">
      <c r="A12" s="21" t="inlineStr">
        <is>
          <t>TOTAL</t>
        </is>
      </c>
      <c r="B12" s="32" t="n"/>
      <c r="C12" s="32" t="n"/>
      <c r="D12" s="22" t="n"/>
      <c r="E12" s="18" t="n">
        <v>8455.610000000001</v>
      </c>
      <c r="F12" s="19" t="n">
        <v>0.9937</v>
      </c>
      <c r="G12" s="20" t="n"/>
    </row>
    <row r="13">
      <c r="A13" s="12" t="n"/>
      <c r="B13" s="30" t="n"/>
      <c r="C13" s="30" t="n"/>
      <c r="D13" s="13" t="n"/>
      <c r="E13" s="14" t="n"/>
      <c r="F13" s="15" t="n"/>
      <c r="G13" s="15" t="n"/>
    </row>
    <row r="14">
      <c r="A14" s="16" t="inlineStr">
        <is>
          <t>TREPS / Reverse Repo</t>
        </is>
      </c>
      <c r="B14" s="30" t="n"/>
      <c r="C14" s="30" t="n"/>
      <c r="D14" s="13" t="n"/>
      <c r="E14" s="14" t="n"/>
      <c r="F14" s="15" t="n"/>
      <c r="G14" s="15" t="n"/>
    </row>
    <row r="15">
      <c r="A15" s="12" t="inlineStr">
        <is>
          <t>Clearing Corporation of India Ltd.</t>
        </is>
      </c>
      <c r="B15" s="30" t="n"/>
      <c r="C15" s="30" t="n"/>
      <c r="D15" s="13" t="n"/>
      <c r="E15" s="14" t="n">
        <v>79.98999999999999</v>
      </c>
      <c r="F15" s="15" t="n">
        <v>0.0094</v>
      </c>
      <c r="G15" s="15" t="n">
        <v>0.067576</v>
      </c>
    </row>
    <row r="16">
      <c r="A16" s="16" t="inlineStr">
        <is>
          <t>Sub Total</t>
        </is>
      </c>
      <c r="B16" s="31" t="n"/>
      <c r="C16" s="31" t="n"/>
      <c r="D16" s="17" t="n"/>
      <c r="E16" s="18" t="n">
        <v>79.98999999999999</v>
      </c>
      <c r="F16" s="19" t="n">
        <v>0.0094</v>
      </c>
      <c r="G16" s="20" t="n"/>
    </row>
    <row r="17">
      <c r="A17" s="12" t="n"/>
      <c r="B17" s="30" t="n"/>
      <c r="C17" s="30" t="n"/>
      <c r="D17" s="13" t="n"/>
      <c r="E17" s="14" t="n"/>
      <c r="F17" s="15" t="n"/>
      <c r="G17" s="15" t="n"/>
    </row>
    <row r="18">
      <c r="A18" s="21" t="inlineStr">
        <is>
          <t>TOTAL</t>
        </is>
      </c>
      <c r="B18" s="32" t="n"/>
      <c r="C18" s="32" t="n"/>
      <c r="D18" s="22" t="n"/>
      <c r="E18" s="18" t="n">
        <v>79.98999999999999</v>
      </c>
      <c r="F18" s="19" t="n">
        <v>0.0094</v>
      </c>
      <c r="G18" s="20" t="n"/>
    </row>
    <row r="19">
      <c r="A19" s="12" t="inlineStr">
        <is>
          <t>Accrued Interest</t>
        </is>
      </c>
      <c r="B19" s="30" t="n"/>
      <c r="C19" s="30" t="n"/>
      <c r="D19" s="13" t="n"/>
      <c r="E19" s="14" t="n">
        <v>0.0148084</v>
      </c>
      <c r="F19" s="15" t="n">
        <v>1e-06</v>
      </c>
      <c r="G19" s="15" t="n"/>
    </row>
    <row r="20">
      <c r="A20" s="12" t="inlineStr">
        <is>
          <t>Net Receivables/(Payables)</t>
        </is>
      </c>
      <c r="B20" s="30" t="n"/>
      <c r="C20" s="30" t="n"/>
      <c r="D20" s="13" t="n"/>
      <c r="E20" s="23" t="n">
        <v>-26.3148084</v>
      </c>
      <c r="F20" s="24" t="n">
        <v>-0.003101</v>
      </c>
      <c r="G20" s="15" t="n">
        <v>0.067576</v>
      </c>
    </row>
    <row r="21">
      <c r="A21" s="25" t="inlineStr">
        <is>
          <t>GRAND TOTAL</t>
        </is>
      </c>
      <c r="B21" s="33" t="n"/>
      <c r="C21" s="33" t="n"/>
      <c r="D21" s="26" t="n"/>
      <c r="E21" s="27" t="n">
        <v>8509.299999999999</v>
      </c>
      <c r="F21" s="28" t="n">
        <v>1</v>
      </c>
      <c r="G21" s="28" t="n"/>
    </row>
    <row r="26">
      <c r="A26" s="67" t="inlineStr">
        <is>
          <t>Notes:</t>
        </is>
      </c>
    </row>
    <row r="27">
      <c r="A27" s="47" t="inlineStr">
        <is>
          <t>1. Security in default beyond its maturiy date</t>
        </is>
      </c>
      <c r="B27" s="34" t="inlineStr">
        <is>
          <t>NIL</t>
        </is>
      </c>
    </row>
    <row r="28">
      <c r="A28" t="inlineStr">
        <is>
          <t>2. NAV at the beginning of the period (Rs. per unit)</t>
        </is>
      </c>
    </row>
    <row r="29">
      <c r="A29" t="inlineStr">
        <is>
          <t>Plan /option (Face Value 10)</t>
        </is>
      </c>
      <c r="B29" t="inlineStr">
        <is>
          <t>As on</t>
        </is>
      </c>
      <c r="C29" t="inlineStr">
        <is>
          <t>As on</t>
        </is>
      </c>
    </row>
    <row r="30">
      <c r="B30" s="48" t="n">
        <v>45198</v>
      </c>
      <c r="C30" s="48" t="n">
        <v>45230</v>
      </c>
    </row>
    <row r="31">
      <c r="A31" t="inlineStr">
        <is>
          <t>Direct Plan Growth Option</t>
        </is>
      </c>
      <c r="B31" t="n">
        <v>27.5981</v>
      </c>
      <c r="C31" t="n">
        <v>26.3661</v>
      </c>
      <c r="E31" s="2" t="n"/>
    </row>
    <row r="32">
      <c r="A32" t="inlineStr">
        <is>
          <t>Regular Plan Growth Option</t>
        </is>
      </c>
      <c r="B32" t="n">
        <v>25.3721</v>
      </c>
      <c r="C32" t="n">
        <v>24.2205</v>
      </c>
      <c r="E32" s="2" t="n"/>
    </row>
    <row r="33">
      <c r="E33" s="2" t="n"/>
    </row>
    <row r="34">
      <c r="A34" t="inlineStr">
        <is>
          <t xml:space="preserve">3. Total Dividend (Net) declared during the month </t>
        </is>
      </c>
      <c r="B34" s="34" t="inlineStr">
        <is>
          <t>NIL</t>
        </is>
      </c>
    </row>
    <row r="35">
      <c r="A35" t="inlineStr">
        <is>
          <t>4. Bonus was declared during the month</t>
        </is>
      </c>
      <c r="B35" s="34" t="inlineStr">
        <is>
          <t>NIL</t>
        </is>
      </c>
    </row>
    <row r="36" ht="30" customHeight="1">
      <c r="A36" s="47" t="inlineStr">
        <is>
          <t>5. Investment in Repo of Corporate Debt Securities during the month ended October 31, 2023</t>
        </is>
      </c>
      <c r="B36" s="34" t="inlineStr">
        <is>
          <t>NIL</t>
        </is>
      </c>
    </row>
    <row r="37" ht="30" customHeight="1">
      <c r="A37" s="47" t="inlineStr">
        <is>
          <t>6. Investment in foreign securities/ADRs/GDRs at the end of the month</t>
        </is>
      </c>
      <c r="B37" s="49" t="n">
        <v>8455.6131981</v>
      </c>
    </row>
    <row r="38" ht="45" customHeight="1">
      <c r="A38" s="47" t="inlineStr">
        <is>
          <t>7. Total gross exposure to derivative instruments (excluding reversed positions) at the end of the month (Rs. in Lakhs)</t>
        </is>
      </c>
      <c r="B38" s="34" t="inlineStr">
        <is>
          <t>NIL</t>
        </is>
      </c>
    </row>
    <row r="39" ht="30" customHeight="1">
      <c r="A39" s="47" t="inlineStr">
        <is>
          <t>8. Margin Deposits includes Margin money placed on derivatives other than margin money placed with bank</t>
        </is>
      </c>
      <c r="B39" s="34" t="inlineStr">
        <is>
          <t>NIL</t>
        </is>
      </c>
    </row>
    <row r="40" ht="30" customHeight="1">
      <c r="A40" s="47" t="inlineStr">
        <is>
          <t>9. Total value and percentage of Illiquiid Equity shares &amp; Equity related instruments</t>
        </is>
      </c>
      <c r="B40" s="34" t="inlineStr">
        <is>
          <t>NIL</t>
        </is>
      </c>
    </row>
    <row r="41">
      <c r="A41" t="inlineStr">
        <is>
          <t>10. Number of instance of deviation In valuation of securities</t>
        </is>
      </c>
      <c r="B41" s="34" t="inlineStr">
        <is>
          <t>NIL</t>
        </is>
      </c>
    </row>
    <row r="42">
      <c r="A42" t="inlineStr">
        <is>
          <t>11. Total value and percentage of illiquid equity shares / securities</t>
        </is>
      </c>
      <c r="B42" s="34" t="inlineStr">
        <is>
          <t>NIL</t>
        </is>
      </c>
    </row>
    <row r="44" ht="70" customHeight="1">
      <c r="A44" s="69" t="inlineStr">
        <is>
          <t>Scheme Name</t>
        </is>
      </c>
      <c r="B44" s="69" t="inlineStr">
        <is>
          <t>Risk- O - Meter</t>
        </is>
      </c>
      <c r="C44" s="69" t="inlineStr">
        <is>
          <t>Benchmark of the Scheme</t>
        </is>
      </c>
      <c r="D44" s="69" t="inlineStr">
        <is>
          <t>Benchmark Risk-o-meter</t>
        </is>
      </c>
    </row>
    <row r="45" ht="70" customHeight="1">
      <c r="A45" s="69" t="inlineStr">
        <is>
          <t>Edelweiss US Value Equity Off-Shore Fund</t>
        </is>
      </c>
      <c r="B45" s="69" t="n"/>
      <c r="C45" s="69" t="inlineStr">
        <is>
          <t>Russell 1000 Index</t>
        </is>
      </c>
      <c r="D45" s="69" t="n"/>
      <c r="E45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51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45"/>
  <sheetViews>
    <sheetView showGridLines="0" workbookViewId="0">
      <pane ySplit="4" topLeftCell="A6" activePane="bottomLeft" state="frozen"/>
      <selection activeCell="A2" sqref="A2:XFD2"/>
      <selection pane="bottomLeft" activeCell="A2" sqref="A2:G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 US TECHNOLOGY EQUITY FOF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 ended fund of fund scheme investing in JPMorgan Funds – US TECHNOLOGY EQUITY FOF)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Foreign Securities and/or Overseas ETFs</t>
        </is>
      </c>
      <c r="B7" s="30" t="n"/>
      <c r="C7" s="30" t="n"/>
      <c r="D7" s="13" t="n"/>
      <c r="E7" s="14" t="n"/>
      <c r="F7" s="15" t="n"/>
      <c r="G7" s="15" t="n"/>
    </row>
    <row r="8">
      <c r="A8" s="16" t="inlineStr">
        <is>
          <t>International  Mutual Fund Units</t>
        </is>
      </c>
      <c r="B8" s="31" t="n"/>
      <c r="C8" s="31" t="n"/>
      <c r="D8" s="17" t="n"/>
      <c r="E8" s="46" t="n"/>
      <c r="F8" s="20" t="n"/>
      <c r="G8" s="20" t="n"/>
    </row>
    <row r="9">
      <c r="A9" s="12" t="inlineStr">
        <is>
          <t>JPMORGAN F-US TECHNOLOGY-I A</t>
        </is>
      </c>
      <c r="B9" s="30" t="inlineStr">
        <is>
          <t>LU0248060906</t>
        </is>
      </c>
      <c r="C9" s="30" t="n"/>
      <c r="D9" s="13" t="n">
        <v>1123028.966</v>
      </c>
      <c r="E9" s="14" t="n">
        <v>175927.37</v>
      </c>
      <c r="F9" s="15" t="n">
        <v>0.9986</v>
      </c>
      <c r="G9" s="15" t="n"/>
    </row>
    <row r="10">
      <c r="A10" s="16" t="inlineStr">
        <is>
          <t>Sub Total</t>
        </is>
      </c>
      <c r="B10" s="31" t="n"/>
      <c r="C10" s="31" t="n"/>
      <c r="D10" s="17" t="n"/>
      <c r="E10" s="18" t="n">
        <v>175927.37</v>
      </c>
      <c r="F10" s="19" t="n">
        <v>0.9986</v>
      </c>
      <c r="G10" s="20" t="n"/>
    </row>
    <row r="11">
      <c r="A11" s="12" t="n"/>
      <c r="B11" s="30" t="n"/>
      <c r="C11" s="30" t="n"/>
      <c r="D11" s="13" t="n"/>
      <c r="E11" s="14" t="n"/>
      <c r="F11" s="15" t="n"/>
      <c r="G11" s="15" t="n"/>
    </row>
    <row r="12">
      <c r="A12" s="21" t="inlineStr">
        <is>
          <t>TOTAL</t>
        </is>
      </c>
      <c r="B12" s="32" t="n"/>
      <c r="C12" s="32" t="n"/>
      <c r="D12" s="22" t="n"/>
      <c r="E12" s="18" t="n">
        <v>175927.37</v>
      </c>
      <c r="F12" s="19" t="n">
        <v>0.9986</v>
      </c>
      <c r="G12" s="20" t="n"/>
    </row>
    <row r="13">
      <c r="A13" s="12" t="n"/>
      <c r="B13" s="30" t="n"/>
      <c r="C13" s="30" t="n"/>
      <c r="D13" s="13" t="n"/>
      <c r="E13" s="14" t="n"/>
      <c r="F13" s="15" t="n"/>
      <c r="G13" s="15" t="n"/>
    </row>
    <row r="14">
      <c r="A14" s="16" t="inlineStr">
        <is>
          <t>TREPS / Reverse Repo</t>
        </is>
      </c>
      <c r="B14" s="30" t="n"/>
      <c r="C14" s="30" t="n"/>
      <c r="D14" s="13" t="n"/>
      <c r="E14" s="14" t="n"/>
      <c r="F14" s="15" t="n"/>
      <c r="G14" s="15" t="n"/>
    </row>
    <row r="15">
      <c r="A15" s="12" t="inlineStr">
        <is>
          <t>Clearing Corporation of India Ltd.</t>
        </is>
      </c>
      <c r="B15" s="30" t="n"/>
      <c r="C15" s="30" t="n"/>
      <c r="D15" s="13" t="n"/>
      <c r="E15" s="14" t="n">
        <v>844.84</v>
      </c>
      <c r="F15" s="15" t="n">
        <v>0.0048</v>
      </c>
      <c r="G15" s="15" t="n">
        <v>0.067576</v>
      </c>
    </row>
    <row r="16">
      <c r="A16" s="16" t="inlineStr">
        <is>
          <t>Sub Total</t>
        </is>
      </c>
      <c r="B16" s="31" t="n"/>
      <c r="C16" s="31" t="n"/>
      <c r="D16" s="17" t="n"/>
      <c r="E16" s="18" t="n">
        <v>844.84</v>
      </c>
      <c r="F16" s="19" t="n">
        <v>0.0048</v>
      </c>
      <c r="G16" s="20" t="n"/>
    </row>
    <row r="17">
      <c r="A17" s="12" t="n"/>
      <c r="B17" s="30" t="n"/>
      <c r="C17" s="30" t="n"/>
      <c r="D17" s="13" t="n"/>
      <c r="E17" s="14" t="n"/>
      <c r="F17" s="15" t="n"/>
      <c r="G17" s="15" t="n"/>
    </row>
    <row r="18">
      <c r="A18" s="21" t="inlineStr">
        <is>
          <t>TOTAL</t>
        </is>
      </c>
      <c r="B18" s="32" t="n"/>
      <c r="C18" s="32" t="n"/>
      <c r="D18" s="22" t="n"/>
      <c r="E18" s="18" t="n">
        <v>844.84</v>
      </c>
      <c r="F18" s="19" t="n">
        <v>0.0048</v>
      </c>
      <c r="G18" s="20" t="n"/>
    </row>
    <row r="19">
      <c r="A19" s="12" t="inlineStr">
        <is>
          <t>Accrued Interest</t>
        </is>
      </c>
      <c r="B19" s="30" t="n"/>
      <c r="C19" s="30" t="n"/>
      <c r="D19" s="13" t="n"/>
      <c r="E19" s="14" t="n">
        <v>0.1564141</v>
      </c>
      <c r="F19" s="15" t="n">
        <v>0</v>
      </c>
      <c r="G19" s="15" t="n"/>
    </row>
    <row r="20">
      <c r="A20" s="12" t="inlineStr">
        <is>
          <t>Net Receivables/(Payables)</t>
        </is>
      </c>
      <c r="B20" s="30" t="n"/>
      <c r="C20" s="30" t="n"/>
      <c r="D20" s="13" t="n"/>
      <c r="E20" s="23" t="n">
        <v>-590.9564141</v>
      </c>
      <c r="F20" s="24" t="n">
        <v>-0.0034</v>
      </c>
      <c r="G20" s="15" t="n">
        <v>0.067576</v>
      </c>
    </row>
    <row r="21">
      <c r="A21" s="25" t="inlineStr">
        <is>
          <t>GRAND TOTAL</t>
        </is>
      </c>
      <c r="B21" s="33" t="n"/>
      <c r="C21" s="33" t="n"/>
      <c r="D21" s="26" t="n"/>
      <c r="E21" s="27" t="n">
        <v>176181.41</v>
      </c>
      <c r="F21" s="28" t="n">
        <v>1</v>
      </c>
      <c r="G21" s="28" t="n"/>
    </row>
    <row r="26">
      <c r="A26" s="67" t="inlineStr">
        <is>
          <t>Notes:</t>
        </is>
      </c>
    </row>
    <row r="27">
      <c r="A27" s="47" t="inlineStr">
        <is>
          <t>1. Security in default beyond its maturiy date</t>
        </is>
      </c>
      <c r="B27" s="34" t="inlineStr">
        <is>
          <t>NIL</t>
        </is>
      </c>
    </row>
    <row r="28">
      <c r="A28" t="inlineStr">
        <is>
          <t>2. NAV at the beginning of the period (Rs. per unit)</t>
        </is>
      </c>
    </row>
    <row r="29">
      <c r="A29" t="inlineStr">
        <is>
          <t>Plan /option (Face Value 10)</t>
        </is>
      </c>
      <c r="B29" t="inlineStr">
        <is>
          <t>As on</t>
        </is>
      </c>
      <c r="C29" t="inlineStr">
        <is>
          <t>As on</t>
        </is>
      </c>
    </row>
    <row r="30">
      <c r="B30" s="48" t="n">
        <v>45198</v>
      </c>
      <c r="C30" s="48" t="n">
        <v>45230</v>
      </c>
    </row>
    <row r="31">
      <c r="A31" t="inlineStr">
        <is>
          <t>Direct Plan Growth Option</t>
        </is>
      </c>
      <c r="B31" t="n">
        <v>18.1587</v>
      </c>
      <c r="C31" t="n">
        <v>17.0404</v>
      </c>
      <c r="E31" s="2" t="n"/>
    </row>
    <row r="32">
      <c r="A32" t="inlineStr">
        <is>
          <t>Regular Plan Growth Option</t>
        </is>
      </c>
      <c r="B32" t="n">
        <v>17.5269</v>
      </c>
      <c r="C32" t="n">
        <v>16.4339</v>
      </c>
      <c r="E32" s="2" t="n"/>
    </row>
    <row r="33">
      <c r="E33" s="2" t="n"/>
    </row>
    <row r="34">
      <c r="A34" t="inlineStr">
        <is>
          <t xml:space="preserve">3. Total Dividend (Net) declared during the month </t>
        </is>
      </c>
      <c r="B34" s="34" t="inlineStr">
        <is>
          <t>NIL</t>
        </is>
      </c>
    </row>
    <row r="35">
      <c r="A35" t="inlineStr">
        <is>
          <t>4. Bonus was declared during the month</t>
        </is>
      </c>
      <c r="B35" s="34" t="inlineStr">
        <is>
          <t>NIL</t>
        </is>
      </c>
    </row>
    <row r="36" ht="30" customHeight="1">
      <c r="A36" s="47" t="inlineStr">
        <is>
          <t>5. Investment in Repo of Corporate Debt Securities during the month ended October 31, 2023</t>
        </is>
      </c>
      <c r="B36" s="34" t="inlineStr">
        <is>
          <t>NIL</t>
        </is>
      </c>
    </row>
    <row r="37" ht="30" customHeight="1">
      <c r="A37" s="47" t="inlineStr">
        <is>
          <t>6. Investment in foreign securities/ADRs/GDRs at the end of the month</t>
        </is>
      </c>
      <c r="B37" s="49" t="n">
        <v>175927.3681599</v>
      </c>
    </row>
    <row r="38" ht="45" customHeight="1">
      <c r="A38" s="47" t="inlineStr">
        <is>
          <t>7. Total gross exposure to derivative instruments (excluding reversed positions) at the end of the month (Rs. in Lakhs)</t>
        </is>
      </c>
      <c r="B38" s="34" t="inlineStr">
        <is>
          <t>NIL</t>
        </is>
      </c>
    </row>
    <row r="39" ht="30" customHeight="1">
      <c r="A39" s="47" t="inlineStr">
        <is>
          <t>8. Margin Deposits includes Margin money placed on derivatives other than margin money placed with bank</t>
        </is>
      </c>
      <c r="B39" s="34" t="inlineStr">
        <is>
          <t>NIL</t>
        </is>
      </c>
    </row>
    <row r="40" ht="30" customHeight="1">
      <c r="A40" s="47" t="inlineStr">
        <is>
          <t>9. Total value and percentage of Illiquiid Equity shares &amp; Equity related instruments</t>
        </is>
      </c>
      <c r="B40" s="34" t="inlineStr">
        <is>
          <t>NIL</t>
        </is>
      </c>
    </row>
    <row r="41">
      <c r="A41" t="inlineStr">
        <is>
          <t>10. Number of instance of deviation In valuation of securities</t>
        </is>
      </c>
      <c r="B41" s="34" t="inlineStr">
        <is>
          <t>NIL</t>
        </is>
      </c>
    </row>
    <row r="42">
      <c r="A42" t="inlineStr">
        <is>
          <t>11. Total value and percentage of illiquid equity shares / securities</t>
        </is>
      </c>
      <c r="B42" s="34" t="inlineStr">
        <is>
          <t>NIL</t>
        </is>
      </c>
    </row>
    <row r="44" ht="70" customHeight="1">
      <c r="A44" s="69" t="inlineStr">
        <is>
          <t>Scheme Name</t>
        </is>
      </c>
      <c r="B44" s="69" t="inlineStr">
        <is>
          <t>Risk- O - Meter</t>
        </is>
      </c>
      <c r="C44" s="69" t="inlineStr">
        <is>
          <t>Benchmark of the Scheme</t>
        </is>
      </c>
      <c r="D44" s="69" t="inlineStr">
        <is>
          <t>Benchmark Risk-o-meter</t>
        </is>
      </c>
    </row>
    <row r="45" ht="70" customHeight="1">
      <c r="A45" s="69" t="inlineStr">
        <is>
          <t>Edelweiss US Technology Equity Fund of Fund</t>
        </is>
      </c>
      <c r="B45" s="69" t="n"/>
      <c r="C45" s="69" t="inlineStr">
        <is>
          <t>Russell 1000 Equal Weighted Technology Index</t>
        </is>
      </c>
      <c r="D45" s="69" t="n"/>
      <c r="E45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89"/>
  <sheetViews>
    <sheetView showGridLines="0" workbookViewId="0">
      <pane ySplit="4" topLeftCell="A54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BHARAT BOND ETF – APRIL 2032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 ended Target Maturity Exchange Traded Bond Fund predominantly investing in constituents of Nifty BHARAT Bond Index - April 2032)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Equity &amp; Equity related</t>
        </is>
      </c>
      <c r="B7" s="30" t="n"/>
      <c r="C7" s="30" t="n"/>
      <c r="D7" s="13" t="n"/>
      <c r="E7" s="14" t="inlineStr">
        <is>
          <t>NIL</t>
        </is>
      </c>
      <c r="F7" s="15" t="inlineStr">
        <is>
          <t>NIL</t>
        </is>
      </c>
      <c r="G7" s="15" t="n"/>
    </row>
    <row r="8">
      <c r="A8" s="12" t="n"/>
      <c r="B8" s="30" t="n"/>
      <c r="C8" s="30" t="n"/>
      <c r="D8" s="13" t="n"/>
      <c r="E8" s="14" t="n"/>
      <c r="F8" s="15" t="n"/>
      <c r="G8" s="15" t="n"/>
    </row>
    <row r="9">
      <c r="A9" s="16" t="inlineStr">
        <is>
          <t>Debt Instruments</t>
        </is>
      </c>
      <c r="B9" s="30" t="n"/>
      <c r="C9" s="30" t="n"/>
      <c r="D9" s="13" t="n"/>
      <c r="E9" s="14" t="n"/>
      <c r="F9" s="15" t="n"/>
      <c r="G9" s="15" t="n"/>
    </row>
    <row r="10">
      <c r="A10" s="16" t="inlineStr">
        <is>
          <t>(a)Listed / Awaiting listing on stock Exchanges</t>
        </is>
      </c>
      <c r="B10" s="30" t="n"/>
      <c r="C10" s="30" t="n"/>
      <c r="D10" s="13" t="n"/>
      <c r="E10" s="14" t="n"/>
      <c r="F10" s="15" t="n"/>
      <c r="G10" s="15" t="n"/>
    </row>
    <row r="11">
      <c r="A11" s="12" t="inlineStr">
        <is>
          <t>6.92% REC LTD NCD RED 20-03-2032**</t>
        </is>
      </c>
      <c r="B11" s="30" t="inlineStr">
        <is>
          <t>INE020B08DV3</t>
        </is>
      </c>
      <c r="C11" s="30" t="inlineStr">
        <is>
          <t>CRISIL AAA</t>
        </is>
      </c>
      <c r="D11" s="13" t="n">
        <v>157000000</v>
      </c>
      <c r="E11" s="14" t="n">
        <v>149174.96</v>
      </c>
      <c r="F11" s="15" t="n">
        <v>0.1427</v>
      </c>
      <c r="G11" s="15" t="n">
        <v>0.0774</v>
      </c>
    </row>
    <row r="12">
      <c r="A12" s="12" t="inlineStr">
        <is>
          <t>6.92% POWER FINANCE NCD 14-04-32**</t>
        </is>
      </c>
      <c r="B12" s="30" t="inlineStr">
        <is>
          <t>INE134E08LN6</t>
        </is>
      </c>
      <c r="C12" s="30" t="inlineStr">
        <is>
          <t>CRISIL AAA</t>
        </is>
      </c>
      <c r="D12" s="13" t="n">
        <v>127500000</v>
      </c>
      <c r="E12" s="14" t="n">
        <v>121333.59</v>
      </c>
      <c r="F12" s="15" t="n">
        <v>0.1161</v>
      </c>
      <c r="G12" s="15" t="n">
        <v>0.0772</v>
      </c>
    </row>
    <row r="13">
      <c r="A13" s="12" t="inlineStr">
        <is>
          <t>6.74% NTPC LTD RED 14-04-2032**</t>
        </is>
      </c>
      <c r="B13" s="30" t="inlineStr">
        <is>
          <t>INE733E08205</t>
        </is>
      </c>
      <c r="C13" s="30" t="inlineStr">
        <is>
          <t>CRISIL AAA</t>
        </is>
      </c>
      <c r="D13" s="13" t="n">
        <v>87500000</v>
      </c>
      <c r="E13" s="14" t="n">
        <v>83006.88</v>
      </c>
      <c r="F13" s="15" t="n">
        <v>0.0794</v>
      </c>
      <c r="G13" s="15" t="n">
        <v>0.07585</v>
      </c>
    </row>
    <row r="14">
      <c r="A14" s="12" t="inlineStr">
        <is>
          <t>7.48% MANGALORE REF&amp;PET 14-04-2032**</t>
        </is>
      </c>
      <c r="B14" s="30" t="inlineStr">
        <is>
          <t>INE103A08050</t>
        </is>
      </c>
      <c r="C14" s="30" t="inlineStr">
        <is>
          <t>CARE AAA</t>
        </is>
      </c>
      <c r="D14" s="13" t="n">
        <v>83700000</v>
      </c>
      <c r="E14" s="14" t="n">
        <v>82142.59</v>
      </c>
      <c r="F14" s="15" t="n">
        <v>0.0786</v>
      </c>
      <c r="G14" s="15" t="n">
        <v>0.077875</v>
      </c>
    </row>
    <row r="15">
      <c r="A15" s="12" t="inlineStr">
        <is>
          <t>6.87% NHAI NCD RED 14-04-2032**</t>
        </is>
      </c>
      <c r="B15" s="30" t="inlineStr">
        <is>
          <t>INE906B07JA6</t>
        </is>
      </c>
      <c r="C15" s="30" t="inlineStr">
        <is>
          <t>CRISIL AAA</t>
        </is>
      </c>
      <c r="D15" s="13" t="n">
        <v>82000000</v>
      </c>
      <c r="E15" s="14" t="n">
        <v>78122.06</v>
      </c>
      <c r="F15" s="15" t="n">
        <v>0.0747</v>
      </c>
      <c r="G15" s="15" t="n">
        <v>0.0765</v>
      </c>
    </row>
    <row r="16">
      <c r="A16" s="12" t="inlineStr">
        <is>
          <t>6.87% IRFC NCD RED 14-04-2032**</t>
        </is>
      </c>
      <c r="B16" s="30" t="inlineStr">
        <is>
          <t>INE053F08163</t>
        </is>
      </c>
      <c r="C16" s="30" t="inlineStr">
        <is>
          <t>CRISIL AAA</t>
        </is>
      </c>
      <c r="D16" s="13" t="n">
        <v>75000000</v>
      </c>
      <c r="E16" s="14" t="n">
        <v>71471.7</v>
      </c>
      <c r="F16" s="15" t="n">
        <v>0.0684</v>
      </c>
      <c r="G16" s="15" t="n">
        <v>0.0765</v>
      </c>
    </row>
    <row r="17">
      <c r="A17" s="12" t="inlineStr">
        <is>
          <t>7.79% IOC NCD RED 12-04-2032**</t>
        </is>
      </c>
      <c r="B17" s="30" t="inlineStr">
        <is>
          <t>INE242A08528</t>
        </is>
      </c>
      <c r="C17" s="30" t="inlineStr">
        <is>
          <t>CRISIL AAA</t>
        </is>
      </c>
      <c r="D17" s="13" t="n">
        <v>50500000</v>
      </c>
      <c r="E17" s="14" t="n">
        <v>50863.75</v>
      </c>
      <c r="F17" s="15" t="n">
        <v>0.0487</v>
      </c>
      <c r="G17" s="15" t="n">
        <v>0.076637</v>
      </c>
    </row>
    <row r="18">
      <c r="A18" s="12" t="inlineStr">
        <is>
          <t>6.85% NABARD NCD RED 14-04-2032**</t>
        </is>
      </c>
      <c r="B18" s="30" t="inlineStr">
        <is>
          <t>INE261F08DL5</t>
        </is>
      </c>
      <c r="C18" s="30" t="inlineStr">
        <is>
          <t>CRISIL AAA</t>
        </is>
      </c>
      <c r="D18" s="13" t="n">
        <v>50000000</v>
      </c>
      <c r="E18" s="14" t="n">
        <v>47339.4</v>
      </c>
      <c r="F18" s="15" t="n">
        <v>0.0453</v>
      </c>
      <c r="G18" s="15" t="n">
        <v>0.0772</v>
      </c>
    </row>
    <row r="19">
      <c r="A19" s="12" t="inlineStr">
        <is>
          <t>7.81% HPCL NCD RED 13-04-2032**</t>
        </is>
      </c>
      <c r="B19" s="30" t="inlineStr">
        <is>
          <t>INE094A08119</t>
        </is>
      </c>
      <c r="C19" s="30" t="inlineStr">
        <is>
          <t>CRISIL AAA</t>
        </is>
      </c>
      <c r="D19" s="13" t="n">
        <v>39500000</v>
      </c>
      <c r="E19" s="14" t="n">
        <v>39841.83</v>
      </c>
      <c r="F19" s="15" t="n">
        <v>0.0381</v>
      </c>
      <c r="G19" s="15" t="n">
        <v>0.0766</v>
      </c>
    </row>
    <row r="20">
      <c r="A20" s="12" t="inlineStr">
        <is>
          <t>6.85% NLC INDIA RED 13-04-2032**</t>
        </is>
      </c>
      <c r="B20" s="30" t="inlineStr">
        <is>
          <t>INE589A08043</t>
        </is>
      </c>
      <c r="C20" s="30" t="inlineStr">
        <is>
          <t>CRISIL AAA</t>
        </is>
      </c>
      <c r="D20" s="13" t="n">
        <v>38000000</v>
      </c>
      <c r="E20" s="14" t="n">
        <v>36129.87</v>
      </c>
      <c r="F20" s="15" t="n">
        <v>0.0346</v>
      </c>
      <c r="G20" s="15" t="n">
        <v>0.076625</v>
      </c>
    </row>
    <row r="21">
      <c r="A21" s="12" t="inlineStr">
        <is>
          <t>6.92% IRFC NCD SR 161 RED 29-08-2031**</t>
        </is>
      </c>
      <c r="B21" s="30" t="inlineStr">
        <is>
          <t>INE053F08122</t>
        </is>
      </c>
      <c r="C21" s="30" t="inlineStr">
        <is>
          <t>CRISIL AAA</t>
        </is>
      </c>
      <c r="D21" s="13" t="n">
        <v>28000000</v>
      </c>
      <c r="E21" s="14" t="n">
        <v>26886.92</v>
      </c>
      <c r="F21" s="15" t="n">
        <v>0.0257</v>
      </c>
      <c r="G21" s="15" t="n">
        <v>0.076075</v>
      </c>
    </row>
    <row r="22">
      <c r="A22" s="12" t="inlineStr">
        <is>
          <t>7.82% PFC SR BS225 NCD RED 12-03-2032**</t>
        </is>
      </c>
      <c r="B22" s="30" t="inlineStr">
        <is>
          <t>INE134E08ME3</t>
        </is>
      </c>
      <c r="C22" s="30" t="inlineStr">
        <is>
          <t>CRISIL AAA</t>
        </is>
      </c>
      <c r="D22" s="13" t="n">
        <v>25000000</v>
      </c>
      <c r="E22" s="14" t="n">
        <v>25133.18</v>
      </c>
      <c r="F22" s="15" t="n">
        <v>0.024</v>
      </c>
      <c r="G22" s="15" t="n">
        <v>0.0772</v>
      </c>
    </row>
    <row r="23">
      <c r="A23" s="12" t="inlineStr">
        <is>
          <t>6.89% IRFC NCD RED 18-07-2031**</t>
        </is>
      </c>
      <c r="B23" s="30" t="inlineStr">
        <is>
          <t>INE053F08106</t>
        </is>
      </c>
      <c r="C23" s="30" t="inlineStr">
        <is>
          <t>CRISIL AAA</t>
        </is>
      </c>
      <c r="D23" s="13" t="n">
        <v>14000000</v>
      </c>
      <c r="E23" s="14" t="n">
        <v>13424.85</v>
      </c>
      <c r="F23" s="15" t="n">
        <v>0.0128</v>
      </c>
      <c r="G23" s="15" t="n">
        <v>0.076075</v>
      </c>
    </row>
    <row r="24">
      <c r="A24" s="12" t="inlineStr">
        <is>
          <t>7.38% NABARD NCD RED 20-10-2031**</t>
        </is>
      </c>
      <c r="B24" s="30" t="inlineStr">
        <is>
          <t>INE261F08683</t>
        </is>
      </c>
      <c r="C24" s="30" t="inlineStr">
        <is>
          <t>CRISIL AAA</t>
        </is>
      </c>
      <c r="D24" s="13" t="n">
        <v>10000000</v>
      </c>
      <c r="E24" s="14" t="n">
        <v>9792.25</v>
      </c>
      <c r="F24" s="15" t="n">
        <v>0.0094</v>
      </c>
      <c r="G24" s="15" t="n">
        <v>0.077375</v>
      </c>
    </row>
    <row r="25">
      <c r="A25" s="12" t="inlineStr">
        <is>
          <t>6.69% NTPC LTD NCD RED 12-09-2031**</t>
        </is>
      </c>
      <c r="B25" s="30" t="inlineStr">
        <is>
          <t>INE733E08197</t>
        </is>
      </c>
      <c r="C25" s="30" t="inlineStr">
        <is>
          <t>CRISIL AAA</t>
        </is>
      </c>
      <c r="D25" s="13" t="n">
        <v>8500000</v>
      </c>
      <c r="E25" s="14" t="n">
        <v>8030.76</v>
      </c>
      <c r="F25" s="15" t="n">
        <v>0.0077</v>
      </c>
      <c r="G25" s="15" t="n">
        <v>0.07645</v>
      </c>
    </row>
    <row r="26">
      <c r="A26" s="12" t="inlineStr">
        <is>
          <t>8.1% NTPC NCD RED 27-05-2031**</t>
        </is>
      </c>
      <c r="B26" s="30" t="inlineStr">
        <is>
          <t>INE733E07KD0</t>
        </is>
      </c>
      <c r="C26" s="30" t="inlineStr">
        <is>
          <t>CRISIL AAA</t>
        </is>
      </c>
      <c r="D26" s="13" t="n">
        <v>4000000</v>
      </c>
      <c r="E26" s="14" t="n">
        <v>4098.9</v>
      </c>
      <c r="F26" s="15" t="n">
        <v>0.0039</v>
      </c>
      <c r="G26" s="15" t="n">
        <v>0.07645</v>
      </c>
    </row>
    <row r="27">
      <c r="A27" s="12" t="inlineStr">
        <is>
          <t>7.30% NABARD NCD RED 26-12-2031**</t>
        </is>
      </c>
      <c r="B27" s="30" t="inlineStr">
        <is>
          <t>INE261F08717</t>
        </is>
      </c>
      <c r="C27" s="30" t="inlineStr">
        <is>
          <t>CRISIL AAA</t>
        </is>
      </c>
      <c r="D27" s="13" t="n">
        <v>3500000</v>
      </c>
      <c r="E27" s="14" t="n">
        <v>3438.94</v>
      </c>
      <c r="F27" s="15" t="n">
        <v>0.0033</v>
      </c>
      <c r="G27" s="15" t="n">
        <v>0.077325</v>
      </c>
    </row>
    <row r="28">
      <c r="A28" s="12" t="inlineStr">
        <is>
          <t>7.55% PGCIL NCD 21-09-2031**</t>
        </is>
      </c>
      <c r="B28" s="30" t="inlineStr">
        <is>
          <t>INE752E07OB6</t>
        </is>
      </c>
      <c r="C28" s="30" t="inlineStr">
        <is>
          <t>CRISIL AAA</t>
        </is>
      </c>
      <c r="D28" s="13" t="n">
        <v>1200000</v>
      </c>
      <c r="E28" s="14" t="n">
        <v>1192.42</v>
      </c>
      <c r="F28" s="15" t="n">
        <v>0.0011</v>
      </c>
      <c r="G28" s="15" t="n">
        <v>0.07655000000000001</v>
      </c>
    </row>
    <row r="29">
      <c r="A29" s="12" t="inlineStr">
        <is>
          <t>8.24% NHPC LTD SER U NCD RED 27-06-2031**</t>
        </is>
      </c>
      <c r="B29" s="30" t="inlineStr">
        <is>
          <t>INE848E07914</t>
        </is>
      </c>
      <c r="C29" s="30" t="inlineStr">
        <is>
          <t>CARE AAA</t>
        </is>
      </c>
      <c r="D29" s="13" t="n">
        <v>1000000</v>
      </c>
      <c r="E29" s="14" t="n">
        <v>1031.7</v>
      </c>
      <c r="F29" s="15" t="n">
        <v>0.001</v>
      </c>
      <c r="G29" s="15" t="n">
        <v>0.07665</v>
      </c>
    </row>
    <row r="30">
      <c r="A30" s="12" t="inlineStr">
        <is>
          <t>7.49% NTPC LTD NCD RED 07-11-2031**</t>
        </is>
      </c>
      <c r="B30" s="30" t="inlineStr">
        <is>
          <t>INE733E07KG3</t>
        </is>
      </c>
      <c r="C30" s="30" t="inlineStr">
        <is>
          <t>CRISIL AAA</t>
        </is>
      </c>
      <c r="D30" s="13" t="n">
        <v>1000000</v>
      </c>
      <c r="E30" s="14" t="n">
        <v>990.91</v>
      </c>
      <c r="F30" s="15" t="n">
        <v>0.0009</v>
      </c>
      <c r="G30" s="15" t="n">
        <v>0.07645</v>
      </c>
    </row>
    <row r="31">
      <c r="A31" s="12" t="inlineStr">
        <is>
          <t>7.02% EXIM BANK NCD RED SR T 25-11-2031**</t>
        </is>
      </c>
      <c r="B31" s="30" t="inlineStr">
        <is>
          <t>INE514E08FH3</t>
        </is>
      </c>
      <c r="C31" s="30" t="inlineStr">
        <is>
          <t>CRISIL AAA</t>
        </is>
      </c>
      <c r="D31" s="13" t="n">
        <v>1000000</v>
      </c>
      <c r="E31" s="14" t="n">
        <v>962.79</v>
      </c>
      <c r="F31" s="15" t="n">
        <v>0.0009</v>
      </c>
      <c r="G31" s="15" t="n">
        <v>0.07652399999999999</v>
      </c>
    </row>
    <row r="32">
      <c r="A32" s="16" t="inlineStr">
        <is>
          <t>Sub Total</t>
        </is>
      </c>
      <c r="B32" s="31" t="n"/>
      <c r="C32" s="31" t="n"/>
      <c r="D32" s="17" t="n"/>
      <c r="E32" s="18" t="n">
        <v>854410.25</v>
      </c>
      <c r="F32" s="19" t="n">
        <v>0.8173</v>
      </c>
      <c r="G32" s="20" t="n"/>
    </row>
    <row r="33">
      <c r="A33" s="12" t="n"/>
      <c r="B33" s="30" t="n"/>
      <c r="C33" s="30" t="n"/>
      <c r="D33" s="13" t="n"/>
      <c r="E33" s="14" t="n"/>
      <c r="F33" s="15" t="n"/>
      <c r="G33" s="15" t="n"/>
    </row>
    <row r="34">
      <c r="A34" s="16" t="inlineStr">
        <is>
          <t>Government Securities</t>
        </is>
      </c>
      <c r="B34" s="30" t="n"/>
      <c r="C34" s="30" t="n"/>
      <c r="D34" s="13" t="n"/>
      <c r="E34" s="14" t="n"/>
      <c r="F34" s="15" t="n"/>
      <c r="G34" s="15" t="n"/>
    </row>
    <row r="35">
      <c r="A35" s="12" t="inlineStr">
        <is>
          <t>6.54% GOVT OF INDIA RED 17-01-2032</t>
        </is>
      </c>
      <c r="B35" s="30" t="inlineStr">
        <is>
          <t>IN0020210244</t>
        </is>
      </c>
      <c r="C35" s="30" t="inlineStr">
        <is>
          <t>SOVEREIGN</t>
        </is>
      </c>
      <c r="D35" s="13" t="n">
        <v>156000000</v>
      </c>
      <c r="E35" s="14" t="n">
        <v>147692.53</v>
      </c>
      <c r="F35" s="15" t="n">
        <v>0.1413</v>
      </c>
      <c r="G35" s="15" t="n">
        <v>0.0755255927</v>
      </c>
    </row>
    <row r="36">
      <c r="A36" s="16" t="inlineStr">
        <is>
          <t>Sub Total</t>
        </is>
      </c>
      <c r="B36" s="31" t="n"/>
      <c r="C36" s="31" t="n"/>
      <c r="D36" s="17" t="n"/>
      <c r="E36" s="18" t="n">
        <v>147692.53</v>
      </c>
      <c r="F36" s="19" t="n">
        <v>0.1413</v>
      </c>
      <c r="G36" s="20" t="n"/>
    </row>
    <row r="37">
      <c r="A37" s="12" t="n"/>
      <c r="B37" s="30" t="n"/>
      <c r="C37" s="30" t="n"/>
      <c r="D37" s="13" t="n"/>
      <c r="E37" s="14" t="n"/>
      <c r="F37" s="15" t="n"/>
      <c r="G37" s="15" t="n"/>
    </row>
    <row r="38">
      <c r="A38" s="16" t="inlineStr">
        <is>
          <t>(b)Privately Placed/Unlisted</t>
        </is>
      </c>
      <c r="B38" s="30" t="n"/>
      <c r="C38" s="30" t="n"/>
      <c r="D38" s="13" t="n"/>
      <c r="E38" s="14" t="n"/>
      <c r="F38" s="15" t="n"/>
      <c r="G38" s="15" t="n"/>
    </row>
    <row r="39">
      <c r="A39" s="16" t="inlineStr">
        <is>
          <t>Sub Total</t>
        </is>
      </c>
      <c r="B39" s="30" t="n"/>
      <c r="C39" s="30" t="n"/>
      <c r="D39" s="13" t="n"/>
      <c r="E39" s="35" t="inlineStr">
        <is>
          <t>NIL</t>
        </is>
      </c>
      <c r="F39" s="36" t="inlineStr">
        <is>
          <t>NIL</t>
        </is>
      </c>
      <c r="G39" s="15" t="n"/>
    </row>
    <row r="40">
      <c r="A40" s="12" t="n"/>
      <c r="B40" s="30" t="n"/>
      <c r="C40" s="30" t="n"/>
      <c r="D40" s="13" t="n"/>
      <c r="E40" s="14" t="n"/>
      <c r="F40" s="15" t="n"/>
      <c r="G40" s="15" t="n"/>
    </row>
    <row r="41">
      <c r="A41" s="16" t="inlineStr">
        <is>
          <t>(c)Securitised Debt Instruments</t>
        </is>
      </c>
      <c r="B41" s="30" t="n"/>
      <c r="C41" s="30" t="n"/>
      <c r="D41" s="13" t="n"/>
      <c r="E41" s="14" t="n"/>
      <c r="F41" s="15" t="n"/>
      <c r="G41" s="15" t="n"/>
    </row>
    <row r="42">
      <c r="A42" s="16" t="inlineStr">
        <is>
          <t>Sub Total</t>
        </is>
      </c>
      <c r="B42" s="30" t="n"/>
      <c r="C42" s="30" t="n"/>
      <c r="D42" s="13" t="n"/>
      <c r="E42" s="35" t="inlineStr">
        <is>
          <t>NIL</t>
        </is>
      </c>
      <c r="F42" s="36" t="inlineStr">
        <is>
          <t>NIL</t>
        </is>
      </c>
      <c r="G42" s="15" t="n"/>
    </row>
    <row r="43">
      <c r="A43" s="12" t="n"/>
      <c r="B43" s="30" t="n"/>
      <c r="C43" s="30" t="n"/>
      <c r="D43" s="13" t="n"/>
      <c r="E43" s="14" t="n"/>
      <c r="F43" s="15" t="n"/>
      <c r="G43" s="15" t="n"/>
    </row>
    <row r="44">
      <c r="A44" s="21" t="inlineStr">
        <is>
          <t>TOTAL</t>
        </is>
      </c>
      <c r="B44" s="32" t="n"/>
      <c r="C44" s="32" t="n"/>
      <c r="D44" s="22" t="n"/>
      <c r="E44" s="18" t="n">
        <v>1002102.78</v>
      </c>
      <c r="F44" s="19" t="n">
        <v>0.9586</v>
      </c>
      <c r="G44" s="20" t="n"/>
    </row>
    <row r="45">
      <c r="A45" s="12" t="n"/>
      <c r="B45" s="30" t="n"/>
      <c r="C45" s="30" t="n"/>
      <c r="D45" s="13" t="n"/>
      <c r="E45" s="14" t="n"/>
      <c r="F45" s="15" t="n"/>
      <c r="G45" s="15" t="n"/>
    </row>
    <row r="46">
      <c r="A46" s="12" t="n"/>
      <c r="B46" s="30" t="n"/>
      <c r="C46" s="30" t="n"/>
      <c r="D46" s="13" t="n"/>
      <c r="E46" s="14" t="n"/>
      <c r="F46" s="15" t="n"/>
      <c r="G46" s="15" t="n"/>
    </row>
    <row r="47">
      <c r="A47" s="16" t="inlineStr">
        <is>
          <t>TREPS / Reverse Repo</t>
        </is>
      </c>
      <c r="B47" s="30" t="n"/>
      <c r="C47" s="30" t="n"/>
      <c r="D47" s="13" t="n"/>
      <c r="E47" s="14" t="n"/>
      <c r="F47" s="15" t="n"/>
      <c r="G47" s="15" t="n"/>
    </row>
    <row r="48">
      <c r="A48" s="12" t="inlineStr">
        <is>
          <t>Clearing Corporation of India Ltd.</t>
        </is>
      </c>
      <c r="B48" s="30" t="n"/>
      <c r="C48" s="30" t="n"/>
      <c r="D48" s="13" t="n"/>
      <c r="E48" s="14" t="n">
        <v>376.93</v>
      </c>
      <c r="F48" s="15" t="n">
        <v>0.0004</v>
      </c>
      <c r="G48" s="15" t="n">
        <v>0.067576</v>
      </c>
    </row>
    <row r="49">
      <c r="A49" s="16" t="inlineStr">
        <is>
          <t>Sub Total</t>
        </is>
      </c>
      <c r="B49" s="31" t="n"/>
      <c r="C49" s="31" t="n"/>
      <c r="D49" s="17" t="n"/>
      <c r="E49" s="18" t="n">
        <v>376.93</v>
      </c>
      <c r="F49" s="19" t="n">
        <v>0.0004</v>
      </c>
      <c r="G49" s="20" t="n"/>
    </row>
    <row r="50">
      <c r="A50" s="12" t="n"/>
      <c r="B50" s="30" t="n"/>
      <c r="C50" s="30" t="n"/>
      <c r="D50" s="13" t="n"/>
      <c r="E50" s="14" t="n"/>
      <c r="F50" s="15" t="n"/>
      <c r="G50" s="15" t="n"/>
    </row>
    <row r="51">
      <c r="A51" s="21" t="inlineStr">
        <is>
          <t>TOTAL</t>
        </is>
      </c>
      <c r="B51" s="32" t="n"/>
      <c r="C51" s="32" t="n"/>
      <c r="D51" s="22" t="n"/>
      <c r="E51" s="18" t="n">
        <v>376.93</v>
      </c>
      <c r="F51" s="19" t="n">
        <v>0.0004</v>
      </c>
      <c r="G51" s="20" t="n"/>
    </row>
    <row r="52">
      <c r="A52" s="12" t="inlineStr">
        <is>
          <t>Accrued Interest</t>
        </is>
      </c>
      <c r="B52" s="30" t="n"/>
      <c r="C52" s="30" t="n"/>
      <c r="D52" s="13" t="n"/>
      <c r="E52" s="14" t="n">
        <v>42800.6935733</v>
      </c>
      <c r="F52" s="15" t="n">
        <v>0.040945</v>
      </c>
      <c r="G52" s="15" t="n"/>
    </row>
    <row r="53">
      <c r="A53" s="12" t="inlineStr">
        <is>
          <t>Net Receivables/(Payables)</t>
        </is>
      </c>
      <c r="B53" s="30" t="n"/>
      <c r="C53" s="30" t="n"/>
      <c r="D53" s="13" t="n"/>
      <c r="E53" s="14" t="n">
        <v>18.3964267</v>
      </c>
      <c r="F53" s="15" t="n">
        <v>5.5e-05</v>
      </c>
      <c r="G53" s="15" t="n">
        <v>0.067576</v>
      </c>
    </row>
    <row r="54">
      <c r="A54" s="25" t="inlineStr">
        <is>
          <t>GRAND TOTAL</t>
        </is>
      </c>
      <c r="B54" s="33" t="n"/>
      <c r="C54" s="33" t="n"/>
      <c r="D54" s="26" t="n"/>
      <c r="E54" s="27" t="n">
        <v>1045298.8</v>
      </c>
      <c r="F54" s="28" t="n">
        <v>1</v>
      </c>
      <c r="G54" s="28" t="n"/>
    </row>
    <row r="56">
      <c r="A56" s="67" t="inlineStr">
        <is>
          <t>**Non Traded Security</t>
        </is>
      </c>
    </row>
    <row r="59">
      <c r="A59" s="67" t="inlineStr">
        <is>
          <t>Notes:</t>
        </is>
      </c>
    </row>
    <row r="60">
      <c r="A60" s="47" t="inlineStr">
        <is>
          <t>1. Security in default beyond its maturiy date</t>
        </is>
      </c>
      <c r="B60" s="34" t="inlineStr">
        <is>
          <t>NIL</t>
        </is>
      </c>
    </row>
    <row r="61">
      <c r="A61" t="inlineStr">
        <is>
          <t>2. NAV at the beginning of the period (Rs. per unit)</t>
        </is>
      </c>
    </row>
    <row r="62">
      <c r="A62" t="inlineStr">
        <is>
          <t>Plan /option (Face Value 1000)</t>
        </is>
      </c>
      <c r="B62" t="inlineStr">
        <is>
          <t>As on</t>
        </is>
      </c>
      <c r="C62" t="inlineStr">
        <is>
          <t>As on</t>
        </is>
      </c>
    </row>
    <row r="63">
      <c r="B63" s="48" t="n">
        <v>45198</v>
      </c>
      <c r="C63" s="48" t="n">
        <v>45230</v>
      </c>
    </row>
    <row r="64">
      <c r="A64" t="inlineStr">
        <is>
          <t>Growth Option</t>
        </is>
      </c>
      <c r="B64" t="n">
        <v>1087.2147</v>
      </c>
      <c r="C64" t="n">
        <v>1087.7745</v>
      </c>
      <c r="E64" s="2" t="n"/>
    </row>
    <row r="65">
      <c r="E65" s="2" t="n"/>
    </row>
    <row r="66">
      <c r="A66" t="inlineStr">
        <is>
          <t xml:space="preserve">3. Total Dividend (Net) declared during the month </t>
        </is>
      </c>
      <c r="B66" s="34" t="inlineStr">
        <is>
          <t>NIL</t>
        </is>
      </c>
    </row>
    <row r="67">
      <c r="A67" t="inlineStr">
        <is>
          <t>4. Bonus was declared during the month</t>
        </is>
      </c>
      <c r="B67" s="34" t="inlineStr">
        <is>
          <t>NIL</t>
        </is>
      </c>
    </row>
    <row r="68" ht="30" customHeight="1">
      <c r="A68" s="47" t="inlineStr">
        <is>
          <t>5. Investment in Repo of Corporate Debt Securities during the month ended October 31, 2023</t>
        </is>
      </c>
      <c r="B68" s="34" t="inlineStr">
        <is>
          <t>NIL</t>
        </is>
      </c>
    </row>
    <row r="69" ht="30" customHeight="1">
      <c r="A69" s="47" t="inlineStr">
        <is>
          <t>6. Investment in foreign securities/ADRs/GDRs at the end of the month</t>
        </is>
      </c>
      <c r="B69" s="34" t="inlineStr">
        <is>
          <t>NIL</t>
        </is>
      </c>
    </row>
    <row r="70">
      <c r="A70" t="inlineStr">
        <is>
          <t>7. Average Portfolio Maturity</t>
        </is>
      </c>
      <c r="B70" s="49">
        <f>+B84</f>
        <v/>
      </c>
    </row>
    <row r="71" ht="45" customHeight="1">
      <c r="A71" s="47" t="inlineStr">
        <is>
          <t>8. Total gross exposure to derivative instruments (excluding reversed positions) at the end of the month (Rs. in Lakhs)</t>
        </is>
      </c>
      <c r="B71" s="34" t="inlineStr">
        <is>
          <t>NIL</t>
        </is>
      </c>
    </row>
    <row r="72" ht="30" customHeight="1">
      <c r="A72" s="47" t="inlineStr">
        <is>
          <t>9. Margin Deposits includes Margin money placed on derivatives other than margin money placed with bank</t>
        </is>
      </c>
      <c r="B72" s="34" t="inlineStr">
        <is>
          <t>NIL</t>
        </is>
      </c>
    </row>
    <row r="73" ht="30" customHeight="1">
      <c r="A73" s="47" t="inlineStr">
        <is>
          <t>10. Value of investment made by other schemes under same management (Rs. In Lakhs)</t>
        </is>
      </c>
      <c r="B73" s="49" t="n">
        <v>415834.8470892</v>
      </c>
    </row>
    <row r="74">
      <c r="A74" t="inlineStr">
        <is>
          <t>11. Number of instance of deviation In valuation of securities</t>
        </is>
      </c>
      <c r="B74" s="34" t="inlineStr">
        <is>
          <t>NIL</t>
        </is>
      </c>
    </row>
    <row r="75">
      <c r="A75" t="inlineStr">
        <is>
          <t>12. Total value and percentage of illiquid equity shares / securities</t>
        </is>
      </c>
      <c r="B75" s="34" t="inlineStr">
        <is>
          <t>NIL</t>
        </is>
      </c>
    </row>
    <row r="77">
      <c r="A77" t="inlineStr">
        <is>
          <t>Portfolio Information</t>
        </is>
      </c>
    </row>
    <row r="78">
      <c r="A78" s="52" t="inlineStr">
        <is>
          <t>Scheme Name :</t>
        </is>
      </c>
      <c r="B78" s="52" t="inlineStr">
        <is>
          <t>BHARAT Bond ETF - April 2032</t>
        </is>
      </c>
    </row>
    <row r="79">
      <c r="A79" s="52" t="inlineStr">
        <is>
          <t>Description (if any)</t>
        </is>
      </c>
      <c r="B79" s="52" t="inlineStr">
        <is>
          <t>Debt ETFs</t>
        </is>
      </c>
    </row>
    <row r="80">
      <c r="A80" s="52" t="n"/>
      <c r="B80" s="52" t="n"/>
    </row>
    <row r="81">
      <c r="A81" s="52" t="inlineStr">
        <is>
          <t>Annualised Portfolio YTM* :</t>
        </is>
      </c>
      <c r="B81" s="53" t="n">
        <v>7.669282948108521</v>
      </c>
    </row>
    <row r="82">
      <c r="A82" s="52" t="n"/>
      <c r="B82" s="52" t="n"/>
    </row>
    <row r="83">
      <c r="A83" s="52" t="inlineStr">
        <is>
          <t>Macaulay Duration</t>
        </is>
      </c>
      <c r="B83" s="54" t="n">
        <v>6.2798</v>
      </c>
    </row>
    <row r="84">
      <c r="A84" s="52" t="inlineStr">
        <is>
          <t>Residual Maturity</t>
        </is>
      </c>
      <c r="B84" s="54" t="n">
        <v>8.363914772944321</v>
      </c>
    </row>
    <row r="85">
      <c r="A85" s="52" t="n"/>
      <c r="B85" s="52" t="n"/>
    </row>
    <row r="86">
      <c r="A86" s="52" t="inlineStr">
        <is>
          <t xml:space="preserve">As on (Date) </t>
        </is>
      </c>
      <c r="B86" s="55" t="n">
        <v>45230</v>
      </c>
    </row>
    <row r="88" ht="70" customHeight="1">
      <c r="A88" s="69" t="inlineStr">
        <is>
          <t>Scheme Name</t>
        </is>
      </c>
      <c r="B88" s="69" t="inlineStr">
        <is>
          <t>Risk- O - Meter</t>
        </is>
      </c>
      <c r="C88" s="69" t="inlineStr">
        <is>
          <t>Benchmark of the Scheme</t>
        </is>
      </c>
      <c r="D88" s="69" t="inlineStr">
        <is>
          <t>Benchmark Risk-o-meter</t>
        </is>
      </c>
    </row>
    <row r="89" ht="70" customHeight="1">
      <c r="A89" s="69" t="inlineStr">
        <is>
          <t>BHARAT Bond ETF - April 2032</t>
        </is>
      </c>
      <c r="B89" s="69" t="n"/>
      <c r="C89" s="69" t="inlineStr">
        <is>
          <t>Nifty BHARAT Bond Index - April 2032</t>
        </is>
      </c>
      <c r="D89" s="69" t="n"/>
      <c r="E89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87"/>
  <sheetViews>
    <sheetView showGridLines="0" workbookViewId="0">
      <pane ySplit="4" topLeftCell="A58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BHARAT BOND ETF – APRIL 2033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open-ended Target Maturity Exchange Traded Bond Fund investing in constituents of Nifty BHARAT Bond Index - April 2033.A relatively high interest r)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Equity &amp; Equity related</t>
        </is>
      </c>
      <c r="B7" s="30" t="n"/>
      <c r="C7" s="30" t="n"/>
      <c r="D7" s="13" t="n"/>
      <c r="E7" s="14" t="inlineStr">
        <is>
          <t>NIL</t>
        </is>
      </c>
      <c r="F7" s="15" t="inlineStr">
        <is>
          <t>NIL</t>
        </is>
      </c>
      <c r="G7" s="15" t="n"/>
    </row>
    <row r="8">
      <c r="A8" s="12" t="n"/>
      <c r="B8" s="30" t="n"/>
      <c r="C8" s="30" t="n"/>
      <c r="D8" s="13" t="n"/>
      <c r="E8" s="14" t="n"/>
      <c r="F8" s="15" t="n"/>
      <c r="G8" s="15" t="n"/>
    </row>
    <row r="9">
      <c r="A9" s="16" t="inlineStr">
        <is>
          <t>Debt Instruments</t>
        </is>
      </c>
      <c r="B9" s="30" t="n"/>
      <c r="C9" s="30" t="n"/>
      <c r="D9" s="13" t="n"/>
      <c r="E9" s="14" t="n"/>
      <c r="F9" s="15" t="n"/>
      <c r="G9" s="15" t="n"/>
    </row>
    <row r="10">
      <c r="A10" s="16" t="inlineStr">
        <is>
          <t>(a)Listed / Awaiting listing on stock Exchanges</t>
        </is>
      </c>
      <c r="B10" s="30" t="n"/>
      <c r="C10" s="30" t="n"/>
      <c r="D10" s="13" t="n"/>
      <c r="E10" s="14" t="n"/>
      <c r="F10" s="15" t="n"/>
      <c r="G10" s="15" t="n"/>
    </row>
    <row r="11">
      <c r="A11" s="12" t="inlineStr">
        <is>
          <t>7.55% NPCL NCD RED 23-12-2032**</t>
        </is>
      </c>
      <c r="B11" s="30" t="inlineStr">
        <is>
          <t>INE206D08493</t>
        </is>
      </c>
      <c r="C11" s="30" t="inlineStr">
        <is>
          <t>ICRA AAA</t>
        </is>
      </c>
      <c r="D11" s="13" t="n">
        <v>53500000</v>
      </c>
      <c r="E11" s="14" t="n">
        <v>53181.57</v>
      </c>
      <c r="F11" s="15" t="n">
        <v>0.0974</v>
      </c>
      <c r="G11" s="15" t="n">
        <v>0.076375</v>
      </c>
    </row>
    <row r="12">
      <c r="A12" s="12" t="inlineStr">
        <is>
          <t>7.58% POWER FIN NCD RED 15-04-2033**</t>
        </is>
      </c>
      <c r="B12" s="30" t="inlineStr">
        <is>
          <t>INE134E08LW7</t>
        </is>
      </c>
      <c r="C12" s="30" t="inlineStr">
        <is>
          <t>CRISIL AAA</t>
        </is>
      </c>
      <c r="D12" s="13" t="n">
        <v>37700000</v>
      </c>
      <c r="E12" s="14" t="n">
        <v>37471.65</v>
      </c>
      <c r="F12" s="15" t="n">
        <v>0.06859999999999999</v>
      </c>
      <c r="G12" s="15" t="n">
        <v>0.076727</v>
      </c>
    </row>
    <row r="13">
      <c r="A13" s="12" t="inlineStr">
        <is>
          <t>7.54% NABARD NCD RED 15-04-2033**</t>
        </is>
      </c>
      <c r="B13" s="30" t="inlineStr">
        <is>
          <t>INE261F08DU6</t>
        </is>
      </c>
      <c r="C13" s="30" t="inlineStr">
        <is>
          <t>CRISIL AAA</t>
        </is>
      </c>
      <c r="D13" s="13" t="n">
        <v>37500000</v>
      </c>
      <c r="E13" s="14" t="n">
        <v>37044.68</v>
      </c>
      <c r="F13" s="15" t="n">
        <v>0.0678</v>
      </c>
      <c r="G13" s="15" t="n">
        <v>0.07715</v>
      </c>
    </row>
    <row r="14">
      <c r="A14" s="12" t="inlineStr">
        <is>
          <t>7.47% IRFC SR166 NCD RED 15-04-2033**</t>
        </is>
      </c>
      <c r="B14" s="30" t="inlineStr">
        <is>
          <t>INE053F08213</t>
        </is>
      </c>
      <c r="C14" s="30" t="inlineStr">
        <is>
          <t>CRISIL AAA</t>
        </is>
      </c>
      <c r="D14" s="13" t="n">
        <v>37000000</v>
      </c>
      <c r="E14" s="14" t="n">
        <v>36583.45</v>
      </c>
      <c r="F14" s="15" t="n">
        <v>0.067</v>
      </c>
      <c r="G14" s="15" t="n">
        <v>0.07645</v>
      </c>
    </row>
    <row r="15">
      <c r="A15" s="12" t="inlineStr">
        <is>
          <t>7.54% HPCL NCD RED 15-04-2033**</t>
        </is>
      </c>
      <c r="B15" s="30" t="inlineStr">
        <is>
          <t>INE094A08143</t>
        </is>
      </c>
      <c r="C15" s="30" t="inlineStr">
        <is>
          <t>CRISIL AAA</t>
        </is>
      </c>
      <c r="D15" s="13" t="n">
        <v>35500000</v>
      </c>
      <c r="E15" s="14" t="n">
        <v>35232.58</v>
      </c>
      <c r="F15" s="15" t="n">
        <v>0.0645</v>
      </c>
      <c r="G15" s="15" t="n">
        <v>0.07655000000000001</v>
      </c>
    </row>
    <row r="16">
      <c r="A16" s="12" t="inlineStr">
        <is>
          <t>7.52% HUDCO SERIES B NCD RED 15-04-2033**</t>
        </is>
      </c>
      <c r="B16" s="30" t="inlineStr">
        <is>
          <t>INE031A08863</t>
        </is>
      </c>
      <c r="C16" s="30" t="inlineStr">
        <is>
          <t>ICRA AAA</t>
        </is>
      </c>
      <c r="D16" s="13" t="n">
        <v>35000000</v>
      </c>
      <c r="E16" s="14" t="n">
        <v>34678.11</v>
      </c>
      <c r="F16" s="15" t="n">
        <v>0.0635</v>
      </c>
      <c r="G16" s="15" t="n">
        <v>0.0766</v>
      </c>
    </row>
    <row r="17">
      <c r="A17" s="12" t="inlineStr">
        <is>
          <t>7.44% NTPC LTD. SR 79 NCD RED 15-04-2033**</t>
        </is>
      </c>
      <c r="B17" s="30" t="inlineStr">
        <is>
          <t>INE733E08239</t>
        </is>
      </c>
      <c r="C17" s="30" t="inlineStr">
        <is>
          <t>CRISIL AAA</t>
        </is>
      </c>
      <c r="D17" s="13" t="n">
        <v>35000000</v>
      </c>
      <c r="E17" s="14" t="n">
        <v>34609.16</v>
      </c>
      <c r="F17" s="15" t="n">
        <v>0.0634</v>
      </c>
      <c r="G17" s="15" t="n">
        <v>0.0761</v>
      </c>
    </row>
    <row r="18">
      <c r="A18" s="12" t="inlineStr">
        <is>
          <t>7.53% RECL SR 217 NCD RED 31-03-2033**</t>
        </is>
      </c>
      <c r="B18" s="30" t="inlineStr">
        <is>
          <t>INE020B08EC1</t>
        </is>
      </c>
      <c r="C18" s="30" t="inlineStr">
        <is>
          <t>CRISIL AAA</t>
        </is>
      </c>
      <c r="D18" s="13" t="n">
        <v>35000000</v>
      </c>
      <c r="E18" s="14" t="n">
        <v>34463.1</v>
      </c>
      <c r="F18" s="15" t="n">
        <v>0.0631</v>
      </c>
      <c r="G18" s="15" t="n">
        <v>0.07745</v>
      </c>
    </row>
    <row r="19">
      <c r="A19" s="12" t="inlineStr">
        <is>
          <t>7.75% IRFC NCD RED 15-04-2033**</t>
        </is>
      </c>
      <c r="B19" s="30" t="inlineStr">
        <is>
          <t>INE053F08270</t>
        </is>
      </c>
      <c r="C19" s="30" t="inlineStr">
        <is>
          <t>CRISIL AAA</t>
        </is>
      </c>
      <c r="D19" s="13" t="n">
        <v>29500000</v>
      </c>
      <c r="E19" s="14" t="n">
        <v>29710.07</v>
      </c>
      <c r="F19" s="15" t="n">
        <v>0.0544</v>
      </c>
      <c r="G19" s="15" t="n">
        <v>0.07645</v>
      </c>
    </row>
    <row r="20">
      <c r="A20" s="12" t="inlineStr">
        <is>
          <t>6.92% REC LTD NCD RED 20-03-2032**</t>
        </is>
      </c>
      <c r="B20" s="30" t="inlineStr">
        <is>
          <t>INE020B08DV3</t>
        </is>
      </c>
      <c r="C20" s="30" t="inlineStr">
        <is>
          <t>CRISIL AAA</t>
        </is>
      </c>
      <c r="D20" s="13" t="n">
        <v>24000000</v>
      </c>
      <c r="E20" s="14" t="n">
        <v>22803.82</v>
      </c>
      <c r="F20" s="15" t="n">
        <v>0.0418</v>
      </c>
      <c r="G20" s="15" t="n">
        <v>0.0774</v>
      </c>
    </row>
    <row r="21">
      <c r="A21" s="12" t="inlineStr">
        <is>
          <t>7.70% PFC SR BS226 B NCD RED 15-04-2033**</t>
        </is>
      </c>
      <c r="B21" s="30" t="inlineStr">
        <is>
          <t>INE134E08MI4</t>
        </is>
      </c>
      <c r="C21" s="30" t="inlineStr">
        <is>
          <t>CRISIL AAA</t>
        </is>
      </c>
      <c r="D21" s="13" t="n">
        <v>15000000</v>
      </c>
      <c r="E21" s="14" t="n">
        <v>15017.63</v>
      </c>
      <c r="F21" s="15" t="n">
        <v>0.0275</v>
      </c>
      <c r="G21" s="15" t="n">
        <v>0.076727</v>
      </c>
    </row>
    <row r="22">
      <c r="A22" s="12" t="inlineStr">
        <is>
          <t>7.69% RECL SR 218 NCD RED 31-01-2033**</t>
        </is>
      </c>
      <c r="B22" s="30" t="inlineStr">
        <is>
          <t>INE020B08EE7</t>
        </is>
      </c>
      <c r="C22" s="30" t="inlineStr">
        <is>
          <t>CRISIL AAA</t>
        </is>
      </c>
      <c r="D22" s="13" t="n">
        <v>15000000</v>
      </c>
      <c r="E22" s="14" t="n">
        <v>14937.72</v>
      </c>
      <c r="F22" s="15" t="n">
        <v>0.0274</v>
      </c>
      <c r="G22" s="15" t="n">
        <v>0.07745</v>
      </c>
    </row>
    <row r="23">
      <c r="A23" s="12" t="inlineStr">
        <is>
          <t>6.92% POWER FINANCE NCD 14-04-32**</t>
        </is>
      </c>
      <c r="B23" s="30" t="inlineStr">
        <is>
          <t>INE134E08LN6</t>
        </is>
      </c>
      <c r="C23" s="30" t="inlineStr">
        <is>
          <t>CRISIL AAA</t>
        </is>
      </c>
      <c r="D23" s="13" t="n">
        <v>12500000</v>
      </c>
      <c r="E23" s="14" t="n">
        <v>11895.45</v>
      </c>
      <c r="F23" s="15" t="n">
        <v>0.0218</v>
      </c>
      <c r="G23" s="15" t="n">
        <v>0.0772</v>
      </c>
    </row>
    <row r="24">
      <c r="A24" s="12" t="inlineStr">
        <is>
          <t>7.82% PFC SR BS225 NCD RED 11-03-2033**</t>
        </is>
      </c>
      <c r="B24" s="30" t="inlineStr">
        <is>
          <t>INE134E08MD5</t>
        </is>
      </c>
      <c r="C24" s="30" t="inlineStr">
        <is>
          <t>CRISIL AAA</t>
        </is>
      </c>
      <c r="D24" s="13" t="n">
        <v>10000000</v>
      </c>
      <c r="E24" s="14" t="n">
        <v>10089.26</v>
      </c>
      <c r="F24" s="15" t="n">
        <v>0.0185</v>
      </c>
      <c r="G24" s="15" t="n">
        <v>0.076727</v>
      </c>
    </row>
    <row r="25">
      <c r="A25" s="12" t="inlineStr">
        <is>
          <t>7.65% IRFC NCD SR167 RED 30-12-2032**</t>
        </is>
      </c>
      <c r="B25" s="30" t="inlineStr">
        <is>
          <t>INE053F08221</t>
        </is>
      </c>
      <c r="C25" s="30" t="inlineStr">
        <is>
          <t>CRISIL AAA</t>
        </is>
      </c>
      <c r="D25" s="13" t="n">
        <v>9000000</v>
      </c>
      <c r="E25" s="14" t="n">
        <v>9001.01</v>
      </c>
      <c r="F25" s="15" t="n">
        <v>0.0165</v>
      </c>
      <c r="G25" s="15" t="n">
        <v>0.0765</v>
      </c>
    </row>
    <row r="26">
      <c r="A26" s="12" t="inlineStr">
        <is>
          <t>7.44% NTPC LTD. SR 78 NCD RED 25-08-2032**</t>
        </is>
      </c>
      <c r="B26" s="30" t="inlineStr">
        <is>
          <t>INE733E08221</t>
        </is>
      </c>
      <c r="C26" s="30" t="inlineStr">
        <is>
          <t>CRISIL AAA</t>
        </is>
      </c>
      <c r="D26" s="13" t="n">
        <v>8000000</v>
      </c>
      <c r="E26" s="14" t="n">
        <v>7924.09</v>
      </c>
      <c r="F26" s="15" t="n">
        <v>0.0145</v>
      </c>
      <c r="G26" s="15" t="n">
        <v>0.07585</v>
      </c>
    </row>
    <row r="27">
      <c r="A27" s="12" t="inlineStr">
        <is>
          <t>7.69% NABARD NCD SR LTIF 1E 31-03-2032**</t>
        </is>
      </c>
      <c r="B27" s="30" t="inlineStr">
        <is>
          <t>INE261F08832</t>
        </is>
      </c>
      <c r="C27" s="30" t="inlineStr">
        <is>
          <t>CRISIL AAA</t>
        </is>
      </c>
      <c r="D27" s="13" t="n">
        <v>1000000</v>
      </c>
      <c r="E27" s="14" t="n">
        <v>997.5</v>
      </c>
      <c r="F27" s="15" t="n">
        <v>0.0018</v>
      </c>
      <c r="G27" s="15" t="n">
        <v>0.0772</v>
      </c>
    </row>
    <row r="28">
      <c r="A28" s="12" t="inlineStr">
        <is>
          <t>8.5% EXIM BANK NCD RED 14-03-2033</t>
        </is>
      </c>
      <c r="B28" s="30" t="inlineStr">
        <is>
          <t>INE514E08FS0</t>
        </is>
      </c>
      <c r="C28" s="30" t="inlineStr">
        <is>
          <t>CRISIL AAA</t>
        </is>
      </c>
      <c r="D28" s="13" t="n">
        <v>500000</v>
      </c>
      <c r="E28" s="14" t="n">
        <v>526.66</v>
      </c>
      <c r="F28" s="15" t="n">
        <v>0.001</v>
      </c>
      <c r="G28" s="15" t="n">
        <v>0.0767</v>
      </c>
    </row>
    <row r="29">
      <c r="A29" s="16" t="inlineStr">
        <is>
          <t>Sub Total</t>
        </is>
      </c>
      <c r="B29" s="31" t="n"/>
      <c r="C29" s="31" t="n"/>
      <c r="D29" s="17" t="n"/>
      <c r="E29" s="18" t="n">
        <v>426167.51</v>
      </c>
      <c r="F29" s="19" t="n">
        <v>0.7805</v>
      </c>
      <c r="G29" s="20" t="n"/>
    </row>
    <row r="30">
      <c r="A30" s="12" t="n"/>
      <c r="B30" s="30" t="n"/>
      <c r="C30" s="30" t="n"/>
      <c r="D30" s="13" t="n"/>
      <c r="E30" s="14" t="n"/>
      <c r="F30" s="15" t="n"/>
      <c r="G30" s="15" t="n"/>
    </row>
    <row r="31">
      <c r="A31" s="16" t="inlineStr">
        <is>
          <t>Government Securities</t>
        </is>
      </c>
      <c r="B31" s="30" t="n"/>
      <c r="C31" s="30" t="n"/>
      <c r="D31" s="13" t="n"/>
      <c r="E31" s="14" t="n"/>
      <c r="F31" s="15" t="n"/>
      <c r="G31" s="15" t="n"/>
    </row>
    <row r="32">
      <c r="A32" s="12" t="inlineStr">
        <is>
          <t>7.26% GOVT OF INDIA RED 22-08-2032</t>
        </is>
      </c>
      <c r="B32" s="30" t="inlineStr">
        <is>
          <t>IN0020220060</t>
        </is>
      </c>
      <c r="C32" s="30" t="inlineStr">
        <is>
          <t>SOVEREIGN</t>
        </is>
      </c>
      <c r="D32" s="13" t="n">
        <v>69000000</v>
      </c>
      <c r="E32" s="14" t="n">
        <v>68302.89</v>
      </c>
      <c r="F32" s="15" t="n">
        <v>0.1251</v>
      </c>
      <c r="G32" s="15" t="n">
        <v>0.075532852241</v>
      </c>
    </row>
    <row r="33">
      <c r="A33" s="12" t="inlineStr">
        <is>
          <t>7.26% GOVT OF INDIA RED 06-02-2033</t>
        </is>
      </c>
      <c r="B33" s="30" t="inlineStr">
        <is>
          <t>IN0020220151</t>
        </is>
      </c>
      <c r="C33" s="30" t="inlineStr">
        <is>
          <t>SOVEREIGN</t>
        </is>
      </c>
      <c r="D33" s="13" t="n">
        <v>29000000</v>
      </c>
      <c r="E33" s="14" t="n">
        <v>28738.3</v>
      </c>
      <c r="F33" s="15" t="n">
        <v>0.0526</v>
      </c>
      <c r="G33" s="15" t="n">
        <v>0.075304706961</v>
      </c>
    </row>
    <row r="34">
      <c r="A34" s="16" t="inlineStr">
        <is>
          <t>Sub Total</t>
        </is>
      </c>
      <c r="B34" s="31" t="n"/>
      <c r="C34" s="31" t="n"/>
      <c r="D34" s="17" t="n"/>
      <c r="E34" s="18" t="n">
        <v>97041.19</v>
      </c>
      <c r="F34" s="19" t="n">
        <v>0.1777</v>
      </c>
      <c r="G34" s="20" t="n"/>
    </row>
    <row r="35">
      <c r="A35" s="12" t="n"/>
      <c r="B35" s="30" t="n"/>
      <c r="C35" s="30" t="n"/>
      <c r="D35" s="13" t="n"/>
      <c r="E35" s="14" t="n"/>
      <c r="F35" s="15" t="n"/>
      <c r="G35" s="15" t="n"/>
    </row>
    <row r="36">
      <c r="A36" s="16" t="inlineStr">
        <is>
          <t>(b)Privately Placed/Unlisted</t>
        </is>
      </c>
      <c r="B36" s="30" t="n"/>
      <c r="C36" s="30" t="n"/>
      <c r="D36" s="13" t="n"/>
      <c r="E36" s="14" t="n"/>
      <c r="F36" s="15" t="n"/>
      <c r="G36" s="15" t="n"/>
    </row>
    <row r="37">
      <c r="A37" s="16" t="inlineStr">
        <is>
          <t>Sub Total</t>
        </is>
      </c>
      <c r="B37" s="30" t="n"/>
      <c r="C37" s="30" t="n"/>
      <c r="D37" s="13" t="n"/>
      <c r="E37" s="35" t="inlineStr">
        <is>
          <t>NIL</t>
        </is>
      </c>
      <c r="F37" s="36" t="inlineStr">
        <is>
          <t>NIL</t>
        </is>
      </c>
      <c r="G37" s="15" t="n"/>
    </row>
    <row r="38">
      <c r="A38" s="12" t="n"/>
      <c r="B38" s="30" t="n"/>
      <c r="C38" s="30" t="n"/>
      <c r="D38" s="13" t="n"/>
      <c r="E38" s="14" t="n"/>
      <c r="F38" s="15" t="n"/>
      <c r="G38" s="15" t="n"/>
    </row>
    <row r="39">
      <c r="A39" s="16" t="inlineStr">
        <is>
          <t>(c)Securitised Debt Instruments</t>
        </is>
      </c>
      <c r="B39" s="30" t="n"/>
      <c r="C39" s="30" t="n"/>
      <c r="D39" s="13" t="n"/>
      <c r="E39" s="14" t="n"/>
      <c r="F39" s="15" t="n"/>
      <c r="G39" s="15" t="n"/>
    </row>
    <row r="40">
      <c r="A40" s="16" t="inlineStr">
        <is>
          <t>Sub Total</t>
        </is>
      </c>
      <c r="B40" s="30" t="n"/>
      <c r="C40" s="30" t="n"/>
      <c r="D40" s="13" t="n"/>
      <c r="E40" s="35" t="inlineStr">
        <is>
          <t>NIL</t>
        </is>
      </c>
      <c r="F40" s="36" t="inlineStr">
        <is>
          <t>NIL</t>
        </is>
      </c>
      <c r="G40" s="15" t="n"/>
    </row>
    <row r="41">
      <c r="A41" s="12" t="n"/>
      <c r="B41" s="30" t="n"/>
      <c r="C41" s="30" t="n"/>
      <c r="D41" s="13" t="n"/>
      <c r="E41" s="14" t="n"/>
      <c r="F41" s="15" t="n"/>
      <c r="G41" s="15" t="n"/>
    </row>
    <row r="42">
      <c r="A42" s="21" t="inlineStr">
        <is>
          <t>TOTAL</t>
        </is>
      </c>
      <c r="B42" s="32" t="n"/>
      <c r="C42" s="32" t="n"/>
      <c r="D42" s="22" t="n"/>
      <c r="E42" s="18" t="n">
        <v>523208.7</v>
      </c>
      <c r="F42" s="19" t="n">
        <v>0.9582000000000001</v>
      </c>
      <c r="G42" s="20" t="n"/>
    </row>
    <row r="43">
      <c r="A43" s="12" t="n"/>
      <c r="B43" s="30" t="n"/>
      <c r="C43" s="30" t="n"/>
      <c r="D43" s="13" t="n"/>
      <c r="E43" s="14" t="n"/>
      <c r="F43" s="15" t="n"/>
      <c r="G43" s="15" t="n"/>
    </row>
    <row r="44">
      <c r="A44" s="12" t="n"/>
      <c r="B44" s="30" t="n"/>
      <c r="C44" s="30" t="n"/>
      <c r="D44" s="13" t="n"/>
      <c r="E44" s="14" t="n"/>
      <c r="F44" s="15" t="n"/>
      <c r="G44" s="15" t="n"/>
    </row>
    <row r="45">
      <c r="A45" s="16" t="inlineStr">
        <is>
          <t>TREPS / Reverse Repo</t>
        </is>
      </c>
      <c r="B45" s="30" t="n"/>
      <c r="C45" s="30" t="n"/>
      <c r="D45" s="13" t="n"/>
      <c r="E45" s="14" t="n"/>
      <c r="F45" s="15" t="n"/>
      <c r="G45" s="15" t="n"/>
    </row>
    <row r="46">
      <c r="A46" s="12" t="inlineStr">
        <is>
          <t>Clearing Corporation of India Ltd.</t>
        </is>
      </c>
      <c r="B46" s="30" t="n"/>
      <c r="C46" s="30" t="n"/>
      <c r="D46" s="13" t="n"/>
      <c r="E46" s="14" t="n">
        <v>318.94</v>
      </c>
      <c r="F46" s="15" t="n">
        <v>0.0005999999999999999</v>
      </c>
      <c r="G46" s="15" t="n">
        <v>0.067576</v>
      </c>
    </row>
    <row r="47">
      <c r="A47" s="16" t="inlineStr">
        <is>
          <t>Sub Total</t>
        </is>
      </c>
      <c r="B47" s="31" t="n"/>
      <c r="C47" s="31" t="n"/>
      <c r="D47" s="17" t="n"/>
      <c r="E47" s="18" t="n">
        <v>318.94</v>
      </c>
      <c r="F47" s="19" t="n">
        <v>0.0005999999999999999</v>
      </c>
      <c r="G47" s="20" t="n"/>
    </row>
    <row r="48">
      <c r="A48" s="12" t="n"/>
      <c r="B48" s="30" t="n"/>
      <c r="C48" s="30" t="n"/>
      <c r="D48" s="13" t="n"/>
      <c r="E48" s="14" t="n"/>
      <c r="F48" s="15" t="n"/>
      <c r="G48" s="15" t="n"/>
    </row>
    <row r="49">
      <c r="A49" s="21" t="inlineStr">
        <is>
          <t>TOTAL</t>
        </is>
      </c>
      <c r="B49" s="32" t="n"/>
      <c r="C49" s="32" t="n"/>
      <c r="D49" s="22" t="n"/>
      <c r="E49" s="18" t="n">
        <v>318.94</v>
      </c>
      <c r="F49" s="19" t="n">
        <v>0.0005999999999999999</v>
      </c>
      <c r="G49" s="20" t="n"/>
    </row>
    <row r="50">
      <c r="A50" s="12" t="inlineStr">
        <is>
          <t>Accrued Interest</t>
        </is>
      </c>
      <c r="B50" s="30" t="n"/>
      <c r="C50" s="30" t="n"/>
      <c r="D50" s="13" t="n"/>
      <c r="E50" s="14" t="n">
        <v>22550.4800404</v>
      </c>
      <c r="F50" s="15" t="n">
        <v>0.041294</v>
      </c>
      <c r="G50" s="15" t="n"/>
    </row>
    <row r="51">
      <c r="A51" s="12" t="inlineStr">
        <is>
          <t>Net Receivables/(Payables)</t>
        </is>
      </c>
      <c r="B51" s="30" t="n"/>
      <c r="C51" s="30" t="n"/>
      <c r="D51" s="13" t="n"/>
      <c r="E51" s="14" t="n">
        <v>7.8199596</v>
      </c>
      <c r="F51" s="24" t="n">
        <v>-9.399999999999999e-05</v>
      </c>
      <c r="G51" s="15" t="n">
        <v>0.067576</v>
      </c>
    </row>
    <row r="52">
      <c r="A52" s="25" t="inlineStr">
        <is>
          <t>GRAND TOTAL</t>
        </is>
      </c>
      <c r="B52" s="33" t="n"/>
      <c r="C52" s="33" t="n"/>
      <c r="D52" s="26" t="n"/>
      <c r="E52" s="27" t="n">
        <v>546085.9399999999</v>
      </c>
      <c r="F52" s="28" t="n">
        <v>1</v>
      </c>
      <c r="G52" s="28" t="n"/>
    </row>
    <row r="54">
      <c r="A54" s="67" t="inlineStr">
        <is>
          <t>**Non Traded Security</t>
        </is>
      </c>
    </row>
    <row r="57">
      <c r="A57" s="67" t="inlineStr">
        <is>
          <t>Notes:</t>
        </is>
      </c>
    </row>
    <row r="58">
      <c r="A58" s="47" t="inlineStr">
        <is>
          <t>1. Security in default beyond its maturiy date</t>
        </is>
      </c>
      <c r="B58" s="34" t="inlineStr">
        <is>
          <t>NIL</t>
        </is>
      </c>
    </row>
    <row r="59">
      <c r="A59" t="inlineStr">
        <is>
          <t>2. NAV at the beginning of the period (Rs. per unit)</t>
        </is>
      </c>
    </row>
    <row r="60">
      <c r="A60" t="inlineStr">
        <is>
          <t>Plan /option (Face Value 1000)</t>
        </is>
      </c>
      <c r="B60" t="inlineStr">
        <is>
          <t>As on</t>
        </is>
      </c>
      <c r="C60" t="inlineStr">
        <is>
          <t>As on</t>
        </is>
      </c>
    </row>
    <row r="61">
      <c r="B61" s="48" t="n">
        <v>45198</v>
      </c>
      <c r="C61" s="48" t="n">
        <v>45230</v>
      </c>
    </row>
    <row r="62">
      <c r="A62" t="inlineStr">
        <is>
          <t>Growth Option</t>
        </is>
      </c>
      <c r="B62" t="n">
        <v>1056.9202</v>
      </c>
      <c r="C62" t="n">
        <v>1055.8738</v>
      </c>
      <c r="E62" s="2" t="n"/>
    </row>
    <row r="63">
      <c r="E63" s="2" t="n"/>
    </row>
    <row r="64">
      <c r="A64" t="inlineStr">
        <is>
          <t xml:space="preserve">3. Total Dividend (Net) declared during the month </t>
        </is>
      </c>
      <c r="B64" s="34" t="inlineStr">
        <is>
          <t>NIL</t>
        </is>
      </c>
    </row>
    <row r="65">
      <c r="A65" t="inlineStr">
        <is>
          <t>4. Bonus was declared during the month</t>
        </is>
      </c>
      <c r="B65" s="34" t="inlineStr">
        <is>
          <t>NIL</t>
        </is>
      </c>
    </row>
    <row r="66" ht="30" customHeight="1">
      <c r="A66" s="47" t="inlineStr">
        <is>
          <t>5. Investment in Repo of Corporate Debt Securities during the month ended October 31, 2023</t>
        </is>
      </c>
      <c r="B66" s="34" t="inlineStr">
        <is>
          <t>NIL</t>
        </is>
      </c>
    </row>
    <row r="67" ht="30" customHeight="1">
      <c r="A67" s="47" t="inlineStr">
        <is>
          <t>6. Investment in foreign securities/ADRs/GDRs at the end of the month</t>
        </is>
      </c>
      <c r="B67" s="34" t="inlineStr">
        <is>
          <t>NIL</t>
        </is>
      </c>
    </row>
    <row r="68">
      <c r="A68" t="inlineStr">
        <is>
          <t>7. Average Portfolio Maturity</t>
        </is>
      </c>
      <c r="B68" s="49">
        <f>+B82</f>
        <v/>
      </c>
    </row>
    <row r="69" ht="45" customHeight="1">
      <c r="A69" s="47" t="inlineStr">
        <is>
          <t>8. Total gross exposure to derivative instruments (excluding reversed positions) at the end of the month (Rs. in Lakhs)</t>
        </is>
      </c>
      <c r="B69" s="34" t="inlineStr">
        <is>
          <t>NIL</t>
        </is>
      </c>
    </row>
    <row r="70" ht="30" customHeight="1">
      <c r="A70" s="47" t="inlineStr">
        <is>
          <t>9. Margin Deposits includes Margin money placed on derivatives other than margin money placed with bank</t>
        </is>
      </c>
      <c r="B70" s="34" t="inlineStr">
        <is>
          <t>NIL</t>
        </is>
      </c>
    </row>
    <row r="71" ht="30" customHeight="1">
      <c r="A71" s="47" t="inlineStr">
        <is>
          <t>10. Value of investment made by other schemes under same management (Rs. In Lakhs)</t>
        </is>
      </c>
      <c r="B71" s="49" t="n">
        <v>192054.5492503</v>
      </c>
    </row>
    <row r="72">
      <c r="A72" t="inlineStr">
        <is>
          <t>11. Number of instance of deviation In valuation of securities</t>
        </is>
      </c>
      <c r="B72" s="34" t="inlineStr">
        <is>
          <t>NIL</t>
        </is>
      </c>
    </row>
    <row r="73">
      <c r="A73" t="inlineStr">
        <is>
          <t>12. Total value and percentage of illiquid equity shares / securities</t>
        </is>
      </c>
      <c r="B73" s="34" t="inlineStr">
        <is>
          <t>NIL</t>
        </is>
      </c>
    </row>
    <row r="75">
      <c r="A75" t="inlineStr">
        <is>
          <t>Portfolio Information</t>
        </is>
      </c>
    </row>
    <row r="76">
      <c r="A76" s="52" t="inlineStr">
        <is>
          <t>Scheme Name :</t>
        </is>
      </c>
      <c r="B76" s="52" t="inlineStr">
        <is>
          <t>BHARAT Bond ETF - April 2033</t>
        </is>
      </c>
    </row>
    <row r="77">
      <c r="A77" s="52" t="inlineStr">
        <is>
          <t>Description (if any)</t>
        </is>
      </c>
      <c r="B77" s="52" t="inlineStr">
        <is>
          <t>Debt ETFs</t>
        </is>
      </c>
    </row>
    <row r="78">
      <c r="A78" s="52" t="n"/>
      <c r="B78" s="52" t="n"/>
    </row>
    <row r="79">
      <c r="A79" s="52" t="inlineStr">
        <is>
          <t>Annualised Portfolio YTM* :</t>
        </is>
      </c>
      <c r="B79" s="53" t="n">
        <v>7.648022583377852</v>
      </c>
    </row>
    <row r="80">
      <c r="A80" s="52" t="n"/>
      <c r="B80" s="52" t="n"/>
    </row>
    <row r="81">
      <c r="A81" s="52" t="inlineStr">
        <is>
          <t>Macaulay Duration</t>
        </is>
      </c>
      <c r="B81" s="54" t="n">
        <v>6.6606</v>
      </c>
    </row>
    <row r="82">
      <c r="A82" s="52" t="inlineStr">
        <is>
          <t>Residual Maturity</t>
        </is>
      </c>
      <c r="B82" s="54" t="n">
        <v>9.233769088595052</v>
      </c>
    </row>
    <row r="83">
      <c r="A83" s="52" t="n"/>
      <c r="B83" s="52" t="n"/>
    </row>
    <row r="84">
      <c r="A84" s="52" t="inlineStr">
        <is>
          <t xml:space="preserve">As on (Date) </t>
        </is>
      </c>
      <c r="B84" s="55" t="n">
        <v>45230</v>
      </c>
    </row>
    <row r="86" ht="70" customHeight="1">
      <c r="A86" s="69" t="inlineStr">
        <is>
          <t>Scheme Name</t>
        </is>
      </c>
      <c r="B86" s="69" t="inlineStr">
        <is>
          <t>Risk- O - Meter</t>
        </is>
      </c>
      <c r="C86" s="69" t="inlineStr">
        <is>
          <t>Benchmark of the Scheme</t>
        </is>
      </c>
      <c r="D86" s="69" t="inlineStr">
        <is>
          <t>Benchmark Risk-o-meter</t>
        </is>
      </c>
    </row>
    <row r="87" ht="70" customHeight="1">
      <c r="A87" s="69" t="inlineStr">
        <is>
          <t>BHARAT Bond ETF – April 2033</t>
        </is>
      </c>
      <c r="B87" s="69" t="n"/>
      <c r="C87" s="69" t="inlineStr">
        <is>
          <t>Nifty BHARAT Bond Index - April 2033</t>
        </is>
      </c>
      <c r="D87" s="69" t="n"/>
      <c r="E87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113"/>
  <sheetViews>
    <sheetView showGridLines="0" workbookViewId="0">
      <pane ySplit="4" topLeftCell="A37" activePane="bottomLeft" state="frozen"/>
      <selection activeCell="A2" sqref="A2:XFD2"/>
      <selection pane="bottomLeft" activeCell="A48" sqref="A48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 BANKING AND PSU DEBT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 ended debt scheme predominantly investing in Debt Instruments of Banks, Public Sector Undertakings,
Public Financial Institutions and Municipal Bonds.)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Equity &amp; Equity related</t>
        </is>
      </c>
      <c r="B7" s="30" t="n"/>
      <c r="C7" s="30" t="n"/>
      <c r="D7" s="13" t="n"/>
      <c r="E7" s="14" t="inlineStr">
        <is>
          <t>NIL</t>
        </is>
      </c>
      <c r="F7" s="15" t="inlineStr">
        <is>
          <t>NIL</t>
        </is>
      </c>
      <c r="G7" s="15" t="n"/>
    </row>
    <row r="8">
      <c r="A8" s="12" t="n"/>
      <c r="B8" s="30" t="n"/>
      <c r="C8" s="30" t="n"/>
      <c r="D8" s="13" t="n"/>
      <c r="E8" s="14" t="n"/>
      <c r="F8" s="15" t="n"/>
      <c r="G8" s="15" t="n"/>
    </row>
    <row r="9">
      <c r="A9" s="16" t="inlineStr">
        <is>
          <t>Debt Instruments</t>
        </is>
      </c>
      <c r="B9" s="30" t="n"/>
      <c r="C9" s="30" t="n"/>
      <c r="D9" s="13" t="n"/>
      <c r="E9" s="14" t="n"/>
      <c r="F9" s="15" t="n"/>
      <c r="G9" s="15" t="n"/>
    </row>
    <row r="10">
      <c r="A10" s="16" t="inlineStr">
        <is>
          <t>(a)Listed / Awaiting listing on stock Exchanges</t>
        </is>
      </c>
      <c r="B10" s="30" t="n"/>
      <c r="C10" s="30" t="n"/>
      <c r="D10" s="13" t="n"/>
      <c r="E10" s="14" t="n"/>
      <c r="F10" s="15" t="n"/>
      <c r="G10" s="15" t="n"/>
    </row>
    <row r="11">
      <c r="A11" s="12" t="inlineStr">
        <is>
          <t>8.37% HUDCO NCD RED 23-03-2029**</t>
        </is>
      </c>
      <c r="B11" s="30" t="inlineStr">
        <is>
          <t>INE031A08707</t>
        </is>
      </c>
      <c r="C11" s="30" t="inlineStr">
        <is>
          <t>ICRA AAA</t>
        </is>
      </c>
      <c r="D11" s="13" t="n">
        <v>3000000</v>
      </c>
      <c r="E11" s="14" t="n">
        <v>3112.43</v>
      </c>
      <c r="F11" s="15" t="n">
        <v>0.0951</v>
      </c>
      <c r="G11" s="15" t="n">
        <v>0.076511</v>
      </c>
    </row>
    <row r="12">
      <c r="A12" s="12" t="inlineStr">
        <is>
          <t>7.48% IRFC NCD RED 13-08-2029**</t>
        </is>
      </c>
      <c r="B12" s="30" t="inlineStr">
        <is>
          <t>INE053F07BU3</t>
        </is>
      </c>
      <c r="C12" s="30" t="inlineStr">
        <is>
          <t>CRISIL AAA</t>
        </is>
      </c>
      <c r="D12" s="13" t="n">
        <v>3000000</v>
      </c>
      <c r="E12" s="14" t="n">
        <v>2976.02</v>
      </c>
      <c r="F12" s="15" t="n">
        <v>0.091</v>
      </c>
      <c r="G12" s="15" t="n">
        <v>0.076499</v>
      </c>
    </row>
    <row r="13">
      <c r="A13" s="12" t="inlineStr">
        <is>
          <t>7.41% IOC NCD RED 22-10-2029**</t>
        </is>
      </c>
      <c r="B13" s="30" t="inlineStr">
        <is>
          <t>INE242A08437</t>
        </is>
      </c>
      <c r="C13" s="30" t="inlineStr">
        <is>
          <t>FITCH AAA</t>
        </is>
      </c>
      <c r="D13" s="13" t="n">
        <v>3000000</v>
      </c>
      <c r="E13" s="14" t="n">
        <v>2963.67</v>
      </c>
      <c r="F13" s="15" t="n">
        <v>0.0906</v>
      </c>
      <c r="G13" s="15" t="n">
        <v>0.07668700000000001</v>
      </c>
    </row>
    <row r="14">
      <c r="A14" s="12" t="inlineStr">
        <is>
          <t>8.85% REC LTD. NCD RED 16-04-2029**</t>
        </is>
      </c>
      <c r="B14" s="30" t="inlineStr">
        <is>
          <t>INE020B08BQ7</t>
        </is>
      </c>
      <c r="C14" s="30" t="inlineStr">
        <is>
          <t>CRISIL AAA</t>
        </is>
      </c>
      <c r="D14" s="13" t="n">
        <v>1850000</v>
      </c>
      <c r="E14" s="14" t="n">
        <v>1936.33</v>
      </c>
      <c r="F14" s="15" t="n">
        <v>0.0592</v>
      </c>
      <c r="G14" s="15" t="n">
        <v>0.0775</v>
      </c>
    </row>
    <row r="15">
      <c r="A15" s="12" t="inlineStr">
        <is>
          <t>7.03% HPCL NCD RED 12-04-2030**</t>
        </is>
      </c>
      <c r="B15" s="30" t="inlineStr">
        <is>
          <t>INE094A08069</t>
        </is>
      </c>
      <c r="C15" s="30" t="inlineStr">
        <is>
          <t>CRISIL AAA</t>
        </is>
      </c>
      <c r="D15" s="13" t="n">
        <v>1990000</v>
      </c>
      <c r="E15" s="14" t="n">
        <v>1924.75</v>
      </c>
      <c r="F15" s="15" t="n">
        <v>0.0588</v>
      </c>
      <c r="G15" s="15" t="n">
        <v>0.07685</v>
      </c>
    </row>
    <row r="16">
      <c r="A16" s="12" t="inlineStr">
        <is>
          <t>7.64% FOOD CORP GOI GRNT NCD 12-12-2029**</t>
        </is>
      </c>
      <c r="B16" s="30" t="inlineStr">
        <is>
          <t>INE861G08050</t>
        </is>
      </c>
      <c r="C16" s="30" t="inlineStr">
        <is>
          <t>CRISIL AAA(CE)</t>
        </is>
      </c>
      <c r="D16" s="13" t="n">
        <v>1900000</v>
      </c>
      <c r="E16" s="14" t="n">
        <v>1892.27</v>
      </c>
      <c r="F16" s="15" t="n">
        <v>0.0578</v>
      </c>
      <c r="G16" s="15" t="n">
        <v>0.0772</v>
      </c>
    </row>
    <row r="17">
      <c r="A17" s="12" t="inlineStr">
        <is>
          <t>7.49% NHAI NCD RED 01-08-2029**</t>
        </is>
      </c>
      <c r="B17" s="30" t="inlineStr">
        <is>
          <t>INE906B07HG7</t>
        </is>
      </c>
      <c r="C17" s="30" t="inlineStr">
        <is>
          <t>CRISIL AAA</t>
        </is>
      </c>
      <c r="D17" s="13" t="n">
        <v>1300000</v>
      </c>
      <c r="E17" s="14" t="n">
        <v>1290.38</v>
      </c>
      <c r="F17" s="15" t="n">
        <v>0.0394</v>
      </c>
      <c r="G17" s="15" t="n">
        <v>0.07642500000000001</v>
      </c>
    </row>
    <row r="18">
      <c r="A18" s="12" t="inlineStr">
        <is>
          <t>8.83% EXIM BK OF INDIA NCD RED 03-11-29**</t>
        </is>
      </c>
      <c r="B18" s="30" t="inlineStr">
        <is>
          <t>INE514E08EE3</t>
        </is>
      </c>
      <c r="C18" s="30" t="inlineStr">
        <is>
          <t>CRISIL AAA</t>
        </is>
      </c>
      <c r="D18" s="13" t="n">
        <v>1000000</v>
      </c>
      <c r="E18" s="14" t="n">
        <v>1053.22</v>
      </c>
      <c r="F18" s="15" t="n">
        <v>0.0322</v>
      </c>
      <c r="G18" s="15" t="n">
        <v>0.0769</v>
      </c>
    </row>
    <row r="19">
      <c r="A19" s="12" t="inlineStr">
        <is>
          <t>8.13% NUCLEAR POWER CORP NCD 28-03-2029**</t>
        </is>
      </c>
      <c r="B19" s="30" t="inlineStr">
        <is>
          <t>INE206D08386</t>
        </is>
      </c>
      <c r="C19" s="30" t="inlineStr">
        <is>
          <t>CRISIL AAA</t>
        </is>
      </c>
      <c r="D19" s="13" t="n">
        <v>1000000</v>
      </c>
      <c r="E19" s="14" t="n">
        <v>1026.84</v>
      </c>
      <c r="F19" s="15" t="n">
        <v>0.0314</v>
      </c>
      <c r="G19" s="15" t="n">
        <v>0.076552</v>
      </c>
    </row>
    <row r="20">
      <c r="A20" s="12" t="inlineStr">
        <is>
          <t>8.27% NHAI NCD RED 28-03-2029**</t>
        </is>
      </c>
      <c r="B20" s="30" t="inlineStr">
        <is>
          <t>INE906B07GP0</t>
        </is>
      </c>
      <c r="C20" s="30" t="inlineStr">
        <is>
          <t>CRISIL AAA</t>
        </is>
      </c>
      <c r="D20" s="13" t="n">
        <v>1000000</v>
      </c>
      <c r="E20" s="14" t="n">
        <v>1026.22</v>
      </c>
      <c r="F20" s="15" t="n">
        <v>0.0314</v>
      </c>
      <c r="G20" s="15" t="n">
        <v>0.07642500000000001</v>
      </c>
    </row>
    <row r="21">
      <c r="A21" s="12" t="inlineStr">
        <is>
          <t>8.12% NHPC NCD GOI SERVICED 22-03-2029**</t>
        </is>
      </c>
      <c r="B21" s="30" t="inlineStr">
        <is>
          <t>INE848E08136</t>
        </is>
      </c>
      <c r="C21" s="30" t="inlineStr">
        <is>
          <t>CARE AAA</t>
        </is>
      </c>
      <c r="D21" s="13" t="n">
        <v>1000000</v>
      </c>
      <c r="E21" s="14" t="n">
        <v>1026.11</v>
      </c>
      <c r="F21" s="15" t="n">
        <v>0.0314</v>
      </c>
      <c r="G21" s="15" t="n">
        <v>0.076663</v>
      </c>
    </row>
    <row r="22">
      <c r="A22" s="12" t="inlineStr">
        <is>
          <t>8.09% NLC INDIA LTD NCD RED 29-05-2029**</t>
        </is>
      </c>
      <c r="B22" s="30" t="inlineStr">
        <is>
          <t>INE589A07037</t>
        </is>
      </c>
      <c r="C22" s="30" t="inlineStr">
        <is>
          <t>ICRA AAA</t>
        </is>
      </c>
      <c r="D22" s="13" t="n">
        <v>1000000</v>
      </c>
      <c r="E22" s="14" t="n">
        <v>1016.98</v>
      </c>
      <c r="F22" s="15" t="n">
        <v>0.0311</v>
      </c>
      <c r="G22" s="15" t="n">
        <v>0.076875</v>
      </c>
    </row>
    <row r="23">
      <c r="A23" s="12" t="inlineStr">
        <is>
          <t>7.34% POWER GRID CORP NCD 13-07-2029**</t>
        </is>
      </c>
      <c r="B23" s="30" t="inlineStr">
        <is>
          <t>INE752E08577</t>
        </is>
      </c>
      <c r="C23" s="30" t="inlineStr">
        <is>
          <t>CRISIL AAA</t>
        </is>
      </c>
      <c r="D23" s="13" t="n">
        <v>1000000</v>
      </c>
      <c r="E23" s="14" t="n">
        <v>985.89</v>
      </c>
      <c r="F23" s="15" t="n">
        <v>0.0301</v>
      </c>
      <c r="G23" s="15" t="n">
        <v>0.07642500000000001</v>
      </c>
    </row>
    <row r="24">
      <c r="A24" s="12" t="inlineStr">
        <is>
          <t>7.41% POWER FIN CORP NCD RED 25-02-2030**</t>
        </is>
      </c>
      <c r="B24" s="30" t="inlineStr">
        <is>
          <t>INE134E08KL2</t>
        </is>
      </c>
      <c r="C24" s="30" t="inlineStr">
        <is>
          <t>CRISIL AAA</t>
        </is>
      </c>
      <c r="D24" s="13" t="n">
        <v>1000000</v>
      </c>
      <c r="E24" s="14" t="n">
        <v>983.87</v>
      </c>
      <c r="F24" s="15" t="n">
        <v>0.0301</v>
      </c>
      <c r="G24" s="15" t="n">
        <v>0.07729999999999999</v>
      </c>
    </row>
    <row r="25">
      <c r="A25" s="12" t="inlineStr">
        <is>
          <t>7.50% REC LTD. NCD RED 28-02-2030**</t>
        </is>
      </c>
      <c r="B25" s="30" t="inlineStr">
        <is>
          <t>INE020B08CP7</t>
        </is>
      </c>
      <c r="C25" s="30" t="inlineStr">
        <is>
          <t>CRISIL AAA</t>
        </is>
      </c>
      <c r="D25" s="13" t="n">
        <v>800000</v>
      </c>
      <c r="E25" s="14" t="n">
        <v>789.79</v>
      </c>
      <c r="F25" s="15" t="n">
        <v>0.0241</v>
      </c>
      <c r="G25" s="15" t="n">
        <v>0.0775</v>
      </c>
    </row>
    <row r="26">
      <c r="A26" s="12" t="inlineStr">
        <is>
          <t>8.95% FOOD CORP OF INDIA NCD 01-03-2029**</t>
        </is>
      </c>
      <c r="B26" s="30" t="inlineStr">
        <is>
          <t>INE861G08043</t>
        </is>
      </c>
      <c r="C26" s="30" t="inlineStr">
        <is>
          <t>CRISIL AAA(CE)</t>
        </is>
      </c>
      <c r="D26" s="13" t="n">
        <v>500000</v>
      </c>
      <c r="E26" s="14" t="n">
        <v>525.7</v>
      </c>
      <c r="F26" s="15" t="n">
        <v>0.0161</v>
      </c>
      <c r="G26" s="15" t="n">
        <v>0.0772</v>
      </c>
    </row>
    <row r="27">
      <c r="A27" s="12" t="inlineStr">
        <is>
          <t>8.40% NUCLEAR POW COR IN LTD NCD28-11-29**</t>
        </is>
      </c>
      <c r="B27" s="30" t="inlineStr">
        <is>
          <t>INE206D08253</t>
        </is>
      </c>
      <c r="C27" s="30" t="inlineStr">
        <is>
          <t>CRISIL AAA</t>
        </is>
      </c>
      <c r="D27" s="13" t="n">
        <v>500000</v>
      </c>
      <c r="E27" s="14" t="n">
        <v>521.1900000000001</v>
      </c>
      <c r="F27" s="15" t="n">
        <v>0.0159</v>
      </c>
      <c r="G27" s="15" t="n">
        <v>0.076575</v>
      </c>
    </row>
    <row r="28">
      <c r="A28" s="12" t="inlineStr">
        <is>
          <t>8.24% NABARD NCD GOI SERVICED 22-03-2029**</t>
        </is>
      </c>
      <c r="B28" s="30" t="inlineStr">
        <is>
          <t>INE261F08BF1</t>
        </is>
      </c>
      <c r="C28" s="30" t="inlineStr">
        <is>
          <t>CRISIL AAA</t>
        </is>
      </c>
      <c r="D28" s="13" t="n">
        <v>500000</v>
      </c>
      <c r="E28" s="14" t="n">
        <v>513.96</v>
      </c>
      <c r="F28" s="15" t="n">
        <v>0.0157</v>
      </c>
      <c r="G28" s="15" t="n">
        <v>0.07746400000000001</v>
      </c>
    </row>
    <row r="29">
      <c r="A29" s="12" t="inlineStr">
        <is>
          <t>7.70% NHAI NCD RED 13-09-2029**</t>
        </is>
      </c>
      <c r="B29" s="30" t="inlineStr">
        <is>
          <t>INE906B07HH5</t>
        </is>
      </c>
      <c r="C29" s="30" t="inlineStr">
        <is>
          <t>CRISIL AAA</t>
        </is>
      </c>
      <c r="D29" s="13" t="n">
        <v>500000</v>
      </c>
      <c r="E29" s="14" t="n">
        <v>501.16</v>
      </c>
      <c r="F29" s="15" t="n">
        <v>0.0153</v>
      </c>
      <c r="G29" s="15" t="n">
        <v>0.07642500000000001</v>
      </c>
    </row>
    <row r="30">
      <c r="A30" s="12" t="inlineStr">
        <is>
          <t>8.79% INDIAN RAIL FIN NCD RED 04-05-2030**</t>
        </is>
      </c>
      <c r="B30" s="30" t="inlineStr">
        <is>
          <t>INE053F09GX2</t>
        </is>
      </c>
      <c r="C30" s="30" t="inlineStr">
        <is>
          <t>CRISIL AAA</t>
        </is>
      </c>
      <c r="D30" s="13" t="n">
        <v>120000</v>
      </c>
      <c r="E30" s="14" t="n">
        <v>127.96</v>
      </c>
      <c r="F30" s="15" t="n">
        <v>0.0039</v>
      </c>
      <c r="G30" s="15" t="n">
        <v>0.076249</v>
      </c>
    </row>
    <row r="31">
      <c r="A31" s="12" t="inlineStr">
        <is>
          <t>8.7% LIC HOUS FIN NCD RED 23-03-2029**</t>
        </is>
      </c>
      <c r="B31" s="30" t="inlineStr">
        <is>
          <t>INE115A07OB4</t>
        </is>
      </c>
      <c r="C31" s="30" t="inlineStr">
        <is>
          <t>CRISIL AAA</t>
        </is>
      </c>
      <c r="D31" s="13" t="n">
        <v>10000</v>
      </c>
      <c r="E31" s="14" t="n">
        <v>10.33</v>
      </c>
      <c r="F31" s="15" t="n">
        <v>0.0003</v>
      </c>
      <c r="G31" s="15" t="n">
        <v>0.07905</v>
      </c>
    </row>
    <row r="32">
      <c r="A32" s="16" t="inlineStr">
        <is>
          <t>Sub Total</t>
        </is>
      </c>
      <c r="B32" s="31" t="n"/>
      <c r="C32" s="31" t="n"/>
      <c r="D32" s="17" t="n"/>
      <c r="E32" s="18" t="n">
        <v>26205.07</v>
      </c>
      <c r="F32" s="19" t="n">
        <v>0.8008999999999999</v>
      </c>
      <c r="G32" s="20" t="n"/>
    </row>
    <row r="33">
      <c r="A33" s="12" t="n"/>
      <c r="B33" s="30" t="n"/>
      <c r="C33" s="30" t="n"/>
      <c r="D33" s="13" t="n"/>
      <c r="E33" s="14" t="n"/>
      <c r="F33" s="15" t="n"/>
      <c r="G33" s="15" t="n"/>
    </row>
    <row r="34">
      <c r="A34" s="16" t="inlineStr">
        <is>
          <t>Government Securities</t>
        </is>
      </c>
      <c r="B34" s="30" t="n"/>
      <c r="C34" s="30" t="n"/>
      <c r="D34" s="13" t="n"/>
      <c r="E34" s="14" t="n"/>
      <c r="F34" s="15" t="n"/>
      <c r="G34" s="15" t="n"/>
    </row>
    <row r="35">
      <c r="A35" s="12" t="inlineStr">
        <is>
          <t>7.10% GOVT OF INDIA RED 18-04-2029</t>
        </is>
      </c>
      <c r="B35" s="30" t="inlineStr">
        <is>
          <t>IN0020220011</t>
        </is>
      </c>
      <c r="C35" s="30" t="inlineStr">
        <is>
          <t>SOVEREIGN</t>
        </is>
      </c>
      <c r="D35" s="13" t="n">
        <v>5500000</v>
      </c>
      <c r="E35" s="14" t="n">
        <v>5432.62</v>
      </c>
      <c r="F35" s="15" t="n">
        <v>0.1661</v>
      </c>
      <c r="G35" s="15" t="n">
        <v>0.07511495000600001</v>
      </c>
    </row>
    <row r="36">
      <c r="A36" s="16" t="inlineStr">
        <is>
          <t>Sub Total</t>
        </is>
      </c>
      <c r="B36" s="31" t="n"/>
      <c r="C36" s="31" t="n"/>
      <c r="D36" s="17" t="n"/>
      <c r="E36" s="18" t="n">
        <v>5432.62</v>
      </c>
      <c r="F36" s="19" t="n">
        <v>0.1661</v>
      </c>
      <c r="G36" s="20" t="n"/>
    </row>
    <row r="37">
      <c r="A37" s="12" t="n"/>
      <c r="B37" s="30" t="n"/>
      <c r="C37" s="30" t="n"/>
      <c r="D37" s="13" t="n"/>
      <c r="E37" s="14" t="n"/>
      <c r="F37" s="15" t="n"/>
      <c r="G37" s="15" t="n"/>
    </row>
    <row r="38">
      <c r="A38" s="16" t="inlineStr">
        <is>
          <t>(b)Privately Placed/Unlisted</t>
        </is>
      </c>
      <c r="B38" s="30" t="n"/>
      <c r="C38" s="30" t="n"/>
      <c r="D38" s="13" t="n"/>
      <c r="E38" s="14" t="n"/>
      <c r="F38" s="15" t="n"/>
      <c r="G38" s="15" t="n"/>
    </row>
    <row r="39">
      <c r="A39" s="16" t="inlineStr">
        <is>
          <t>Sub Total</t>
        </is>
      </c>
      <c r="B39" s="30" t="n"/>
      <c r="C39" s="30" t="n"/>
      <c r="D39" s="13" t="n"/>
      <c r="E39" s="35" t="inlineStr">
        <is>
          <t>NIL</t>
        </is>
      </c>
      <c r="F39" s="36" t="inlineStr">
        <is>
          <t>NIL</t>
        </is>
      </c>
      <c r="G39" s="15" t="n"/>
    </row>
    <row r="40">
      <c r="A40" s="12" t="n"/>
      <c r="B40" s="30" t="n"/>
      <c r="C40" s="30" t="n"/>
      <c r="D40" s="13" t="n"/>
      <c r="E40" s="14" t="n"/>
      <c r="F40" s="15" t="n"/>
      <c r="G40" s="15" t="n"/>
    </row>
    <row r="41">
      <c r="A41" s="16" t="inlineStr">
        <is>
          <t>(c)Securitised Debt Instruments</t>
        </is>
      </c>
      <c r="B41" s="30" t="n"/>
      <c r="C41" s="30" t="n"/>
      <c r="D41" s="13" t="n"/>
      <c r="E41" s="14" t="n"/>
      <c r="F41" s="15" t="n"/>
      <c r="G41" s="15" t="n"/>
    </row>
    <row r="42">
      <c r="A42" s="16" t="inlineStr">
        <is>
          <t>Sub Total</t>
        </is>
      </c>
      <c r="B42" s="30" t="n"/>
      <c r="C42" s="30" t="n"/>
      <c r="D42" s="13" t="n"/>
      <c r="E42" s="35" t="inlineStr">
        <is>
          <t>NIL</t>
        </is>
      </c>
      <c r="F42" s="36" t="inlineStr">
        <is>
          <t>NIL</t>
        </is>
      </c>
      <c r="G42" s="15" t="n"/>
    </row>
    <row r="43">
      <c r="A43" s="12" t="n"/>
      <c r="B43" s="30" t="n"/>
      <c r="C43" s="30" t="n"/>
      <c r="D43" s="13" t="n"/>
      <c r="E43" s="14" t="n"/>
      <c r="F43" s="15" t="n"/>
      <c r="G43" s="15" t="n"/>
    </row>
    <row r="44">
      <c r="A44" s="21" t="inlineStr">
        <is>
          <t>TOTAL</t>
        </is>
      </c>
      <c r="B44" s="32" t="n"/>
      <c r="C44" s="32" t="n"/>
      <c r="D44" s="22" t="n"/>
      <c r="E44" s="18" t="n">
        <v>31637.69</v>
      </c>
      <c r="F44" s="19" t="n">
        <v>0.967</v>
      </c>
      <c r="G44" s="20" t="n"/>
    </row>
    <row r="45">
      <c r="A45" s="12" t="n"/>
      <c r="B45" s="30" t="n"/>
      <c r="C45" s="30" t="n"/>
      <c r="D45" s="13" t="n"/>
      <c r="E45" s="14" t="n"/>
      <c r="F45" s="15" t="n"/>
      <c r="G45" s="15" t="n"/>
    </row>
    <row r="46">
      <c r="A46" s="12" t="n"/>
      <c r="B46" s="30" t="n"/>
      <c r="C46" s="30" t="n"/>
      <c r="D46" s="13" t="n"/>
      <c r="E46" s="14" t="n"/>
      <c r="F46" s="15" t="n"/>
      <c r="G46" s="15" t="n"/>
    </row>
    <row r="47">
      <c r="A47" s="16" t="inlineStr">
        <is>
          <t>Investment in AIF</t>
        </is>
      </c>
      <c r="B47" s="30" t="n"/>
      <c r="C47" s="30" t="n"/>
      <c r="D47" s="13" t="n"/>
      <c r="E47" s="14" t="n"/>
      <c r="F47" s="15" t="n"/>
      <c r="G47" s="15" t="n"/>
    </row>
    <row r="48">
      <c r="A48" s="12" t="inlineStr">
        <is>
          <t>SBI CDMDF--A2</t>
        </is>
      </c>
      <c r="B48" s="30" t="inlineStr">
        <is>
          <t>INF0RQ622028</t>
        </is>
      </c>
      <c r="C48" s="30" t="n"/>
      <c r="D48" s="13" t="n">
        <v>888.456</v>
      </c>
      <c r="E48" s="14" t="n">
        <v>88.89</v>
      </c>
      <c r="F48" s="15" t="n">
        <v>0.0027</v>
      </c>
      <c r="G48" s="15" t="n"/>
    </row>
    <row r="49">
      <c r="A49" s="12" t="n"/>
      <c r="B49" s="30" t="n"/>
      <c r="C49" s="30" t="n"/>
      <c r="D49" s="13" t="n"/>
      <c r="E49" s="14" t="n"/>
      <c r="F49" s="15" t="n"/>
      <c r="G49" s="15" t="n"/>
    </row>
    <row r="50">
      <c r="A50" s="21" t="inlineStr">
        <is>
          <t>TOTAL</t>
        </is>
      </c>
      <c r="B50" s="32" t="n"/>
      <c r="C50" s="32" t="n"/>
      <c r="D50" s="22" t="n"/>
      <c r="E50" s="18" t="n">
        <v>88.89</v>
      </c>
      <c r="F50" s="19" t="n">
        <v>0.0027</v>
      </c>
      <c r="G50" s="20" t="n"/>
    </row>
    <row r="51">
      <c r="A51" s="12" t="n"/>
      <c r="B51" s="30" t="n"/>
      <c r="C51" s="30" t="n"/>
      <c r="D51" s="13" t="n"/>
      <c r="E51" s="14" t="n"/>
      <c r="F51" s="15" t="n"/>
      <c r="G51" s="15" t="n"/>
    </row>
    <row r="52">
      <c r="A52" s="16" t="inlineStr">
        <is>
          <t>TREPS / Reverse Repo</t>
        </is>
      </c>
      <c r="B52" s="30" t="n"/>
      <c r="C52" s="30" t="n"/>
      <c r="D52" s="13" t="n"/>
      <c r="E52" s="14" t="n"/>
      <c r="F52" s="15" t="n"/>
      <c r="G52" s="15" t="n"/>
    </row>
    <row r="53">
      <c r="A53" s="12" t="inlineStr">
        <is>
          <t>Clearing Corporation of India Ltd.</t>
        </is>
      </c>
      <c r="B53" s="30" t="n"/>
      <c r="C53" s="30" t="n"/>
      <c r="D53" s="13" t="n"/>
      <c r="E53" s="14" t="n">
        <v>184.97</v>
      </c>
      <c r="F53" s="15" t="n">
        <v>0.0057</v>
      </c>
      <c r="G53" s="15" t="n">
        <v>0.067576</v>
      </c>
    </row>
    <row r="54">
      <c r="A54" s="16" t="inlineStr">
        <is>
          <t>Sub Total</t>
        </is>
      </c>
      <c r="B54" s="31" t="n"/>
      <c r="C54" s="31" t="n"/>
      <c r="D54" s="17" t="n"/>
      <c r="E54" s="18" t="n">
        <v>184.97</v>
      </c>
      <c r="F54" s="19" t="n">
        <v>0.0057</v>
      </c>
      <c r="G54" s="20" t="n"/>
    </row>
    <row r="55">
      <c r="A55" s="12" t="n"/>
      <c r="B55" s="30" t="n"/>
      <c r="C55" s="30" t="n"/>
      <c r="D55" s="13" t="n"/>
      <c r="E55" s="14" t="n"/>
      <c r="F55" s="15" t="n"/>
      <c r="G55" s="15" t="n"/>
    </row>
    <row r="56">
      <c r="A56" s="21" t="inlineStr">
        <is>
          <t>TOTAL</t>
        </is>
      </c>
      <c r="B56" s="32" t="n"/>
      <c r="C56" s="32" t="n"/>
      <c r="D56" s="22" t="n"/>
      <c r="E56" s="18" t="n">
        <v>184.97</v>
      </c>
      <c r="F56" s="19" t="n">
        <v>0.0057</v>
      </c>
      <c r="G56" s="20" t="n"/>
    </row>
    <row r="57">
      <c r="A57" s="12" t="inlineStr">
        <is>
          <t>Accrued Interest</t>
        </is>
      </c>
      <c r="B57" s="30" t="n"/>
      <c r="C57" s="30" t="n"/>
      <c r="D57" s="13" t="n"/>
      <c r="E57" s="14" t="n">
        <v>861.3800109</v>
      </c>
      <c r="F57" s="15" t="n">
        <v>0.026331</v>
      </c>
      <c r="G57" s="15" t="n"/>
    </row>
    <row r="58">
      <c r="A58" s="12" t="inlineStr">
        <is>
          <t>Net Receivables/(Payables)</t>
        </is>
      </c>
      <c r="B58" s="30" t="n"/>
      <c r="C58" s="30" t="n"/>
      <c r="D58" s="13" t="n"/>
      <c r="E58" s="23" t="n">
        <v>-60.5800109</v>
      </c>
      <c r="F58" s="24" t="n">
        <v>-0.001731</v>
      </c>
      <c r="G58" s="15" t="n">
        <v>0.067576</v>
      </c>
    </row>
    <row r="59">
      <c r="A59" s="25" t="inlineStr">
        <is>
          <t>GRAND TOTAL</t>
        </is>
      </c>
      <c r="B59" s="33" t="n"/>
      <c r="C59" s="33" t="n"/>
      <c r="D59" s="26" t="n"/>
      <c r="E59" s="27" t="n">
        <v>32712.35</v>
      </c>
      <c r="F59" s="28" t="n">
        <v>1</v>
      </c>
      <c r="G59" s="28" t="n"/>
    </row>
    <row r="61">
      <c r="A61" s="67" t="inlineStr">
        <is>
          <t>**Non Traded Security</t>
        </is>
      </c>
    </row>
    <row r="64">
      <c r="A64" s="67" t="inlineStr">
        <is>
          <t>Notes:</t>
        </is>
      </c>
    </row>
    <row r="65">
      <c r="A65" s="47" t="inlineStr">
        <is>
          <t>1. Security in default beyond its maturiy date</t>
        </is>
      </c>
      <c r="B65" s="34" t="inlineStr">
        <is>
          <t>NIL</t>
        </is>
      </c>
    </row>
    <row r="66">
      <c r="A66" t="inlineStr">
        <is>
          <t>2. NAV at the beginning of the period (Rs. per unit)</t>
        </is>
      </c>
    </row>
    <row r="67">
      <c r="A67" t="inlineStr">
        <is>
          <t>Plan /option (Face Value 10)</t>
        </is>
      </c>
      <c r="B67" t="inlineStr">
        <is>
          <t>As on</t>
        </is>
      </c>
      <c r="C67" t="inlineStr">
        <is>
          <t>As on</t>
        </is>
      </c>
    </row>
    <row r="68">
      <c r="B68" s="48" t="n">
        <v>45198</v>
      </c>
      <c r="C68" s="48" t="n">
        <v>45230</v>
      </c>
    </row>
    <row r="69">
      <c r="A69" t="inlineStr">
        <is>
          <t>Direct Plan Bonus Option</t>
        </is>
      </c>
      <c r="B69" t="inlineStr">
        <is>
          <t>^</t>
        </is>
      </c>
      <c r="C69" t="inlineStr">
        <is>
          <t>^</t>
        </is>
      </c>
      <c r="E69" s="2" t="n"/>
    </row>
    <row r="70">
      <c r="A70" t="inlineStr">
        <is>
          <t>Direct Plan Fortnightly IDCW Option</t>
        </is>
      </c>
      <c r="B70" t="n">
        <v>14.555</v>
      </c>
      <c r="C70" t="n">
        <v>14.4974</v>
      </c>
      <c r="E70" s="2" t="n"/>
    </row>
    <row r="71">
      <c r="A71" t="inlineStr">
        <is>
          <t>Direct Plan Growth Option</t>
        </is>
      </c>
      <c r="B71" t="n">
        <v>22.1011</v>
      </c>
      <c r="C71" t="n">
        <v>22.1333</v>
      </c>
      <c r="E71" s="2" t="n"/>
    </row>
    <row r="72">
      <c r="A72" t="inlineStr">
        <is>
          <t>Direct Plan IDCW Option</t>
        </is>
      </c>
      <c r="B72" t="n">
        <v>18.2892</v>
      </c>
      <c r="C72" t="n">
        <v>18.0155</v>
      </c>
      <c r="E72" s="2" t="n"/>
    </row>
    <row r="73">
      <c r="A73" t="inlineStr">
        <is>
          <t>Direct Plan Monthly IDCW Option</t>
        </is>
      </c>
      <c r="B73" t="n">
        <v>10.8988</v>
      </c>
      <c r="C73" t="n">
        <v>10.9147</v>
      </c>
      <c r="E73" s="2" t="n"/>
    </row>
    <row r="74">
      <c r="A74" t="inlineStr">
        <is>
          <t>Direct Plan Weekly IDCW Option</t>
        </is>
      </c>
      <c r="B74" t="n">
        <v>10.5409</v>
      </c>
      <c r="C74" t="n">
        <v>10.5563</v>
      </c>
      <c r="E74" s="2" t="n"/>
    </row>
    <row r="75">
      <c r="A75" t="inlineStr">
        <is>
          <t>Regular Plan Bonus Option</t>
        </is>
      </c>
      <c r="B75" t="inlineStr">
        <is>
          <t>^</t>
        </is>
      </c>
      <c r="C75" t="inlineStr">
        <is>
          <t>^</t>
        </is>
      </c>
      <c r="E75" s="2" t="n"/>
    </row>
    <row r="76">
      <c r="A76" t="inlineStr">
        <is>
          <t>Regular Plan Fortnightly IDCW Option</t>
        </is>
      </c>
      <c r="B76" t="n">
        <v>14.1719</v>
      </c>
      <c r="C76" t="n">
        <v>14.1158</v>
      </c>
      <c r="E76" s="2" t="n"/>
    </row>
    <row r="77">
      <c r="A77" t="inlineStr">
        <is>
          <t>Regular Plan Growth Option</t>
        </is>
      </c>
      <c r="B77" t="n">
        <v>21.4449</v>
      </c>
      <c r="C77" t="n">
        <v>21.4704</v>
      </c>
      <c r="E77" s="2" t="n"/>
    </row>
    <row r="78">
      <c r="A78" t="inlineStr">
        <is>
          <t>Regular Plan IDCW Option</t>
        </is>
      </c>
      <c r="B78" t="n">
        <v>17.6524</v>
      </c>
      <c r="C78" t="n">
        <v>17.373</v>
      </c>
      <c r="E78" s="2" t="n"/>
    </row>
    <row r="79">
      <c r="A79" t="inlineStr">
        <is>
          <t>Regular Plan Monthly IDCW Option</t>
        </is>
      </c>
      <c r="B79" t="n">
        <v>11.1433</v>
      </c>
      <c r="C79" t="n">
        <v>11.1565</v>
      </c>
      <c r="E79" s="2" t="n"/>
    </row>
    <row r="80">
      <c r="A80" t="inlineStr">
        <is>
          <t>Regular Plan Weekly IDCW Option</t>
        </is>
      </c>
      <c r="B80" t="n">
        <v>10.1366</v>
      </c>
      <c r="C80" t="n">
        <v>10.1486</v>
      </c>
      <c r="E80" s="2" t="n"/>
    </row>
    <row r="81">
      <c r="A81" t="inlineStr">
        <is>
          <t>^ There were no investors in this option.</t>
        </is>
      </c>
      <c r="E81" s="2" t="n"/>
    </row>
    <row r="83">
      <c r="A83" t="inlineStr">
        <is>
          <t>3. Total Dividend (Net) declared during the month</t>
        </is>
      </c>
    </row>
    <row r="85">
      <c r="A85" s="50" t="inlineStr">
        <is>
          <t>Plan/Option Name</t>
        </is>
      </c>
      <c r="B85" s="50" t="inlineStr">
        <is>
          <t xml:space="preserve"> </t>
        </is>
      </c>
      <c r="C85" s="50" t="inlineStr">
        <is>
          <t>individual &amp; HUF</t>
        </is>
      </c>
      <c r="D85" s="50" t="inlineStr">
        <is>
          <t>others</t>
        </is>
      </c>
    </row>
    <row r="86">
      <c r="A86" s="50" t="inlineStr">
        <is>
          <t>Direct Plan - IDCW</t>
        </is>
      </c>
      <c r="B86" s="50" t="n"/>
      <c r="C86" s="50" t="n">
        <v>0.3</v>
      </c>
      <c r="D86" s="50" t="n">
        <v>0.3</v>
      </c>
    </row>
    <row r="87">
      <c r="A87" s="50" t="inlineStr">
        <is>
          <t>Direct Plan Fortnightly IDCW</t>
        </is>
      </c>
      <c r="B87" s="50" t="n"/>
      <c r="C87" s="50" t="n">
        <v>0.078904</v>
      </c>
      <c r="D87" s="50" t="n">
        <v>0.078904</v>
      </c>
    </row>
    <row r="88">
      <c r="A88" s="50" t="inlineStr">
        <is>
          <t>Regular Plan Fortnightly IDCW</t>
        </is>
      </c>
      <c r="B88" s="50" t="n"/>
      <c r="C88" s="50" t="n">
        <v>0.0728674</v>
      </c>
      <c r="D88" s="50" t="n">
        <v>0.0728674</v>
      </c>
    </row>
    <row r="89">
      <c r="A89" s="50" t="inlineStr">
        <is>
          <t>Regular Plan IDCW</t>
        </is>
      </c>
      <c r="B89" s="50" t="n"/>
      <c r="C89" s="50" t="n">
        <v>0.3</v>
      </c>
      <c r="D89" s="50" t="n">
        <v>0.3</v>
      </c>
    </row>
    <row r="91">
      <c r="A91" t="inlineStr">
        <is>
          <t>4. Bonus was declared during the month</t>
        </is>
      </c>
      <c r="B91" s="34" t="inlineStr">
        <is>
          <t>NIL</t>
        </is>
      </c>
    </row>
    <row r="92" ht="30" customHeight="1">
      <c r="A92" s="47" t="inlineStr">
        <is>
          <t>5. Investment in Repo of Corporate Debt Securities during the month ended October 31, 2023</t>
        </is>
      </c>
      <c r="B92" s="34" t="inlineStr">
        <is>
          <t>NIL</t>
        </is>
      </c>
    </row>
    <row r="93" ht="30" customHeight="1">
      <c r="A93" s="47" t="inlineStr">
        <is>
          <t>6. Investment in foreign securities/ADRs/GDRs at the end of the month</t>
        </is>
      </c>
      <c r="B93" s="34" t="inlineStr">
        <is>
          <t>NIL</t>
        </is>
      </c>
    </row>
    <row r="94">
      <c r="A94" t="inlineStr">
        <is>
          <t>7. Average Portfolio Maturity</t>
        </is>
      </c>
      <c r="B94" s="49">
        <f>+B108</f>
        <v/>
      </c>
    </row>
    <row r="95" ht="45" customHeight="1">
      <c r="A95" s="47" t="inlineStr">
        <is>
          <t>8. Total gross exposure to derivative instruments (excluding reversed positions) at the end of the month (Rs. in Lakhs)</t>
        </is>
      </c>
      <c r="B95" s="34" t="inlineStr">
        <is>
          <t>NIL</t>
        </is>
      </c>
    </row>
    <row r="96" ht="30" customHeight="1">
      <c r="A96" s="47" t="inlineStr">
        <is>
          <t>9. Margin Deposits includes Margin money placed on derivatives other than margin money placed with bank</t>
        </is>
      </c>
      <c r="B96" s="34" t="inlineStr">
        <is>
          <t>NIL</t>
        </is>
      </c>
    </row>
    <row r="97" ht="30" customHeight="1">
      <c r="A97" s="47" t="inlineStr">
        <is>
          <t>10. Value of investment made by other schemes under same management (Rs. In Lakhs)</t>
        </is>
      </c>
      <c r="B97" s="34" t="inlineStr">
        <is>
          <t>NIL</t>
        </is>
      </c>
    </row>
    <row r="98">
      <c r="A98" t="inlineStr">
        <is>
          <t>11. Number of instance of deviation In valuation of securities</t>
        </is>
      </c>
      <c r="B98" s="34" t="inlineStr">
        <is>
          <t>NIL</t>
        </is>
      </c>
    </row>
    <row r="99">
      <c r="A99" t="inlineStr">
        <is>
          <t>12. Total value and percentage of illiquid equity shares / securities</t>
        </is>
      </c>
      <c r="B99" s="34" t="inlineStr">
        <is>
          <t>NIL</t>
        </is>
      </c>
    </row>
    <row r="101">
      <c r="A101" t="inlineStr">
        <is>
          <t>Portfolio Information</t>
        </is>
      </c>
    </row>
    <row r="102">
      <c r="A102" s="52" t="inlineStr">
        <is>
          <t>Scheme Name :</t>
        </is>
      </c>
      <c r="B102" s="52" t="inlineStr">
        <is>
          <t>Edelweiss Banking and PSU Debt Fund</t>
        </is>
      </c>
    </row>
    <row r="103">
      <c r="A103" s="52" t="inlineStr">
        <is>
          <t>Description (if any)</t>
        </is>
      </c>
      <c r="B103" s="52" t="inlineStr">
        <is>
          <t>Banking and PSU Fund</t>
        </is>
      </c>
    </row>
    <row r="104">
      <c r="A104" s="52" t="n"/>
      <c r="B104" s="52" t="n"/>
    </row>
    <row r="105">
      <c r="A105" s="52" t="inlineStr">
        <is>
          <t>Annualised Portfolio YTM* :</t>
        </is>
      </c>
      <c r="B105" s="53" t="n">
        <v>7.627263018184609</v>
      </c>
    </row>
    <row r="106">
      <c r="A106" s="52" t="n"/>
      <c r="B106" s="52" t="n"/>
    </row>
    <row r="107">
      <c r="A107" s="52" t="inlineStr">
        <is>
          <t>Macaulay Duration</t>
        </is>
      </c>
      <c r="B107" s="54" t="n">
        <v>4.6531</v>
      </c>
    </row>
    <row r="108">
      <c r="A108" s="52" t="inlineStr">
        <is>
          <t>Residual Maturity</t>
        </is>
      </c>
      <c r="B108" s="54" t="n">
        <v>5.702266873901862</v>
      </c>
    </row>
    <row r="109">
      <c r="A109" s="52" t="n"/>
      <c r="B109" s="52" t="n"/>
    </row>
    <row r="110">
      <c r="A110" s="52" t="inlineStr">
        <is>
          <t xml:space="preserve">As on (Date) </t>
        </is>
      </c>
      <c r="B110" s="55" t="n">
        <v>45230</v>
      </c>
    </row>
    <row r="112" ht="70" customHeight="1">
      <c r="A112" s="69" t="inlineStr">
        <is>
          <t>Scheme Name</t>
        </is>
      </c>
      <c r="B112" s="69" t="inlineStr">
        <is>
          <t>Risk- O - Meter</t>
        </is>
      </c>
      <c r="C112" s="69" t="inlineStr">
        <is>
          <t>Benchmark of the Scheme</t>
        </is>
      </c>
      <c r="D112" s="69" t="inlineStr">
        <is>
          <t>Benchmark Risk-o-meter</t>
        </is>
      </c>
      <c r="E112" s="69" t="inlineStr">
        <is>
          <t>Benchmark of the Scheme</t>
        </is>
      </c>
      <c r="F112" s="69" t="inlineStr">
        <is>
          <t>Benchmark Risk-o-meter</t>
        </is>
      </c>
    </row>
    <row r="113" ht="70" customHeight="1">
      <c r="A113" s="69" t="inlineStr">
        <is>
          <t>Edelweiss Banking &amp; PSU Debt Fund</t>
        </is>
      </c>
      <c r="B113" s="69" t="n"/>
      <c r="C113" s="69" t="inlineStr">
        <is>
          <t>NIFTY Banking and PSU Debt Index (Tier I Benchmark)</t>
        </is>
      </c>
      <c r="D113" s="69" t="n"/>
      <c r="E113" s="69" t="inlineStr">
        <is>
          <t>Nifty Banking &amp; PSU Debt Index - A-III (Tier II Scheme Benchmark)</t>
        </is>
      </c>
      <c r="F113" s="69" t="n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outlinePr summaryBelow="1" summaryRight="1"/>
    <pageSetUpPr/>
  </sheetPr>
  <dimension ref="A1:H80"/>
  <sheetViews>
    <sheetView showGridLines="0" workbookViewId="0">
      <pane ySplit="4" topLeftCell="A40" activePane="bottomLeft" state="frozen"/>
      <selection activeCell="A2" sqref="A2:XFD2"/>
      <selection pane="bottomLeft" activeCell="A2" sqref="A2:XFD2"/>
    </sheetView>
  </sheetViews>
  <sheetFormatPr baseColWidth="8" defaultRowHeight="15"/>
  <cols>
    <col width="50.5703125" customWidth="1" min="1" max="1"/>
    <col width="22" bestFit="1" customWidth="1" min="2" max="2"/>
    <col width="26.7109375" customWidth="1" min="3" max="3"/>
    <col width="22" customWidth="1" min="4" max="4"/>
    <col width="16.42578125" customWidth="1" min="5" max="5"/>
    <col width="22" customWidth="1" min="6" max="6"/>
    <col width="6.140625" bestFit="1" customWidth="1" style="2" min="7" max="7"/>
    <col width="70.28515625" bestFit="1" customWidth="1" min="12" max="12"/>
    <col width="10.85546875" bestFit="1" customWidth="1" min="13" max="13"/>
    <col width="10.5703125" bestFit="1" customWidth="1" min="14" max="14"/>
    <col width="12" bestFit="1" customWidth="1" min="15" max="15"/>
    <col width="12.5703125" customWidth="1" min="16" max="16"/>
  </cols>
  <sheetData>
    <row r="1" ht="36.75" customHeight="1">
      <c r="A1" s="68" t="inlineStr">
        <is>
          <t>PORTFOLIO STATEMENT OF EDELWEISS CRISIL IBX 50:50 GILT PLUS SDL JUNE 2027 INDEX FUND AS ON OCTOBER 31, 2023</t>
        </is>
      </c>
      <c r="H1" s="51">
        <f>HYPERLINK("[EDEL_Portfolio Monthly Notes 31-Oct-2023.xlsx]Index!A1","Index")</f>
        <v/>
      </c>
    </row>
    <row r="2" ht="45.6" customHeight="1">
      <c r="A2" s="68" t="inlineStr">
        <is>
          <t>(An open-ended target maturity Index Fund investing in the constituents of CRISIL IBX 50:50 Gilt Plus SDL Index – June 2027. A relatively high interest)</t>
        </is>
      </c>
    </row>
    <row r="4" ht="48" customHeight="1">
      <c r="A4" s="3" t="inlineStr">
        <is>
          <t>Name of the Instrument</t>
        </is>
      </c>
      <c r="B4" s="3" t="inlineStr">
        <is>
          <t>ISIN</t>
        </is>
      </c>
      <c r="C4" s="3" t="inlineStr">
        <is>
          <t>Rating/Industry</t>
        </is>
      </c>
      <c r="D4" s="4" t="inlineStr">
        <is>
          <t>Quantity</t>
        </is>
      </c>
      <c r="E4" s="5" t="inlineStr">
        <is>
          <t>Market/Fair Value(Rs. In Lacs)</t>
        </is>
      </c>
      <c r="F4" s="5" t="inlineStr">
        <is>
          <t>% to Net Assets</t>
        </is>
      </c>
      <c r="G4" s="6" t="inlineStr">
        <is>
          <t>YIELD</t>
        </is>
      </c>
    </row>
    <row r="5">
      <c r="A5" s="7" t="n"/>
      <c r="B5" s="29" t="n"/>
      <c r="C5" s="29" t="n"/>
      <c r="D5" s="8" t="n"/>
      <c r="E5" s="9" t="n"/>
      <c r="F5" s="10" t="n"/>
      <c r="G5" s="11" t="n"/>
    </row>
    <row r="6">
      <c r="A6" s="12" t="n"/>
      <c r="B6" s="30" t="n"/>
      <c r="C6" s="30" t="n"/>
      <c r="D6" s="13" t="n"/>
      <c r="E6" s="14" t="n"/>
      <c r="F6" s="15" t="n"/>
      <c r="G6" s="15" t="n"/>
    </row>
    <row r="7">
      <c r="A7" s="16" t="inlineStr">
        <is>
          <t>Equity &amp; Equity related</t>
        </is>
      </c>
      <c r="B7" s="30" t="n"/>
      <c r="C7" s="30" t="n"/>
      <c r="D7" s="13" t="n"/>
      <c r="E7" s="14" t="inlineStr">
        <is>
          <t>NIL</t>
        </is>
      </c>
      <c r="F7" s="15" t="inlineStr">
        <is>
          <t>NIL</t>
        </is>
      </c>
      <c r="G7" s="15" t="n"/>
    </row>
    <row r="8">
      <c r="A8" s="16" t="inlineStr">
        <is>
          <t>Debt Instruments</t>
        </is>
      </c>
      <c r="B8" s="30" t="n"/>
      <c r="C8" s="30" t="n"/>
      <c r="D8" s="13" t="n"/>
      <c r="E8" s="14" t="n"/>
      <c r="F8" s="15" t="n"/>
      <c r="G8" s="15" t="n"/>
    </row>
    <row r="9">
      <c r="A9" s="16" t="inlineStr">
        <is>
          <t>(a) Listed / Awaiting listing on Stock Exchanges</t>
        </is>
      </c>
      <c r="B9" s="30" t="n"/>
      <c r="C9" s="30" t="n"/>
      <c r="D9" s="13" t="n"/>
      <c r="E9" s="14" t="n"/>
      <c r="F9" s="15" t="n"/>
      <c r="G9" s="15" t="n"/>
    </row>
    <row r="10">
      <c r="A10" s="16" t="inlineStr">
        <is>
          <t>Sub Total</t>
        </is>
      </c>
      <c r="B10" s="30" t="n"/>
      <c r="C10" s="30" t="n"/>
      <c r="D10" s="13" t="n"/>
      <c r="E10" s="35" t="inlineStr">
        <is>
          <t>NIL</t>
        </is>
      </c>
      <c r="F10" s="36" t="inlineStr">
        <is>
          <t>NIL</t>
        </is>
      </c>
      <c r="G10" s="15" t="n"/>
    </row>
    <row r="11">
      <c r="A11" s="12" t="n"/>
      <c r="B11" s="30" t="n"/>
      <c r="C11" s="30" t="n"/>
      <c r="D11" s="13" t="n"/>
      <c r="E11" s="14" t="n"/>
      <c r="F11" s="15" t="n"/>
      <c r="G11" s="15" t="n"/>
    </row>
    <row r="12">
      <c r="A12" s="16" t="inlineStr">
        <is>
          <t>Government Securities</t>
        </is>
      </c>
      <c r="B12" s="30" t="n"/>
      <c r="C12" s="30" t="n"/>
      <c r="D12" s="13" t="n"/>
      <c r="E12" s="14" t="n"/>
      <c r="F12" s="15" t="n"/>
      <c r="G12" s="15" t="n"/>
    </row>
    <row r="13">
      <c r="A13" s="12" t="inlineStr">
        <is>
          <t>7.38% GOVT OF INDIA RED 20-06-2027</t>
        </is>
      </c>
      <c r="B13" s="30" t="inlineStr">
        <is>
          <t>IN0020220037</t>
        </is>
      </c>
      <c r="C13" s="30" t="inlineStr">
        <is>
          <t>SOVEREIGN</t>
        </is>
      </c>
      <c r="D13" s="13" t="n">
        <v>4500000</v>
      </c>
      <c r="E13" s="14" t="n">
        <v>4504.05</v>
      </c>
      <c r="F13" s="15" t="n">
        <v>0.5011</v>
      </c>
      <c r="G13" s="15" t="n">
        <v>0.07482049696</v>
      </c>
    </row>
    <row r="14">
      <c r="A14" s="16" t="inlineStr">
        <is>
          <t>Sub Total</t>
        </is>
      </c>
      <c r="B14" s="31" t="n"/>
      <c r="C14" s="31" t="n"/>
      <c r="D14" s="17" t="n"/>
      <c r="E14" s="18" t="n">
        <v>4504.05</v>
      </c>
      <c r="F14" s="19" t="n">
        <v>0.5011</v>
      </c>
      <c r="G14" s="20" t="n"/>
    </row>
    <row r="15">
      <c r="A15" s="12" t="n"/>
      <c r="B15" s="30" t="n"/>
      <c r="C15" s="30" t="n"/>
      <c r="D15" s="13" t="n"/>
      <c r="E15" s="14" t="n"/>
      <c r="F15" s="15" t="n"/>
      <c r="G15" s="15" t="n"/>
    </row>
    <row r="16">
      <c r="A16" s="16" t="inlineStr">
        <is>
          <t>State Development Loan</t>
        </is>
      </c>
      <c r="B16" s="30" t="n"/>
      <c r="C16" s="30" t="n"/>
      <c r="D16" s="13" t="n"/>
      <c r="E16" s="14" t="n"/>
      <c r="F16" s="15" t="n"/>
      <c r="G16" s="15" t="n"/>
    </row>
    <row r="17">
      <c r="A17" s="12" t="inlineStr">
        <is>
          <t>7.16% TAMILNADU SDL RED 11-01-2027</t>
        </is>
      </c>
      <c r="B17" s="30" t="inlineStr">
        <is>
          <t>IN3120160178</t>
        </is>
      </c>
      <c r="C17" s="30" t="inlineStr">
        <is>
          <t>SOVEREIGN</t>
        </is>
      </c>
      <c r="D17" s="13" t="n">
        <v>1500000</v>
      </c>
      <c r="E17" s="14" t="n">
        <v>1480.31</v>
      </c>
      <c r="F17" s="15" t="n">
        <v>0.1647</v>
      </c>
      <c r="G17" s="15" t="n">
        <v>0.077703515625</v>
      </c>
    </row>
    <row r="18">
      <c r="A18" s="12" t="inlineStr">
        <is>
          <t>7.71% GUJARAT SDL RED 01-03-2027</t>
        </is>
      </c>
      <c r="B18" s="30" t="inlineStr">
        <is>
          <t>IN1520160202</t>
        </is>
      </c>
      <c r="C18" s="30" t="inlineStr">
        <is>
          <t>SOVEREIGN</t>
        </is>
      </c>
      <c r="D18" s="13" t="n">
        <v>1000000</v>
      </c>
      <c r="E18" s="14" t="n">
        <v>1002.24</v>
      </c>
      <c r="F18" s="15" t="n">
        <v>0.1115</v>
      </c>
      <c r="G18" s="15" t="n">
        <v>0.077726354496</v>
      </c>
    </row>
    <row r="19">
      <c r="A19" s="12" t="inlineStr">
        <is>
          <t>7.52% TAMIL NADU SDL RED 24-05-2027</t>
        </is>
      </c>
      <c r="B19" s="30" t="inlineStr">
        <is>
          <t>IN3120170037</t>
        </is>
      </c>
      <c r="C19" s="30" t="inlineStr">
        <is>
          <t>SOVEREIGN</t>
        </is>
      </c>
      <c r="D19" s="13" t="n">
        <v>500000</v>
      </c>
      <c r="E19" s="14" t="n">
        <v>498.2</v>
      </c>
      <c r="F19" s="15" t="n">
        <v>0.0554</v>
      </c>
      <c r="G19" s="15" t="n">
        <v>0.077807330625</v>
      </c>
    </row>
    <row r="20">
      <c r="A20" s="12" t="inlineStr">
        <is>
          <t>7.52% UTTAR PRADESH SDL 24-05-2027</t>
        </is>
      </c>
      <c r="B20" s="30" t="inlineStr">
        <is>
          <t>IN3320170043</t>
        </is>
      </c>
      <c r="C20" s="30" t="inlineStr">
        <is>
          <t>SOVEREIGN</t>
        </is>
      </c>
      <c r="D20" s="13" t="n">
        <v>500000</v>
      </c>
      <c r="E20" s="14" t="n">
        <v>498.16</v>
      </c>
      <c r="F20" s="15" t="n">
        <v>0.0554</v>
      </c>
      <c r="G20" s="15" t="n">
        <v>0.07782809422500001</v>
      </c>
    </row>
    <row r="21">
      <c r="A21" s="12" t="inlineStr">
        <is>
          <t>7.51% MAHARASHTRA SDL RED 24-05-2027</t>
        </is>
      </c>
      <c r="B21" s="30" t="inlineStr">
        <is>
          <t>IN2220170020</t>
        </is>
      </c>
      <c r="C21" s="30" t="inlineStr">
        <is>
          <t>SOVEREIGN</t>
        </is>
      </c>
      <c r="D21" s="13" t="n">
        <v>500000</v>
      </c>
      <c r="E21" s="14" t="n">
        <v>498.1</v>
      </c>
      <c r="F21" s="15" t="n">
        <v>0.0554</v>
      </c>
      <c r="G21" s="15" t="n">
        <v>0.077767880336</v>
      </c>
    </row>
    <row r="22">
      <c r="A22" s="12" t="inlineStr">
        <is>
          <t>7.67% UTTAR PRADESH SDL 12-04-2027</t>
        </is>
      </c>
      <c r="B22" s="30" t="inlineStr">
        <is>
          <t>IN3320170019</t>
        </is>
      </c>
      <c r="C22" s="30" t="inlineStr">
        <is>
          <t>SOVEREIGN</t>
        </is>
      </c>
      <c r="D22" s="13" t="n">
        <v>200000</v>
      </c>
      <c r="E22" s="14" t="n">
        <v>200.18</v>
      </c>
      <c r="F22" s="15" t="n">
        <v>0.0223</v>
      </c>
      <c r="G22" s="15" t="n">
        <v>0.07782809422500001</v>
      </c>
    </row>
    <row r="23">
      <c r="A23" s="16" t="inlineStr">
        <is>
          <t>Sub Total</t>
        </is>
      </c>
      <c r="B23" s="31" t="n"/>
      <c r="C23" s="31" t="n"/>
      <c r="D23" s="17" t="n"/>
      <c r="E23" s="18" t="n">
        <v>4177.19</v>
      </c>
      <c r="F23" s="19" t="n">
        <v>0.4647</v>
      </c>
      <c r="G23" s="20" t="n"/>
    </row>
    <row r="24">
      <c r="A24" s="12" t="n"/>
      <c r="B24" s="30" t="n"/>
      <c r="C24" s="30" t="n"/>
      <c r="D24" s="13" t="n"/>
      <c r="E24" s="14" t="n"/>
      <c r="F24" s="15" t="n"/>
      <c r="G24" s="15" t="n"/>
    </row>
    <row r="25">
      <c r="A25" s="12" t="n"/>
      <c r="B25" s="30" t="n"/>
      <c r="C25" s="30" t="n"/>
      <c r="D25" s="13" t="n"/>
      <c r="E25" s="14" t="n"/>
      <c r="F25" s="15" t="n"/>
      <c r="G25" s="15" t="n"/>
    </row>
    <row r="26">
      <c r="A26" s="16" t="inlineStr">
        <is>
          <t>(b)Privately Placed/Unlisted</t>
        </is>
      </c>
      <c r="B26" s="30" t="n"/>
      <c r="C26" s="30" t="n"/>
      <c r="D26" s="13" t="n"/>
      <c r="E26" s="14" t="n"/>
      <c r="F26" s="15" t="n"/>
      <c r="G26" s="15" t="n"/>
    </row>
    <row r="27">
      <c r="A27" s="16" t="inlineStr">
        <is>
          <t>Sub Total</t>
        </is>
      </c>
      <c r="B27" s="30" t="n"/>
      <c r="C27" s="30" t="n"/>
      <c r="D27" s="13" t="n"/>
      <c r="E27" s="35" t="inlineStr">
        <is>
          <t>NIL</t>
        </is>
      </c>
      <c r="F27" s="36" t="inlineStr">
        <is>
          <t>NIL</t>
        </is>
      </c>
      <c r="G27" s="15" t="n"/>
    </row>
    <row r="28">
      <c r="A28" s="12" t="n"/>
      <c r="B28" s="30" t="n"/>
      <c r="C28" s="30" t="n"/>
      <c r="D28" s="13" t="n"/>
      <c r="E28" s="14" t="n"/>
      <c r="F28" s="15" t="n"/>
      <c r="G28" s="15" t="n"/>
    </row>
    <row r="29">
      <c r="A29" s="16" t="inlineStr">
        <is>
          <t>(c)Securitised Debt Instruments</t>
        </is>
      </c>
      <c r="B29" s="30" t="n"/>
      <c r="C29" s="30" t="n"/>
      <c r="D29" s="13" t="n"/>
      <c r="E29" s="14" t="n"/>
      <c r="F29" s="15" t="n"/>
      <c r="G29" s="15" t="n"/>
    </row>
    <row r="30">
      <c r="A30" s="16" t="inlineStr">
        <is>
          <t>Sub Total</t>
        </is>
      </c>
      <c r="B30" s="30" t="n"/>
      <c r="C30" s="30" t="n"/>
      <c r="D30" s="13" t="n"/>
      <c r="E30" s="35" t="inlineStr">
        <is>
          <t>NIL</t>
        </is>
      </c>
      <c r="F30" s="36" t="inlineStr">
        <is>
          <t>NIL</t>
        </is>
      </c>
      <c r="G30" s="15" t="n"/>
    </row>
    <row r="31">
      <c r="A31" s="12" t="n"/>
      <c r="B31" s="30" t="n"/>
      <c r="C31" s="30" t="n"/>
      <c r="D31" s="13" t="n"/>
      <c r="E31" s="14" t="n"/>
      <c r="F31" s="15" t="n"/>
      <c r="G31" s="15" t="n"/>
    </row>
    <row r="32">
      <c r="A32" s="21" t="inlineStr">
        <is>
          <t>TOTAL</t>
        </is>
      </c>
      <c r="B32" s="32" t="n"/>
      <c r="C32" s="32" t="n"/>
      <c r="D32" s="22" t="n"/>
      <c r="E32" s="18" t="n">
        <v>8681.24</v>
      </c>
      <c r="F32" s="19" t="n">
        <v>0.9658</v>
      </c>
      <c r="G32" s="20" t="n"/>
    </row>
    <row r="33">
      <c r="A33" s="12" t="n"/>
      <c r="B33" s="30" t="n"/>
      <c r="C33" s="30" t="n"/>
      <c r="D33" s="13" t="n"/>
      <c r="E33" s="14" t="n"/>
      <c r="F33" s="15" t="n"/>
      <c r="G33" s="15" t="n"/>
    </row>
    <row r="34">
      <c r="A34" s="12" t="n"/>
      <c r="B34" s="30" t="n"/>
      <c r="C34" s="30" t="n"/>
      <c r="D34" s="13" t="n"/>
      <c r="E34" s="14" t="n"/>
      <c r="F34" s="15" t="n"/>
      <c r="G34" s="15" t="n"/>
    </row>
    <row r="35">
      <c r="A35" s="16" t="inlineStr">
        <is>
          <t>TREPS / Reverse Repo</t>
        </is>
      </c>
      <c r="B35" s="30" t="n"/>
      <c r="C35" s="30" t="n"/>
      <c r="D35" s="13" t="n"/>
      <c r="E35" s="14" t="n"/>
      <c r="F35" s="15" t="n"/>
      <c r="G35" s="15" t="n"/>
    </row>
    <row r="36">
      <c r="A36" s="12" t="inlineStr">
        <is>
          <t>Clearing Corporation of India Ltd.</t>
        </is>
      </c>
      <c r="B36" s="30" t="n"/>
      <c r="C36" s="30" t="n"/>
      <c r="D36" s="13" t="n"/>
      <c r="E36" s="14" t="n">
        <v>90.98</v>
      </c>
      <c r="F36" s="15" t="n">
        <v>0.0101</v>
      </c>
      <c r="G36" s="15" t="n">
        <v>0.067576</v>
      </c>
    </row>
    <row r="37">
      <c r="A37" s="16" t="inlineStr">
        <is>
          <t>Sub Total</t>
        </is>
      </c>
      <c r="B37" s="31" t="n"/>
      <c r="C37" s="31" t="n"/>
      <c r="D37" s="17" t="n"/>
      <c r="E37" s="18" t="n">
        <v>90.98</v>
      </c>
      <c r="F37" s="19" t="n">
        <v>0.0101</v>
      </c>
      <c r="G37" s="20" t="n"/>
    </row>
    <row r="38">
      <c r="A38" s="12" t="n"/>
      <c r="B38" s="30" t="n"/>
      <c r="C38" s="30" t="n"/>
      <c r="D38" s="13" t="n"/>
      <c r="E38" s="14" t="n"/>
      <c r="F38" s="15" t="n"/>
      <c r="G38" s="15" t="n"/>
    </row>
    <row r="39">
      <c r="A39" s="21" t="inlineStr">
        <is>
          <t>TOTAL</t>
        </is>
      </c>
      <c r="B39" s="32" t="n"/>
      <c r="C39" s="32" t="n"/>
      <c r="D39" s="22" t="n"/>
      <c r="E39" s="18" t="n">
        <v>90.98</v>
      </c>
      <c r="F39" s="19" t="n">
        <v>0.0101</v>
      </c>
      <c r="G39" s="20" t="n"/>
    </row>
    <row r="40">
      <c r="A40" s="12" t="inlineStr">
        <is>
          <t>Accrued Interest</t>
        </is>
      </c>
      <c r="B40" s="30" t="n"/>
      <c r="C40" s="30" t="n"/>
      <c r="D40" s="13" t="n"/>
      <c r="E40" s="14" t="n">
        <v>216.5121502</v>
      </c>
      <c r="F40" s="15" t="n">
        <v>0.024086</v>
      </c>
      <c r="G40" s="15" t="n"/>
    </row>
    <row r="41">
      <c r="A41" s="12" t="inlineStr">
        <is>
          <t>Net Receivables/(Payables)</t>
        </is>
      </c>
      <c r="B41" s="30" t="n"/>
      <c r="C41" s="30" t="n"/>
      <c r="D41" s="13" t="n"/>
      <c r="E41" s="14" t="n">
        <v>0.1378498</v>
      </c>
      <c r="F41" s="15" t="n">
        <v>1.4e-05</v>
      </c>
      <c r="G41" s="15" t="n">
        <v>0.067576</v>
      </c>
    </row>
    <row r="42">
      <c r="A42" s="25" t="inlineStr">
        <is>
          <t>GRAND TOTAL</t>
        </is>
      </c>
      <c r="B42" s="33" t="n"/>
      <c r="C42" s="33" t="n"/>
      <c r="D42" s="26" t="n"/>
      <c r="E42" s="27" t="n">
        <v>8988.870000000001</v>
      </c>
      <c r="F42" s="28" t="n">
        <v>1</v>
      </c>
      <c r="G42" s="28" t="n"/>
    </row>
    <row r="44">
      <c r="A44" s="67" t="inlineStr">
        <is>
          <t>**Non Traded Security</t>
        </is>
      </c>
    </row>
    <row r="47">
      <c r="A47" s="67" t="inlineStr">
        <is>
          <t>Notes:</t>
        </is>
      </c>
    </row>
    <row r="48">
      <c r="A48" s="47" t="inlineStr">
        <is>
          <t>1. Security in default beyond its maturiy date</t>
        </is>
      </c>
      <c r="B48" s="34" t="inlineStr">
        <is>
          <t>NIL</t>
        </is>
      </c>
    </row>
    <row r="49">
      <c r="A49" t="inlineStr">
        <is>
          <t>2. NAV at the beginning of the period (Rs. per unit)</t>
        </is>
      </c>
    </row>
    <row r="50">
      <c r="A50" t="inlineStr">
        <is>
          <t>Plan /option (Face Value 10)</t>
        </is>
      </c>
      <c r="B50" t="inlineStr">
        <is>
          <t>As on</t>
        </is>
      </c>
      <c r="C50" t="inlineStr">
        <is>
          <t>As on</t>
        </is>
      </c>
    </row>
    <row r="51">
      <c r="B51" s="48" t="n">
        <v>45198</v>
      </c>
      <c r="C51" s="48" t="n">
        <v>45230</v>
      </c>
    </row>
    <row r="52">
      <c r="A52" t="inlineStr">
        <is>
          <t>Direct Plan  Growth Option</t>
        </is>
      </c>
      <c r="B52" t="n">
        <v>10.7206</v>
      </c>
      <c r="C52" t="n">
        <v>10.742</v>
      </c>
      <c r="E52" s="2" t="n"/>
    </row>
    <row r="53">
      <c r="A53" t="inlineStr">
        <is>
          <t>Direct Plan IDCW Option</t>
        </is>
      </c>
      <c r="B53" t="n">
        <v>10.7199</v>
      </c>
      <c r="C53" t="n">
        <v>10.7413</v>
      </c>
      <c r="E53" s="2" t="n"/>
    </row>
    <row r="54">
      <c r="A54" t="inlineStr">
        <is>
          <t>Regular Plan  Growth Option</t>
        </is>
      </c>
      <c r="B54" t="n">
        <v>10.6959</v>
      </c>
      <c r="C54" t="n">
        <v>10.715</v>
      </c>
      <c r="E54" s="2" t="n"/>
    </row>
    <row r="55">
      <c r="A55" t="inlineStr">
        <is>
          <t>Regular Plan IDCW Option</t>
        </is>
      </c>
      <c r="B55" t="n">
        <v>10.6961</v>
      </c>
      <c r="C55" t="n">
        <v>10.7153</v>
      </c>
      <c r="E55" s="2" t="n"/>
    </row>
    <row r="56">
      <c r="E56" s="2" t="n"/>
    </row>
    <row r="57">
      <c r="A57" t="inlineStr">
        <is>
          <t xml:space="preserve">3. Total Dividend (Net) declared during the month </t>
        </is>
      </c>
      <c r="B57" s="34" t="inlineStr">
        <is>
          <t>NIL</t>
        </is>
      </c>
    </row>
    <row r="58">
      <c r="A58" t="inlineStr">
        <is>
          <t>4. Bonus was declared during the month</t>
        </is>
      </c>
      <c r="B58" s="34" t="inlineStr">
        <is>
          <t>NIL</t>
        </is>
      </c>
    </row>
    <row r="59" ht="30" customHeight="1">
      <c r="A59" s="47" t="inlineStr">
        <is>
          <t>5. Investment in Repo of Corporate Debt Securities during the month ended October 31, 2023</t>
        </is>
      </c>
      <c r="B59" s="34" t="inlineStr">
        <is>
          <t>NIL</t>
        </is>
      </c>
    </row>
    <row r="60" ht="30" customHeight="1">
      <c r="A60" s="47" t="inlineStr">
        <is>
          <t>6. Investment in foreign securities/ADRs/GDRs at the end of the month</t>
        </is>
      </c>
      <c r="B60" s="34" t="inlineStr">
        <is>
          <t>NIL</t>
        </is>
      </c>
    </row>
    <row r="61">
      <c r="A61" t="inlineStr">
        <is>
          <t>7. Average Portfolio Maturity</t>
        </is>
      </c>
      <c r="B61" s="49">
        <f>+B75</f>
        <v/>
      </c>
    </row>
    <row r="62" ht="45" customHeight="1">
      <c r="A62" s="47" t="inlineStr">
        <is>
          <t>8. Total gross exposure to derivative instruments (excluding reversed positions) at the end of the month (Rs. in Lakhs)</t>
        </is>
      </c>
      <c r="B62" s="34" t="inlineStr">
        <is>
          <t>NIL</t>
        </is>
      </c>
    </row>
    <row r="63" ht="30" customHeight="1">
      <c r="A63" s="47" t="inlineStr">
        <is>
          <t>9. Margin Deposits includes Margin money placed on derivatives other than margin money placed with bank</t>
        </is>
      </c>
      <c r="B63" s="34" t="inlineStr">
        <is>
          <t>NIL</t>
        </is>
      </c>
    </row>
    <row r="64" ht="30" customHeight="1">
      <c r="A64" s="47" t="inlineStr">
        <is>
          <t>10. Value of investment made by other schemes under same management (Rs. In Lakhs)</t>
        </is>
      </c>
      <c r="B64" s="34" t="inlineStr">
        <is>
          <t>NIL</t>
        </is>
      </c>
    </row>
    <row r="65">
      <c r="A65" t="inlineStr">
        <is>
          <t>11. Number of instance of deviation In valuation of securities</t>
        </is>
      </c>
      <c r="B65" s="34" t="inlineStr">
        <is>
          <t>NIL</t>
        </is>
      </c>
    </row>
    <row r="66">
      <c r="A66" t="inlineStr">
        <is>
          <t>12. Total value and percentage of illiquid equity shares / securities</t>
        </is>
      </c>
      <c r="B66" s="34" t="inlineStr">
        <is>
          <t>NIL</t>
        </is>
      </c>
    </row>
    <row r="68">
      <c r="A68" t="inlineStr">
        <is>
          <t>Portfolio Information</t>
        </is>
      </c>
    </row>
    <row r="69" ht="60" customHeight="1">
      <c r="A69" s="52" t="inlineStr">
        <is>
          <t>Scheme Name :</t>
        </is>
      </c>
      <c r="B69" s="56" t="inlineStr">
        <is>
          <t xml:space="preserve">EDELWEISS CRISIL IBX 50:50 GILT PLUS SDL JUNE 2027 INDEX FUND </t>
        </is>
      </c>
    </row>
    <row r="70" ht="45" customHeight="1">
      <c r="A70" s="52" t="inlineStr">
        <is>
          <t>Description (if any)</t>
        </is>
      </c>
      <c r="B70" s="56" t="inlineStr">
        <is>
          <t>CRISIL Gilt Plus SDL 5050 Jun 2027 Index Fund</t>
        </is>
      </c>
    </row>
    <row r="71">
      <c r="A71" s="52" t="n"/>
      <c r="B71" s="52" t="n"/>
    </row>
    <row r="72">
      <c r="A72" s="52" t="inlineStr">
        <is>
          <t>Annualised Portfolio YTM* :</t>
        </is>
      </c>
      <c r="B72" s="53" t="n">
        <v>7.612492945753986</v>
      </c>
    </row>
    <row r="73">
      <c r="A73" s="52" t="n"/>
      <c r="B73" s="52" t="n"/>
    </row>
    <row r="74">
      <c r="A74" s="52" t="inlineStr">
        <is>
          <t>Macaulay Duration</t>
        </is>
      </c>
      <c r="B74" s="54" t="n">
        <v>3.0465</v>
      </c>
    </row>
    <row r="75">
      <c r="A75" s="52" t="inlineStr">
        <is>
          <t>Residual Maturity</t>
        </is>
      </c>
      <c r="B75" s="54" t="n">
        <v>3.473698499492865</v>
      </c>
    </row>
    <row r="76">
      <c r="A76" s="52" t="n"/>
      <c r="B76" s="52" t="n"/>
    </row>
    <row r="77">
      <c r="A77" s="52" t="inlineStr">
        <is>
          <t xml:space="preserve">As on (Date) </t>
        </is>
      </c>
      <c r="B77" s="55" t="n">
        <v>45230</v>
      </c>
    </row>
    <row r="79" ht="70" customHeight="1">
      <c r="A79" s="69" t="inlineStr">
        <is>
          <t>Scheme Name</t>
        </is>
      </c>
      <c r="B79" s="69" t="inlineStr">
        <is>
          <t>Risk- O - Meter</t>
        </is>
      </c>
      <c r="C79" s="69" t="inlineStr">
        <is>
          <t>Benchmark of the Scheme</t>
        </is>
      </c>
      <c r="D79" s="69" t="inlineStr">
        <is>
          <t>Benchmark Risk-o-meter</t>
        </is>
      </c>
    </row>
    <row r="80" ht="70" customHeight="1">
      <c r="A80" s="69" t="inlineStr">
        <is>
          <t>Edelweiss CRISIL IBX 50-50 Gilt Plus SDL June 2027 Index Fund</t>
        </is>
      </c>
      <c r="B80" s="69" t="n"/>
      <c r="C80" s="69" t="inlineStr">
        <is>
          <t>CRISIL IBX 50:50 Gilt Plus SDL - June 2027</t>
        </is>
      </c>
      <c r="D80" s="69" t="n"/>
      <c r="E80" t="inlineStr"/>
    </row>
  </sheetData>
  <mergeCells count="2">
    <mergeCell ref="A1:G1"/>
    <mergeCell ref="A2:G2"/>
  </mergeCells>
  <pageMargins left="0.7" right="0.7" top="0.75" bottom="0.75" header="0.3" footer="0.3"/>
  <pageSetup orientation="portrait" horizontalDpi="300" verticalDpi="300"/>
  <headerFooter>
    <oddHeader>&amp;L&amp;"Arial"&amp;1 &amp;K0078D7INTERNAL#</oddHeader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Harishchandra Lagali, Nagraj</dc:creator>
  <dcterms:created xsi:type="dcterms:W3CDTF">2015-12-17T12:36:10Z</dcterms:created>
  <dcterms:modified xsi:type="dcterms:W3CDTF">2023-11-09T10:39:02Z</dcterms:modified>
  <cp:lastModifiedBy>Omkar Mahajan - AMC</cp:lastModifiedBy>
</cp:coreProperties>
</file>