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drawings/drawing33.xml" ContentType="application/vnd.openxmlformats-officedocument.drawing+xml"/>
  <Override PartName="/xl/worksheets/sheet35.xml" ContentType="application/vnd.openxmlformats-officedocument.spreadsheetml.worksheet+xml"/>
  <Override PartName="/xl/drawings/drawing34.xml" ContentType="application/vnd.openxmlformats-officedocument.drawing+xml"/>
  <Override PartName="/xl/worksheets/sheet36.xml" ContentType="application/vnd.openxmlformats-officedocument.spreadsheetml.worksheet+xml"/>
  <Override PartName="/xl/drawings/drawing35.xml" ContentType="application/vnd.openxmlformats-officedocument.drawing+xml"/>
  <Override PartName="/xl/worksheets/sheet37.xml" ContentType="application/vnd.openxmlformats-officedocument.spreadsheetml.worksheet+xml"/>
  <Override PartName="/xl/drawings/drawing36.xml" ContentType="application/vnd.openxmlformats-officedocument.drawing+xml"/>
  <Override PartName="/xl/worksheets/sheet38.xml" ContentType="application/vnd.openxmlformats-officedocument.spreadsheetml.worksheet+xml"/>
  <Override PartName="/xl/drawings/drawing37.xml" ContentType="application/vnd.openxmlformats-officedocument.drawing+xml"/>
  <Override PartName="/xl/worksheets/sheet39.xml" ContentType="application/vnd.openxmlformats-officedocument.spreadsheetml.worksheet+xml"/>
  <Override PartName="/xl/drawings/drawing38.xml" ContentType="application/vnd.openxmlformats-officedocument.drawing+xml"/>
  <Override PartName="/xl/worksheets/sheet40.xml" ContentType="application/vnd.openxmlformats-officedocument.spreadsheetml.worksheet+xml"/>
  <Override PartName="/xl/drawings/drawing39.xml" ContentType="application/vnd.openxmlformats-officedocument.drawing+xml"/>
  <Override PartName="/xl/worksheets/sheet41.xml" ContentType="application/vnd.openxmlformats-officedocument.spreadsheetml.worksheet+xml"/>
  <Override PartName="/xl/drawings/drawing40.xml" ContentType="application/vnd.openxmlformats-officedocument.drawing+xml"/>
  <Override PartName="/xl/worksheets/sheet42.xml" ContentType="application/vnd.openxmlformats-officedocument.spreadsheetml.worksheet+xml"/>
  <Override PartName="/xl/drawings/drawing41.xml" ContentType="application/vnd.openxmlformats-officedocument.drawing+xml"/>
  <Override PartName="/xl/worksheets/sheet43.xml" ContentType="application/vnd.openxmlformats-officedocument.spreadsheetml.worksheet+xml"/>
  <Override PartName="/xl/drawings/drawing42.xml" ContentType="application/vnd.openxmlformats-officedocument.drawing+xml"/>
  <Override PartName="/xl/worksheets/sheet44.xml" ContentType="application/vnd.openxmlformats-officedocument.spreadsheetml.worksheet+xml"/>
  <Override PartName="/xl/drawings/drawing43.xml" ContentType="application/vnd.openxmlformats-officedocument.drawing+xml"/>
  <Override PartName="/xl/worksheets/sheet45.xml" ContentType="application/vnd.openxmlformats-officedocument.spreadsheetml.worksheet+xml"/>
  <Override PartName="/xl/drawings/drawing44.xml" ContentType="application/vnd.openxmlformats-officedocument.drawing+xml"/>
  <Override PartName="/xl/worksheets/sheet46.xml" ContentType="application/vnd.openxmlformats-officedocument.spreadsheetml.worksheet+xml"/>
  <Override PartName="/xl/drawings/drawing45.xml" ContentType="application/vnd.openxmlformats-officedocument.drawing+xml"/>
  <Override PartName="/xl/worksheets/sheet47.xml" ContentType="application/vnd.openxmlformats-officedocument.spreadsheetml.worksheet+xml"/>
  <Override PartName="/xl/drawings/drawing46.xml" ContentType="application/vnd.openxmlformats-officedocument.drawing+xml"/>
  <Override PartName="/xl/worksheets/sheet48.xml" ContentType="application/vnd.openxmlformats-officedocument.spreadsheetml.worksheet+xml"/>
  <Override PartName="/xl/drawings/drawing47.xml" ContentType="application/vnd.openxmlformats-officedocument.drawing+xml"/>
  <Override PartName="/xl/worksheets/sheet49.xml" ContentType="application/vnd.openxmlformats-officedocument.spreadsheetml.worksheet+xml"/>
  <Override PartName="/xl/drawings/drawing48.xml" ContentType="application/vnd.openxmlformats-officedocument.drawing+xml"/>
  <Override PartName="/xl/worksheets/sheet50.xml" ContentType="application/vnd.openxmlformats-officedocument.spreadsheetml.worksheet+xml"/>
  <Override PartName="/xl/drawings/drawing49.xml" ContentType="application/vnd.openxmlformats-officedocument.drawing+xml"/>
  <Override PartName="/xl/worksheets/sheet51.xml" ContentType="application/vnd.openxmlformats-officedocument.spreadsheetml.worksheet+xml"/>
  <Override PartName="/xl/drawings/drawing50.xml" ContentType="application/vnd.openxmlformats-officedocument.drawing+xml"/>
  <Override PartName="/xl/worksheets/sheet52.xml" ContentType="application/vnd.openxmlformats-officedocument.spreadsheetml.worksheet+xml"/>
  <Override PartName="/xl/drawings/drawing51.xml" ContentType="application/vnd.openxmlformats-officedocument.drawing+xml"/>
  <Override PartName="/xl/worksheets/sheet53.xml" ContentType="application/vnd.openxmlformats-officedocument.spreadsheetml.worksheet+xml"/>
  <Override PartName="/xl/drawings/drawing52.xml" ContentType="application/vnd.openxmlformats-officedocument.drawing+xml"/>
  <Override PartName="/xl/worksheets/sheet54.xml" ContentType="application/vnd.openxmlformats-officedocument.spreadsheetml.worksheet+xml"/>
  <Override PartName="/xl/drawings/drawing53.xml" ContentType="application/vnd.openxmlformats-officedocument.drawing+xml"/>
  <Override PartName="/xl/worksheets/sheet55.xml" ContentType="application/vnd.openxmlformats-officedocument.spreadsheetml.worksheet+xml"/>
  <Override PartName="/xl/drawings/drawing54.xml" ContentType="application/vnd.openxmlformats-officedocument.drawing+xml"/>
  <Override PartName="/xl/worksheets/sheet56.xml" ContentType="application/vnd.openxmlformats-officedocument.spreadsheetml.worksheet+xml"/>
  <Override PartName="/xl/drawings/drawing55.xml" ContentType="application/vnd.openxmlformats-officedocument.drawing+xml"/>
  <Override PartName="/xl/worksheets/sheet57.xml" ContentType="application/vnd.openxmlformats-officedocument.spreadsheetml.worksheet+xml"/>
  <Override PartName="/xl/drawings/drawing56.xml" ContentType="application/vnd.openxmlformats-officedocument.drawing+xml"/>
  <Override PartName="/xl/worksheets/sheet58.xml" ContentType="application/vnd.openxmlformats-officedocument.spreadsheetml.worksheet+xml"/>
  <Override PartName="/xl/drawings/drawing57.xml" ContentType="application/vnd.openxmlformats-officedocument.drawing+xml"/>
  <Override PartName="/xl/worksheets/sheet59.xml" ContentType="application/vnd.openxmlformats-officedocument.spreadsheetml.worksheet+xml"/>
  <Override PartName="/xl/drawings/drawing58.xml" ContentType="application/vnd.openxmlformats-officedocument.drawing+xml"/>
  <Override PartName="/xl/worksheets/sheet60.xml" ContentType="application/vnd.openxmlformats-officedocument.spreadsheetml.worksheet+xml"/>
  <Override PartName="/xl/drawings/drawing59.xml" ContentType="application/vnd.openxmlformats-officedocument.drawing+xml"/>
  <Override PartName="/xl/worksheets/sheet61.xml" ContentType="application/vnd.openxmlformats-officedocument.spreadsheetml.worksheet+xml"/>
  <Override PartName="/xl/drawings/drawing60.xml" ContentType="application/vnd.openxmlformats-officedocument.drawing+xml"/>
  <Override PartName="/xl/worksheets/sheet62.xml" ContentType="application/vnd.openxmlformats-officedocument.spreadsheetml.worksheet+xml"/>
  <Override PartName="/xl/drawings/drawing61.xml" ContentType="application/vnd.openxmlformats-officedocument.drawing+xml"/>
  <Override PartName="/xl/worksheets/sheet63.xml" ContentType="application/vnd.openxmlformats-officedocument.spreadsheetml.worksheet+xml"/>
  <Override PartName="/xl/drawings/drawing62.xml" ContentType="application/vnd.openxmlformats-officedocument.drawing+xml"/>
  <Override PartName="/xl/worksheets/sheet64.xml" ContentType="application/vnd.openxmlformats-officedocument.spreadsheetml.worksheet+xml"/>
  <Override PartName="/xl/drawings/drawing63.xml" ContentType="application/vnd.openxmlformats-officedocument.drawing+xml"/>
  <Override PartName="/xl/worksheets/sheet65.xml" ContentType="application/vnd.openxmlformats-officedocument.spreadsheetml.worksheet+xml"/>
  <Override PartName="/xl/drawings/drawing64.xml" ContentType="application/vnd.openxmlformats-officedocument.drawing+xml"/>
  <Override PartName="/xl/worksheets/sheet66.xml" ContentType="application/vnd.openxmlformats-officedocument.spreadsheetml.worksheet+xml"/>
  <Override PartName="/xl/drawings/drawing65.xml" ContentType="application/vnd.openxmlformats-officedocument.drawing+xml"/>
  <Override PartName="/xl/worksheets/sheet67.xml" ContentType="application/vnd.openxmlformats-officedocument.spreadsheetml.worksheet+xml"/>
  <Override PartName="/xl/drawings/drawing66.xml" ContentType="application/vnd.openxmlformats-officedocument.drawing+xml"/>
  <Override PartName="/xl/worksheets/sheet68.xml" ContentType="application/vnd.openxmlformats-officedocument.spreadsheetml.worksheet+xml"/>
  <Override PartName="/xl/drawings/drawing67.xml" ContentType="application/vnd.openxmlformats-officedocument.drawing+xml"/>
  <Override PartName="/xl/worksheets/sheet69.xml" ContentType="application/vnd.openxmlformats-officedocument.spreadsheetml.worksheet+xml"/>
  <Override PartName="/xl/drawings/drawing68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0300" tabRatio="600" firstSheet="0" activeTab="0" autoFilterDateGrouping="1"/>
  </bookViews>
  <sheets>
    <sheet name="Index" sheetId="1" state="visible" r:id="rId1"/>
    <sheet name="EDBPDF" sheetId="2" state="visible" r:id="rId2"/>
    <sheet name="EDCSDF" sheetId="3" state="visible" r:id="rId3"/>
    <sheet name="EEIAFF" sheetId="4" state="visible" r:id="rId4"/>
    <sheet name="EEIF30" sheetId="5" state="visible" r:id="rId5"/>
    <sheet name="EELMFE" sheetId="6" state="visible" r:id="rId6"/>
    <sheet name="EEMOF1" sheetId="7" state="visible" r:id="rId7"/>
    <sheet name="EOCHIF" sheetId="8" state="visible" r:id="rId8"/>
    <sheet name="EODWHF" sheetId="9" state="visible" r:id="rId9"/>
    <sheet name="EDFF33" sheetId="10" state="visible" r:id="rId10"/>
    <sheet name="EDGSEC" sheetId="11" state="visible" r:id="rId11"/>
    <sheet name="EDONTF" sheetId="12" state="visible" r:id="rId12"/>
    <sheet name="EECONF" sheetId="13" state="visible" r:id="rId13"/>
    <sheet name="EEESCF" sheetId="14" state="visible" r:id="rId14"/>
    <sheet name="EELMIF" sheetId="15" state="visible" r:id="rId15"/>
    <sheet name="EEMOFF" sheetId="16" state="visible" r:id="rId16"/>
    <sheet name="EGSFOF" sheetId="17" state="visible" r:id="rId17"/>
    <sheet name="EDCF27" sheetId="18" state="visible" r:id="rId18"/>
    <sheet name="EDCG28" sheetId="19" state="visible" r:id="rId19"/>
    <sheet name="EEELSS" sheetId="20" state="visible" r:id="rId20"/>
    <sheet name="EEFOCF" sheetId="21" state="visible" r:id="rId21"/>
    <sheet name="EEMMQI" sheetId="22" state="visible" r:id="rId22"/>
    <sheet name="EOEMOP" sheetId="23" state="visible" r:id="rId23"/>
    <sheet name="EDCG37" sheetId="24" state="visible" r:id="rId24"/>
    <sheet name="EDFF30" sheetId="25" state="visible" r:id="rId25"/>
    <sheet name="EDFF31" sheetId="26" state="visible" r:id="rId26"/>
    <sheet name="EDNP27" sheetId="27" state="visible" r:id="rId27"/>
    <sheet name="EEMAAF" sheetId="28" state="visible" r:id="rId28"/>
    <sheet name="EENN50" sheetId="29" state="visible" r:id="rId29"/>
    <sheet name="EES250" sheetId="30" state="visible" r:id="rId30"/>
    <sheet name="EGOLDE" sheetId="31" state="visible" r:id="rId31"/>
    <sheet name="ELLIQF" sheetId="32" state="visible" r:id="rId32"/>
    <sheet name="AEHYLS" sheetId="33" state="visible" r:id="rId33"/>
    <sheet name="EDFF32" sheetId="34" state="visible" r:id="rId34"/>
    <sheet name="EEALVF" sheetId="35" state="visible" r:id="rId35"/>
    <sheet name="EEARBF" sheetId="36" state="visible" r:id="rId36"/>
    <sheet name="EEARFD" sheetId="37" state="visible" r:id="rId37"/>
    <sheet name="EEBCIE" sheetId="38" state="visible" r:id="rId38"/>
    <sheet name="EEBIEF" sheetId="39" state="visible" r:id="rId39"/>
    <sheet name="EEESSF" sheetId="40" state="visible" r:id="rId40"/>
    <sheet name="EEMCPF" sheetId="41" state="visible" r:id="rId41"/>
    <sheet name="EEN50E" sheetId="42" state="visible" r:id="rId42"/>
    <sheet name="EESMCF" sheetId="43" state="visible" r:id="rId43"/>
    <sheet name="EOASEF" sheetId="44" state="visible" r:id="rId44"/>
    <sheet name="EOUSEF" sheetId="45" state="visible" r:id="rId45"/>
    <sheet name="ESLVRE" sheetId="46" state="visible" r:id="rId46"/>
    <sheet name="EDBE30" sheetId="47" state="visible" r:id="rId47"/>
    <sheet name="EEEQTF" sheetId="48" state="visible" r:id="rId48"/>
    <sheet name="EEPRUA" sheetId="49" state="visible" r:id="rId49"/>
    <sheet name="EES30E" sheetId="50" state="visible" r:id="rId50"/>
    <sheet name="EETECF" sheetId="51" state="visible" r:id="rId51"/>
    <sheet name="EOEDOF" sheetId="52" state="visible" r:id="rId52"/>
    <sheet name="EDBE31" sheetId="53" state="visible" r:id="rId53"/>
    <sheet name="EDBE32" sheetId="54" state="visible" r:id="rId54"/>
    <sheet name="EDCF28" sheetId="55" state="visible" r:id="rId55"/>
    <sheet name="EDLDUF" sheetId="56" state="visible" r:id="rId56"/>
    <sheet name="EEBCYF" sheetId="57" state="visible" r:id="rId57"/>
    <sheet name="EEDGEF" sheetId="58" state="visible" r:id="rId58"/>
    <sheet name="EEMMQE" sheetId="59" state="visible" r:id="rId59"/>
    <sheet name="EOUSTF" sheetId="60" state="visible" r:id="rId60"/>
    <sheet name="EDACBF" sheetId="61" state="visible" r:id="rId61"/>
    <sheet name="EDBE33" sheetId="62" state="visible" r:id="rId62"/>
    <sheet name="EDCG27" sheetId="63" state="visible" r:id="rId63"/>
    <sheet name="EDN1LE" sheetId="64" state="visible" r:id="rId64"/>
    <sheet name="EDNPSF" sheetId="65" state="visible" r:id="rId65"/>
    <sheet name="EEECRF" sheetId="66" state="visible" r:id="rId66"/>
    <sheet name="EEIF50" sheetId="67" state="visible" r:id="rId67"/>
    <sheet name="EEM150" sheetId="68" state="visible" r:id="rId68"/>
    <sheet name="EENBEF" sheetId="69" state="visible" r:id="rId69"/>
  </sheets>
  <definedNames>
    <definedName name="Hedging_Positions_through_Futures_AS_ON_MMMM_DD__YYYY___NIL">EDBPDF!#REF!</definedName>
    <definedName name="JPM_Footer_disp">EDBPDF!#REF!</definedName>
    <definedName name="JPM_Footer_disp12">EDBPDF!#REF!</definedName>
    <definedName name="Hedging_Positions_through_Futures_AS_ON_MMMM_DD__YYYY___NIL" localSheetId="2">EDCSDF!#REF!</definedName>
    <definedName name="JPM_Footer_disp" localSheetId="2">EDCSDF!#REF!</definedName>
    <definedName name="JPM_Footer_disp12" localSheetId="2">EDCSDF!#REF!</definedName>
    <definedName name="Hedging_Positions_through_Futures_AS_ON_MMMM_DD__YYYY___NIL" localSheetId="3">EEIAFF!#REF!</definedName>
    <definedName name="JPM_Footer_disp" localSheetId="3">EEIAFF!#REF!</definedName>
    <definedName name="JPM_Footer_disp12" localSheetId="3">EEIAFF!#REF!</definedName>
    <definedName name="Hedging_Positions_through_Futures_AS_ON_MMMM_DD__YYYY___NIL" localSheetId="4">EEIF30!#REF!</definedName>
    <definedName name="JPM_Footer_disp" localSheetId="4">EEIF30!#REF!</definedName>
    <definedName name="JPM_Footer_disp12" localSheetId="4">EEIF30!#REF!</definedName>
    <definedName name="Hedging_Positions_through_Futures_AS_ON_MMMM_DD__YYYY___NIL" localSheetId="5">EELMFE!#REF!</definedName>
    <definedName name="JPM_Footer_disp" localSheetId="5">EELMFE!#REF!</definedName>
    <definedName name="JPM_Footer_disp12" localSheetId="5">EELMFE!#REF!</definedName>
    <definedName name="Hedging_Positions_through_Futures_AS_ON_MMMM_DD__YYYY___NIL" localSheetId="6">EEMOF1!#REF!</definedName>
    <definedName name="JPM_Footer_disp" localSheetId="6">EEMOF1!#REF!</definedName>
    <definedName name="JPM_Footer_disp12" localSheetId="6">EEMOF1!#REF!</definedName>
    <definedName name="Hedging_Positions_through_Futures_AS_ON_MMMM_DD__YYYY___NIL" localSheetId="7">EOCHIF!#REF!</definedName>
    <definedName name="JPM_Footer_disp" localSheetId="7">EOCHIF!#REF!</definedName>
    <definedName name="JPM_Footer_disp12" localSheetId="7">EOCHIF!#REF!</definedName>
    <definedName name="Hedging_Positions_through_Futures_AS_ON_MMMM_DD__YYYY___NIL" localSheetId="8">EODWHF!#REF!</definedName>
    <definedName name="JPM_Footer_disp" localSheetId="8">EODWHF!#REF!</definedName>
    <definedName name="JPM_Footer_disp12" localSheetId="8">EODWHF!#REF!</definedName>
    <definedName name="Hedging_Positions_through_Futures_AS_ON_MMMM_DD__YYYY___NIL" localSheetId="9">EDFF33!#REF!</definedName>
    <definedName name="JPM_Footer_disp" localSheetId="9">EDFF33!#REF!</definedName>
    <definedName name="JPM_Footer_disp12" localSheetId="9">EDFF33!#REF!</definedName>
    <definedName name="Hedging_Positions_through_Futures_AS_ON_MMMM_DD__YYYY___NIL" localSheetId="10">EDGSEC!#REF!</definedName>
    <definedName name="JPM_Footer_disp" localSheetId="10">EDGSEC!#REF!</definedName>
    <definedName name="JPM_Footer_disp12" localSheetId="10">EDGSEC!#REF!</definedName>
    <definedName name="Hedging_Positions_through_Futures_AS_ON_MMMM_DD__YYYY___NIL" localSheetId="11">EDONTF!#REF!</definedName>
    <definedName name="JPM_Footer_disp" localSheetId="11">EDONTF!#REF!</definedName>
    <definedName name="JPM_Footer_disp12" localSheetId="11">EDONTF!#REF!</definedName>
    <definedName name="Hedging_Positions_through_Futures_AS_ON_MMMM_DD__YYYY___NIL" localSheetId="12">EECONF!#REF!</definedName>
    <definedName name="JPM_Footer_disp" localSheetId="12">EECONF!#REF!</definedName>
    <definedName name="JPM_Footer_disp12" localSheetId="12">EECONF!#REF!</definedName>
    <definedName name="Hedging_Positions_through_Futures_AS_ON_MMMM_DD__YYYY___NIL" localSheetId="13">EEESCF!#REF!</definedName>
    <definedName name="JPM_Footer_disp" localSheetId="13">EEESCF!#REF!</definedName>
    <definedName name="JPM_Footer_disp12" localSheetId="13">EEESCF!#REF!</definedName>
    <definedName name="Hedging_Positions_through_Futures_AS_ON_MMMM_DD__YYYY___NIL" localSheetId="14">EELMIF!#REF!</definedName>
    <definedName name="JPM_Footer_disp" localSheetId="14">EELMIF!#REF!</definedName>
    <definedName name="JPM_Footer_disp12" localSheetId="14">EELMIF!#REF!</definedName>
    <definedName name="Hedging_Positions_through_Futures_AS_ON_MMMM_DD__YYYY___NIL" localSheetId="15">EEMOFF!#REF!</definedName>
    <definedName name="JPM_Footer_disp" localSheetId="15">EEMOFF!#REF!</definedName>
    <definedName name="JPM_Footer_disp12" localSheetId="15">EEMOFF!#REF!</definedName>
    <definedName name="Hedging_Positions_through_Futures_AS_ON_MMMM_DD__YYYY___NIL" localSheetId="16">EGSFOF!#REF!</definedName>
    <definedName name="JPM_Footer_disp" localSheetId="16">EGSFOF!#REF!</definedName>
    <definedName name="JPM_Footer_disp12" localSheetId="16">EGSFOF!#REF!</definedName>
    <definedName name="Hedging_Positions_through_Futures_AS_ON_MMMM_DD__YYYY___NIL" localSheetId="17">EDCF27!#REF!</definedName>
    <definedName name="JPM_Footer_disp" localSheetId="17">EDCF27!#REF!</definedName>
    <definedName name="JPM_Footer_disp12" localSheetId="17">EDCF27!#REF!</definedName>
    <definedName name="Hedging_Positions_through_Futures_AS_ON_MMMM_DD__YYYY___NIL" localSheetId="18">EDCG28!#REF!</definedName>
    <definedName name="JPM_Footer_disp" localSheetId="18">EDCG28!#REF!</definedName>
    <definedName name="JPM_Footer_disp12" localSheetId="18">EDCG28!#REF!</definedName>
    <definedName name="Hedging_Positions_through_Futures_AS_ON_MMMM_DD__YYYY___NIL" localSheetId="19">EEELSS!#REF!</definedName>
    <definedName name="JPM_Footer_disp" localSheetId="19">EEELSS!#REF!</definedName>
    <definedName name="JPM_Footer_disp12" localSheetId="19">EEELSS!#REF!</definedName>
    <definedName name="Hedging_Positions_through_Futures_AS_ON_MMMM_DD__YYYY___NIL" localSheetId="20">EEFOCF!#REF!</definedName>
    <definedName name="JPM_Footer_disp" localSheetId="20">EEFOCF!#REF!</definedName>
    <definedName name="JPM_Footer_disp12" localSheetId="20">EEFOCF!#REF!</definedName>
    <definedName name="Hedging_Positions_through_Futures_AS_ON_MMMM_DD__YYYY___NIL" localSheetId="21">EEMMQI!#REF!</definedName>
    <definedName name="JPM_Footer_disp" localSheetId="21">EEMMQI!#REF!</definedName>
    <definedName name="JPM_Footer_disp12" localSheetId="21">EEMMQI!#REF!</definedName>
    <definedName name="Hedging_Positions_through_Futures_AS_ON_MMMM_DD__YYYY___NIL" localSheetId="22">EOEMOP!#REF!</definedName>
    <definedName name="JPM_Footer_disp" localSheetId="22">EOEMOP!#REF!</definedName>
    <definedName name="JPM_Footer_disp12" localSheetId="22">EOEMOP!#REF!</definedName>
    <definedName name="Hedging_Positions_through_Futures_AS_ON_MMMM_DD__YYYY___NIL" localSheetId="23">EDCG37!#REF!</definedName>
    <definedName name="JPM_Footer_disp" localSheetId="23">EDCG37!#REF!</definedName>
    <definedName name="JPM_Footer_disp12" localSheetId="23">EDCG37!#REF!</definedName>
    <definedName name="Hedging_Positions_through_Futures_AS_ON_MMMM_DD__YYYY___NIL" localSheetId="24">EDFF30!#REF!</definedName>
    <definedName name="JPM_Footer_disp" localSheetId="24">EDFF30!#REF!</definedName>
    <definedName name="JPM_Footer_disp12" localSheetId="24">EDFF30!#REF!</definedName>
    <definedName name="Hedging_Positions_through_Futures_AS_ON_MMMM_DD__YYYY___NIL" localSheetId="25">EDFF31!#REF!</definedName>
    <definedName name="JPM_Footer_disp" localSheetId="25">EDFF31!#REF!</definedName>
    <definedName name="JPM_Footer_disp12" localSheetId="25">EDFF31!#REF!</definedName>
    <definedName name="Hedging_Positions_through_Futures_AS_ON_MMMM_DD__YYYY___NIL" localSheetId="26">EDNP27!#REF!</definedName>
    <definedName name="JPM_Footer_disp" localSheetId="26">EDNP27!#REF!</definedName>
    <definedName name="JPM_Footer_disp12" localSheetId="26">EDNP27!#REF!</definedName>
    <definedName name="Hedging_Positions_through_Futures_AS_ON_MMMM_DD__YYYY___NIL" localSheetId="27">EEMAAF!#REF!</definedName>
    <definedName name="JPM_Footer_disp" localSheetId="27">EEMAAF!#REF!</definedName>
    <definedName name="JPM_Footer_disp12" localSheetId="27">EEMAAF!#REF!</definedName>
    <definedName name="Hedging_Positions_through_Futures_AS_ON_MMMM_DD__YYYY___NIL" localSheetId="28">EENN50!#REF!</definedName>
    <definedName name="JPM_Footer_disp" localSheetId="28">EENN50!#REF!</definedName>
    <definedName name="JPM_Footer_disp12" localSheetId="28">EENN50!#REF!</definedName>
    <definedName name="Hedging_Positions_through_Futures_AS_ON_MMMM_DD__YYYY___NIL" localSheetId="29">'EES250'!#REF!</definedName>
    <definedName name="JPM_Footer_disp" localSheetId="29">'EES250'!#REF!</definedName>
    <definedName name="JPM_Footer_disp12" localSheetId="29">'EES250'!#REF!</definedName>
    <definedName name="Hedging_Positions_through_Futures_AS_ON_MMMM_DD__YYYY___NIL" localSheetId="30">EGOLDE!#REF!</definedName>
    <definedName name="JPM_Footer_disp" localSheetId="30">EGOLDE!#REF!</definedName>
    <definedName name="JPM_Footer_disp12" localSheetId="30">EGOLDE!#REF!</definedName>
    <definedName name="Hedging_Positions_through_Futures_AS_ON_MMMM_DD__YYYY___NIL" localSheetId="31">ELLIQF!#REF!</definedName>
    <definedName name="JPM_Footer_disp" localSheetId="31">ELLIQF!#REF!</definedName>
    <definedName name="JPM_Footer_disp12" localSheetId="31">ELLIQF!#REF!</definedName>
    <definedName name="Hedging_Positions_through_Futures_AS_ON_MMMM_DD__YYYY___NIL" localSheetId="32">AEHYLS!#REF!</definedName>
    <definedName name="JPM_Footer_disp" localSheetId="32">AEHYLS!#REF!</definedName>
    <definedName name="JPM_Footer_disp12" localSheetId="32">AEHYLS!#REF!</definedName>
    <definedName name="Hedging_Positions_through_Futures_AS_ON_MMMM_DD__YYYY___NIL" localSheetId="33">EDFF32!#REF!</definedName>
    <definedName name="JPM_Footer_disp" localSheetId="33">EDFF32!#REF!</definedName>
    <definedName name="JPM_Footer_disp12" localSheetId="33">EDFF32!#REF!</definedName>
    <definedName name="Hedging_Positions_through_Futures_AS_ON_MMMM_DD__YYYY___NIL" localSheetId="34">EEALVF!#REF!</definedName>
    <definedName name="JPM_Footer_disp" localSheetId="34">EEALVF!#REF!</definedName>
    <definedName name="JPM_Footer_disp12" localSheetId="34">EEALVF!#REF!</definedName>
    <definedName name="Hedging_Positions_through_Futures_AS_ON_MMMM_DD__YYYY___NIL" localSheetId="35">EEARBF!#REF!</definedName>
    <definedName name="JPM_Footer_disp" localSheetId="35">EEARBF!#REF!</definedName>
    <definedName name="JPM_Footer_disp12" localSheetId="35">EEARBF!#REF!</definedName>
    <definedName name="Hedging_Positions_through_Futures_AS_ON_MMMM_DD__YYYY___NIL" localSheetId="36">EEARFD!#REF!</definedName>
    <definedName name="JPM_Footer_disp" localSheetId="36">EEARFD!#REF!</definedName>
    <definedName name="JPM_Footer_disp12" localSheetId="36">EEARFD!#REF!</definedName>
    <definedName name="Hedging_Positions_through_Futures_AS_ON_MMMM_DD__YYYY___NIL" localSheetId="37">EEBCIE!#REF!</definedName>
    <definedName name="JPM_Footer_disp" localSheetId="37">EEBCIE!#REF!</definedName>
    <definedName name="JPM_Footer_disp12" localSheetId="37">EEBCIE!#REF!</definedName>
    <definedName name="Hedging_Positions_through_Futures_AS_ON_MMMM_DD__YYYY___NIL" localSheetId="38">EEBIEF!#REF!</definedName>
    <definedName name="JPM_Footer_disp" localSheetId="38">EEBIEF!#REF!</definedName>
    <definedName name="JPM_Footer_disp12" localSheetId="38">EEBIEF!#REF!</definedName>
    <definedName name="Hedging_Positions_through_Futures_AS_ON_MMMM_DD__YYYY___NIL" localSheetId="39">EEESSF!#REF!</definedName>
    <definedName name="JPM_Footer_disp" localSheetId="39">EEESSF!#REF!</definedName>
    <definedName name="JPM_Footer_disp12" localSheetId="39">EEESSF!#REF!</definedName>
    <definedName name="Hedging_Positions_through_Futures_AS_ON_MMMM_DD__YYYY___NIL" localSheetId="40">EEMCPF!#REF!</definedName>
    <definedName name="JPM_Footer_disp" localSheetId="40">EEMCPF!#REF!</definedName>
    <definedName name="JPM_Footer_disp12" localSheetId="40">EEMCPF!#REF!</definedName>
    <definedName name="Hedging_Positions_through_Futures_AS_ON_MMMM_DD__YYYY___NIL" localSheetId="41">EEN50E!#REF!</definedName>
    <definedName name="JPM_Footer_disp" localSheetId="41">EEN50E!#REF!</definedName>
    <definedName name="JPM_Footer_disp12" localSheetId="41">EEN50E!#REF!</definedName>
    <definedName name="Hedging_Positions_through_Futures_AS_ON_MMMM_DD__YYYY___NIL" localSheetId="42">EESMCF!#REF!</definedName>
    <definedName name="JPM_Footer_disp" localSheetId="42">EESMCF!#REF!</definedName>
    <definedName name="JPM_Footer_disp12" localSheetId="42">EESMCF!#REF!</definedName>
    <definedName name="Hedging_Positions_through_Futures_AS_ON_MMMM_DD__YYYY___NIL" localSheetId="43">EOASEF!#REF!</definedName>
    <definedName name="JPM_Footer_disp" localSheetId="43">EOASEF!#REF!</definedName>
    <definedName name="JPM_Footer_disp12" localSheetId="43">EOASEF!#REF!</definedName>
    <definedName name="Hedging_Positions_through_Futures_AS_ON_MMMM_DD__YYYY___NIL" localSheetId="44">EOUSEF!#REF!</definedName>
    <definedName name="JPM_Footer_disp" localSheetId="44">EOUSEF!#REF!</definedName>
    <definedName name="JPM_Footer_disp12" localSheetId="44">EOUSEF!#REF!</definedName>
    <definedName name="Hedging_Positions_through_Futures_AS_ON_MMMM_DD__YYYY___NIL" localSheetId="45">ESLVRE!#REF!</definedName>
    <definedName name="JPM_Footer_disp" localSheetId="45">ESLVRE!#REF!</definedName>
    <definedName name="JPM_Footer_disp12" localSheetId="45">ESLVRE!#REF!</definedName>
    <definedName name="Hedging_Positions_through_Futures_AS_ON_MMMM_DD__YYYY___NIL" localSheetId="46">EDBE30!#REF!</definedName>
    <definedName name="JPM_Footer_disp" localSheetId="46">EDBE30!#REF!</definedName>
    <definedName name="JPM_Footer_disp12" localSheetId="46">EDBE30!#REF!</definedName>
    <definedName name="Hedging_Positions_through_Futures_AS_ON_MMMM_DD__YYYY___NIL" localSheetId="47">EEEQTF!#REF!</definedName>
    <definedName name="JPM_Footer_disp" localSheetId="47">EEEQTF!#REF!</definedName>
    <definedName name="JPM_Footer_disp12" localSheetId="47">EEEQTF!#REF!</definedName>
    <definedName name="Hedging_Positions_through_Futures_AS_ON_MMMM_DD__YYYY___NIL" localSheetId="48">EEPRUA!#REF!</definedName>
    <definedName name="JPM_Footer_disp" localSheetId="48">EEPRUA!#REF!</definedName>
    <definedName name="JPM_Footer_disp12" localSheetId="48">EEPRUA!#REF!</definedName>
    <definedName name="Hedging_Positions_through_Futures_AS_ON_MMMM_DD__YYYY___NIL" localSheetId="49">EES30E!#REF!</definedName>
    <definedName name="JPM_Footer_disp" localSheetId="49">EES30E!#REF!</definedName>
    <definedName name="JPM_Footer_disp12" localSheetId="49">EES30E!#REF!</definedName>
    <definedName name="Hedging_Positions_through_Futures_AS_ON_MMMM_DD__YYYY___NIL" localSheetId="50">EETECF!#REF!</definedName>
    <definedName name="JPM_Footer_disp" localSheetId="50">EETECF!#REF!</definedName>
    <definedName name="JPM_Footer_disp12" localSheetId="50">EETECF!#REF!</definedName>
    <definedName name="Hedging_Positions_through_Futures_AS_ON_MMMM_DD__YYYY___NIL" localSheetId="51">EOEDOF!#REF!</definedName>
    <definedName name="JPM_Footer_disp" localSheetId="51">EOEDOF!#REF!</definedName>
    <definedName name="JPM_Footer_disp12" localSheetId="51">EOEDOF!#REF!</definedName>
    <definedName name="Hedging_Positions_through_Futures_AS_ON_MMMM_DD__YYYY___NIL" localSheetId="52">EDBE31!#REF!</definedName>
    <definedName name="JPM_Footer_disp" localSheetId="52">EDBE31!#REF!</definedName>
    <definedName name="JPM_Footer_disp12" localSheetId="52">EDBE31!#REF!</definedName>
    <definedName name="Hedging_Positions_through_Futures_AS_ON_MMMM_DD__YYYY___NIL" localSheetId="53">EDBE32!#REF!</definedName>
    <definedName name="JPM_Footer_disp" localSheetId="53">EDBE32!#REF!</definedName>
    <definedName name="JPM_Footer_disp12" localSheetId="53">EDBE32!#REF!</definedName>
    <definedName name="Hedging_Positions_through_Futures_AS_ON_MMMM_DD__YYYY___NIL" localSheetId="54">EDCF28!#REF!</definedName>
    <definedName name="JPM_Footer_disp" localSheetId="54">EDCF28!#REF!</definedName>
    <definedName name="JPM_Footer_disp12" localSheetId="54">EDCF28!#REF!</definedName>
    <definedName name="Hedging_Positions_through_Futures_AS_ON_MMMM_DD__YYYY___NIL" localSheetId="55">EDLDUF!#REF!</definedName>
    <definedName name="JPM_Footer_disp" localSheetId="55">EDLDUF!#REF!</definedName>
    <definedName name="JPM_Footer_disp12" localSheetId="55">EDLDUF!#REF!</definedName>
    <definedName name="Hedging_Positions_through_Futures_AS_ON_MMMM_DD__YYYY___NIL" localSheetId="56">EEBCYF!#REF!</definedName>
    <definedName name="JPM_Footer_disp" localSheetId="56">EEBCYF!#REF!</definedName>
    <definedName name="JPM_Footer_disp12" localSheetId="56">EEBCYF!#REF!</definedName>
    <definedName name="Hedging_Positions_through_Futures_AS_ON_MMMM_DD__YYYY___NIL" localSheetId="57">EEDGEF!#REF!</definedName>
    <definedName name="JPM_Footer_disp" localSheetId="57">EEDGEF!#REF!</definedName>
    <definedName name="JPM_Footer_disp12" localSheetId="57">EEDGEF!#REF!</definedName>
    <definedName name="Hedging_Positions_through_Futures_AS_ON_MMMM_DD__YYYY___NIL" localSheetId="58">EEMMQE!#REF!</definedName>
    <definedName name="JPM_Footer_disp" localSheetId="58">EEMMQE!#REF!</definedName>
    <definedName name="JPM_Footer_disp12" localSheetId="58">EEMMQE!#REF!</definedName>
    <definedName name="Hedging_Positions_through_Futures_AS_ON_MMMM_DD__YYYY___NIL" localSheetId="59">EOUSTF!#REF!</definedName>
    <definedName name="JPM_Footer_disp" localSheetId="59">EOUSTF!#REF!</definedName>
    <definedName name="JPM_Footer_disp12" localSheetId="59">EOUSTF!#REF!</definedName>
    <definedName name="Hedging_Positions_through_Futures_AS_ON_MMMM_DD__YYYY___NIL" localSheetId="60">EDACBF!#REF!</definedName>
    <definedName name="JPM_Footer_disp" localSheetId="60">EDACBF!#REF!</definedName>
    <definedName name="JPM_Footer_disp12" localSheetId="60">EDACBF!#REF!</definedName>
    <definedName name="Hedging_Positions_through_Futures_AS_ON_MMMM_DD__YYYY___NIL" localSheetId="61">EDBE33!#REF!</definedName>
    <definedName name="JPM_Footer_disp" localSheetId="61">EDBE33!#REF!</definedName>
    <definedName name="JPM_Footer_disp12" localSheetId="61">EDBE33!#REF!</definedName>
    <definedName name="Hedging_Positions_through_Futures_AS_ON_MMMM_DD__YYYY___NIL" localSheetId="62">EDCG27!#REF!</definedName>
    <definedName name="JPM_Footer_disp" localSheetId="62">EDCG27!#REF!</definedName>
    <definedName name="JPM_Footer_disp12" localSheetId="62">EDCG27!#REF!</definedName>
    <definedName name="Hedging_Positions_through_Futures_AS_ON_MMMM_DD__YYYY___NIL" localSheetId="63">EDN1LE!#REF!</definedName>
    <definedName name="JPM_Footer_disp" localSheetId="63">EDN1LE!#REF!</definedName>
    <definedName name="JPM_Footer_disp12" localSheetId="63">EDN1LE!#REF!</definedName>
    <definedName name="Hedging_Positions_through_Futures_AS_ON_MMMM_DD__YYYY___NIL" localSheetId="64">EDNPSF!#REF!</definedName>
    <definedName name="JPM_Footer_disp" localSheetId="64">EDNPSF!#REF!</definedName>
    <definedName name="JPM_Footer_disp12" localSheetId="64">EDNPSF!#REF!</definedName>
    <definedName name="Hedging_Positions_through_Futures_AS_ON_MMMM_DD__YYYY___NIL" localSheetId="65">EEECRF!#REF!</definedName>
    <definedName name="JPM_Footer_disp" localSheetId="65">EEECRF!#REF!</definedName>
    <definedName name="JPM_Footer_disp12" localSheetId="65">EEECRF!#REF!</definedName>
    <definedName name="Hedging_Positions_through_Futures_AS_ON_MMMM_DD__YYYY___NIL" localSheetId="66">EEIF50!#REF!</definedName>
    <definedName name="JPM_Footer_disp" localSheetId="66">EEIF50!#REF!</definedName>
    <definedName name="JPM_Footer_disp12" localSheetId="66">EEIF50!#REF!</definedName>
    <definedName name="Hedging_Positions_through_Futures_AS_ON_MMMM_DD__YYYY___NIL" localSheetId="67">'EEM150'!#REF!</definedName>
    <definedName name="JPM_Footer_disp" localSheetId="67">'EEM150'!#REF!</definedName>
    <definedName name="JPM_Footer_disp12" localSheetId="67">'EEM150'!#REF!</definedName>
    <definedName name="Hedging_Positions_through_Futures_AS_ON_MMMM_DD__YYYY___NIL" localSheetId="68">EENBEF!#REF!</definedName>
    <definedName name="JPM_Footer_disp" localSheetId="68">EENBEF!#REF!</definedName>
    <definedName name="JPM_Footer_disp12" localSheetId="68">EENBEF!#REF!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#,###,##0"/>
    <numFmt numFmtId="165" formatCode="#,##0.00_);\(##,##0\)"/>
    <numFmt numFmtId="166" formatCode="#,##0.00_);\(##,##0.00\)"/>
    <numFmt numFmtId="167" formatCode="0.00%_);\(0.00%\)"/>
    <numFmt numFmtId="168" formatCode="mmmm\ dd\,\ yyyy"/>
    <numFmt numFmtId="169" formatCode="#,##0.000000"/>
    <numFmt numFmtId="170" formatCode="#,##0.0000"/>
  </numFmts>
  <fonts count="6">
    <font>
      <name val="Calibri"/>
      <family val="2"/>
      <color theme="1"/>
      <sz val="11"/>
      <scheme val="minor"/>
    </font>
    <font>
      <name val="Calibri"/>
      <family val="2"/>
      <b val="1"/>
      <color theme="0"/>
      <sz val="14"/>
      <scheme val="minor"/>
    </font>
    <font>
      <name val="Arial"/>
      <family val="2"/>
      <b val="1"/>
      <color theme="1" tint="0.0499893185216834"/>
      <sz val="9"/>
    </font>
    <font>
      <name val="Calibri"/>
      <family val="2"/>
      <b val="1"/>
      <color theme="1"/>
      <sz val="11"/>
      <scheme val="minor"/>
    </font>
    <font>
      <name val="Calibri"/>
      <family val="2"/>
      <color theme="10"/>
      <sz val="11"/>
      <u val="single"/>
      <scheme val="minor"/>
    </font>
    <font>
      <name val="Calibri"/>
      <family val="2"/>
      <color theme="1"/>
      <sz val="11"/>
      <scheme val="minor"/>
    </font>
  </fonts>
  <fills count="3">
    <fill>
      <patternFill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3">
    <xf numFmtId="0" fontId="5" fillId="0" borderId="0"/>
    <xf numFmtId="0" fontId="4" fillId="0" borderId="0"/>
    <xf numFmtId="9" fontId="5" fillId="0" borderId="0"/>
  </cellStyleXfs>
  <cellXfs count="87">
    <xf numFmtId="0" fontId="0" fillId="0" borderId="0" pivotButton="0" quotePrefix="0" xfId="0"/>
    <xf numFmtId="0" fontId="3" fillId="0" borderId="0" pivotButton="0" quotePrefix="0" xfId="0"/>
    <xf numFmtId="10" fontId="0" fillId="0" borderId="0" pivotButton="0" quotePrefix="0" xfId="0"/>
    <xf numFmtId="0" fontId="0" fillId="0" borderId="0" applyAlignment="1" pivotButton="0" quotePrefix="0" xfId="0">
      <alignment horizontal="right"/>
    </xf>
    <xf numFmtId="0" fontId="2" fillId="0" borderId="2" applyAlignment="1" pivotButton="0" quotePrefix="0" xfId="0">
      <alignment horizontal="center" vertical="center"/>
    </xf>
    <xf numFmtId="164" fontId="2" fillId="0" borderId="2" applyAlignment="1" pivotButton="0" quotePrefix="0" xfId="0">
      <alignment horizontal="center" vertical="center"/>
    </xf>
    <xf numFmtId="0" fontId="2" fillId="0" borderId="2" applyAlignment="1" pivotButton="0" quotePrefix="0" xfId="0">
      <alignment horizontal="center" vertical="center" wrapText="1"/>
    </xf>
    <xf numFmtId="10" fontId="2" fillId="0" borderId="2" applyAlignment="1" pivotButton="0" quotePrefix="0" xfId="0">
      <alignment horizontal="center" vertical="center"/>
    </xf>
    <xf numFmtId="0" fontId="0" fillId="0" borderId="3" pivotButton="0" quotePrefix="0" xfId="0"/>
    <xf numFmtId="165" fontId="0" fillId="0" borderId="3" pivotButton="0" quotePrefix="0" xfId="0"/>
    <xf numFmtId="166" fontId="0" fillId="0" borderId="3" pivotButton="0" quotePrefix="0" xfId="0"/>
    <xf numFmtId="167" fontId="0" fillId="0" borderId="3" pivotButton="0" quotePrefix="0" xfId="0"/>
    <xf numFmtId="10" fontId="0" fillId="0" borderId="3" pivotButton="0" quotePrefix="0" xfId="0"/>
    <xf numFmtId="0" fontId="0" fillId="0" borderId="4" pivotButton="0" quotePrefix="0" xfId="0"/>
    <xf numFmtId="164" fontId="0" fillId="0" borderId="4" pivotButton="0" quotePrefix="0" xfId="0"/>
    <xf numFmtId="4" fontId="0" fillId="0" borderId="4" pivotButton="0" quotePrefix="0" xfId="0"/>
    <xf numFmtId="10" fontId="0" fillId="0" borderId="4" pivotButton="0" quotePrefix="0" xfId="0"/>
    <xf numFmtId="0" fontId="3" fillId="0" borderId="4" pivotButton="0" quotePrefix="0" xfId="0"/>
    <xf numFmtId="164" fontId="3" fillId="0" borderId="4" pivotButton="0" quotePrefix="0" xfId="0"/>
    <xf numFmtId="4" fontId="3" fillId="0" borderId="5" pivotButton="0" quotePrefix="0" xfId="0"/>
    <xf numFmtId="10" fontId="3" fillId="0" borderId="5" pivotButton="0" quotePrefix="0" xfId="0"/>
    <xf numFmtId="10" fontId="3" fillId="0" borderId="4" pivotButton="0" quotePrefix="0" xfId="0"/>
    <xf numFmtId="4" fontId="0" fillId="0" borderId="5" applyAlignment="1" pivotButton="0" quotePrefix="0" xfId="0">
      <alignment horizontal="right"/>
    </xf>
    <xf numFmtId="10" fontId="0" fillId="0" borderId="5" applyAlignment="1" pivotButton="0" quotePrefix="0" xfId="0">
      <alignment horizontal="right"/>
    </xf>
    <xf numFmtId="0" fontId="0" fillId="0" borderId="5" pivotButton="0" quotePrefix="0" xfId="0"/>
    <xf numFmtId="0" fontId="3" fillId="0" borderId="5" pivotButton="0" quotePrefix="0" xfId="0"/>
    <xf numFmtId="164" fontId="3" fillId="0" borderId="5" pivotButton="0" quotePrefix="0" xfId="0"/>
    <xf numFmtId="0" fontId="3" fillId="0" borderId="6" pivotButton="0" quotePrefix="0" xfId="0"/>
    <xf numFmtId="164" fontId="3" fillId="0" borderId="6" pivotButton="0" quotePrefix="0" xfId="0"/>
    <xf numFmtId="4" fontId="3" fillId="0" borderId="6" pivotButton="0" quotePrefix="0" xfId="0"/>
    <xf numFmtId="10" fontId="3" fillId="0" borderId="6" pivotButton="0" quotePrefix="0" xfId="0"/>
    <xf numFmtId="0" fontId="0" fillId="0" borderId="3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3" fillId="0" borderId="4" applyAlignment="1" pivotButton="0" quotePrefix="0" xfId="0">
      <alignment horizontal="center"/>
    </xf>
    <xf numFmtId="0" fontId="3" fillId="0" borderId="5" applyAlignment="1" pivotButton="0" quotePrefix="0" xfId="0">
      <alignment horizontal="center"/>
    </xf>
    <xf numFmtId="0" fontId="3" fillId="0" borderId="6" applyAlignment="1" pivotButton="0" quotePrefix="0" xfId="0">
      <alignment horizontal="center"/>
    </xf>
    <xf numFmtId="166" fontId="0" fillId="0" borderId="4" pivotButton="0" quotePrefix="0" xfId="0"/>
    <xf numFmtId="167" fontId="0" fillId="0" borderId="4" pivotButton="0" quotePrefix="0" xfId="0"/>
    <xf numFmtId="4" fontId="3" fillId="0" borderId="7" pivotButton="0" quotePrefix="0" xfId="0"/>
    <xf numFmtId="10" fontId="3" fillId="0" borderId="7" pivotButton="0" quotePrefix="0" xfId="0"/>
    <xf numFmtId="4" fontId="0" fillId="0" borderId="7" applyAlignment="1" pivotButton="0" quotePrefix="0" xfId="0">
      <alignment horizontal="right"/>
    </xf>
    <xf numFmtId="10" fontId="0" fillId="0" borderId="7" applyAlignment="1" pivotButton="0" quotePrefix="0" xfId="0">
      <alignment horizontal="right"/>
    </xf>
    <xf numFmtId="4" fontId="3" fillId="0" borderId="4" pivotButton="0" quotePrefix="0" xfId="0"/>
    <xf numFmtId="165" fontId="0" fillId="0" borderId="4" pivotButton="0" quotePrefix="0" xfId="0"/>
    <xf numFmtId="166" fontId="3" fillId="0" borderId="7" pivotButton="0" quotePrefix="0" xfId="0"/>
    <xf numFmtId="167" fontId="3" fillId="0" borderId="7" pivotButton="0" quotePrefix="0" xfId="0"/>
    <xf numFmtId="166" fontId="3" fillId="0" borderId="5" pivotButton="0" quotePrefix="0" xfId="0"/>
    <xf numFmtId="167" fontId="3" fillId="0" borderId="5" pivotButton="0" quotePrefix="0" xfId="0"/>
    <xf numFmtId="164" fontId="0" fillId="0" borderId="5" pivotButton="0" quotePrefix="0" xfId="0"/>
    <xf numFmtId="4" fontId="0" fillId="0" borderId="5" pivotButton="0" quotePrefix="0" xfId="0"/>
    <xf numFmtId="10" fontId="0" fillId="0" borderId="5" pivotButton="0" quotePrefix="0" xfId="0"/>
    <xf numFmtId="0" fontId="3" fillId="0" borderId="7" pivotButton="0" quotePrefix="0" xfId="0"/>
    <xf numFmtId="164" fontId="3" fillId="0" borderId="7" pivotButton="0" quotePrefix="0" xfId="0"/>
    <xf numFmtId="10" fontId="3" fillId="0" borderId="8" pivotButton="0" quotePrefix="0" xfId="0"/>
    <xf numFmtId="0" fontId="0" fillId="0" borderId="5" applyAlignment="1" pivotButton="0" quotePrefix="0" xfId="0">
      <alignment horizontal="center"/>
    </xf>
    <xf numFmtId="0" fontId="3" fillId="0" borderId="7" applyAlignment="1" pivotButton="0" quotePrefix="0" xfId="0">
      <alignment horizontal="center"/>
    </xf>
    <xf numFmtId="0" fontId="4" fillId="0" borderId="0" pivotButton="0" quotePrefix="0" xfId="1"/>
    <xf numFmtId="0" fontId="0" fillId="0" borderId="0" applyAlignment="1" pivotButton="0" quotePrefix="0" xfId="0">
      <alignment wrapText="1"/>
    </xf>
    <xf numFmtId="168" fontId="3" fillId="0" borderId="0" pivotButton="0" quotePrefix="0" xfId="0"/>
    <xf numFmtId="169" fontId="0" fillId="0" borderId="1" pivotButton="0" quotePrefix="0" xfId="0"/>
    <xf numFmtId="4" fontId="0" fillId="0" borderId="0" applyAlignment="1" pivotButton="0" quotePrefix="0" xfId="0">
      <alignment horizontal="right"/>
    </xf>
    <xf numFmtId="0" fontId="0" fillId="0" borderId="7" pivotButton="0" quotePrefix="0" xfId="0"/>
    <xf numFmtId="4" fontId="0" fillId="0" borderId="7" pivotButton="0" quotePrefix="0" xfId="2"/>
    <xf numFmtId="4" fontId="0" fillId="0" borderId="7" pivotButton="0" quotePrefix="0" xfId="0"/>
    <xf numFmtId="15" fontId="0" fillId="0" borderId="7" pivotButton="0" quotePrefix="0" xfId="0"/>
    <xf numFmtId="0" fontId="0" fillId="0" borderId="7" applyAlignment="1" pivotButton="0" quotePrefix="0" xfId="0">
      <alignment wrapText="1"/>
    </xf>
    <xf numFmtId="0" fontId="0" fillId="0" borderId="7" applyAlignment="1" pivotButton="0" quotePrefix="0" xfId="0">
      <alignment vertical="center" wrapText="1"/>
    </xf>
    <xf numFmtId="2" fontId="0" fillId="0" borderId="7" applyAlignment="1" pivotButton="0" quotePrefix="0" xfId="0">
      <alignment vertical="center" wrapText="1"/>
    </xf>
    <xf numFmtId="15" fontId="3" fillId="0" borderId="0" pivotButton="0" quotePrefix="0" xfId="0"/>
    <xf numFmtId="0" fontId="3" fillId="0" borderId="4" applyAlignment="1" pivotButton="0" quotePrefix="0" xfId="0">
      <alignment vertical="top"/>
    </xf>
    <xf numFmtId="4" fontId="0" fillId="0" borderId="4" applyAlignment="1" pivotButton="0" quotePrefix="0" xfId="0">
      <alignment horizontal="right"/>
    </xf>
    <xf numFmtId="10" fontId="0" fillId="0" borderId="4" applyAlignment="1" pivotButton="0" quotePrefix="0" xfId="0">
      <alignment horizontal="right"/>
    </xf>
    <xf numFmtId="4" fontId="0" fillId="0" borderId="8" applyAlignment="1" pivotButton="0" quotePrefix="0" xfId="0">
      <alignment horizontal="right"/>
    </xf>
    <xf numFmtId="10" fontId="0" fillId="0" borderId="8" applyAlignment="1" pivotButton="0" quotePrefix="0" xfId="0">
      <alignment horizontal="right"/>
    </xf>
    <xf numFmtId="0" fontId="0" fillId="0" borderId="0" applyAlignment="1" pivotButton="0" quotePrefix="0" xfId="0">
      <alignment vertical="top"/>
    </xf>
    <xf numFmtId="0" fontId="0" fillId="0" borderId="7" applyAlignment="1" pivotButton="0" quotePrefix="0" xfId="0">
      <alignment horizontal="center"/>
    </xf>
    <xf numFmtId="164" fontId="0" fillId="0" borderId="7" pivotButton="0" quotePrefix="0" xfId="0"/>
    <xf numFmtId="10" fontId="0" fillId="0" borderId="7" pivotButton="0" quotePrefix="0" xfId="0"/>
    <xf numFmtId="0" fontId="0" fillId="0" borderId="8" applyAlignment="1" pivotButton="0" quotePrefix="0" xfId="0">
      <alignment horizontal="center" vertical="center"/>
    </xf>
    <xf numFmtId="4" fontId="0" fillId="0" borderId="0" applyAlignment="1" pivotButton="0" quotePrefix="0" xfId="0">
      <alignment vertical="top"/>
    </xf>
    <xf numFmtId="0" fontId="0" fillId="0" borderId="0" applyAlignment="1" pivotButton="0" quotePrefix="0" xfId="0">
      <alignment vertical="top" wrapText="1"/>
    </xf>
    <xf numFmtId="4" fontId="0" fillId="0" borderId="0" pivotButton="0" quotePrefix="0" xfId="0"/>
    <xf numFmtId="170" fontId="0" fillId="0" borderId="0" pivotButton="0" quotePrefix="0" xfId="0"/>
    <xf numFmtId="0" fontId="3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0" borderId="9" pivotButton="0" quotePrefix="0" xfId="0"/>
    <xf numFmtId="0" fontId="0" fillId="0" borderId="9" applyAlignment="1" pivotButton="0" quotePrefix="0" xfId="0">
      <alignment horizontal="center" vertical="center"/>
    </xf>
  </cellXfs>
  <cellStyles count="3">
    <cellStyle name="Normal" xfId="0" builtinId="0"/>
    <cellStyle name="Hyperlink" xfId="1" builtinId="8"/>
    <cellStyle name="Percent" xfId="2" builtinId="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worksheet" Target="/xl/worksheets/sheet29.xml" Id="rId29" /><Relationship Type="http://schemas.openxmlformats.org/officeDocument/2006/relationships/worksheet" Target="/xl/worksheets/sheet30.xml" Id="rId30" /><Relationship Type="http://schemas.openxmlformats.org/officeDocument/2006/relationships/worksheet" Target="/xl/worksheets/sheet31.xml" Id="rId31" /><Relationship Type="http://schemas.openxmlformats.org/officeDocument/2006/relationships/worksheet" Target="/xl/worksheets/sheet32.xml" Id="rId32" /><Relationship Type="http://schemas.openxmlformats.org/officeDocument/2006/relationships/worksheet" Target="/xl/worksheets/sheet33.xml" Id="rId33" /><Relationship Type="http://schemas.openxmlformats.org/officeDocument/2006/relationships/worksheet" Target="/xl/worksheets/sheet34.xml" Id="rId34" /><Relationship Type="http://schemas.openxmlformats.org/officeDocument/2006/relationships/worksheet" Target="/xl/worksheets/sheet35.xml" Id="rId35" /><Relationship Type="http://schemas.openxmlformats.org/officeDocument/2006/relationships/worksheet" Target="/xl/worksheets/sheet36.xml" Id="rId36" /><Relationship Type="http://schemas.openxmlformats.org/officeDocument/2006/relationships/worksheet" Target="/xl/worksheets/sheet37.xml" Id="rId37" /><Relationship Type="http://schemas.openxmlformats.org/officeDocument/2006/relationships/worksheet" Target="/xl/worksheets/sheet38.xml" Id="rId38" /><Relationship Type="http://schemas.openxmlformats.org/officeDocument/2006/relationships/worksheet" Target="/xl/worksheets/sheet39.xml" Id="rId39" /><Relationship Type="http://schemas.openxmlformats.org/officeDocument/2006/relationships/worksheet" Target="/xl/worksheets/sheet40.xml" Id="rId40" /><Relationship Type="http://schemas.openxmlformats.org/officeDocument/2006/relationships/worksheet" Target="/xl/worksheets/sheet41.xml" Id="rId41" /><Relationship Type="http://schemas.openxmlformats.org/officeDocument/2006/relationships/worksheet" Target="/xl/worksheets/sheet42.xml" Id="rId42" /><Relationship Type="http://schemas.openxmlformats.org/officeDocument/2006/relationships/worksheet" Target="/xl/worksheets/sheet43.xml" Id="rId43" /><Relationship Type="http://schemas.openxmlformats.org/officeDocument/2006/relationships/worksheet" Target="/xl/worksheets/sheet44.xml" Id="rId44" /><Relationship Type="http://schemas.openxmlformats.org/officeDocument/2006/relationships/worksheet" Target="/xl/worksheets/sheet45.xml" Id="rId45" /><Relationship Type="http://schemas.openxmlformats.org/officeDocument/2006/relationships/worksheet" Target="/xl/worksheets/sheet46.xml" Id="rId46" /><Relationship Type="http://schemas.openxmlformats.org/officeDocument/2006/relationships/worksheet" Target="/xl/worksheets/sheet47.xml" Id="rId47" /><Relationship Type="http://schemas.openxmlformats.org/officeDocument/2006/relationships/worksheet" Target="/xl/worksheets/sheet48.xml" Id="rId48" /><Relationship Type="http://schemas.openxmlformats.org/officeDocument/2006/relationships/worksheet" Target="/xl/worksheets/sheet49.xml" Id="rId49" /><Relationship Type="http://schemas.openxmlformats.org/officeDocument/2006/relationships/worksheet" Target="/xl/worksheets/sheet50.xml" Id="rId50" /><Relationship Type="http://schemas.openxmlformats.org/officeDocument/2006/relationships/worksheet" Target="/xl/worksheets/sheet51.xml" Id="rId51" /><Relationship Type="http://schemas.openxmlformats.org/officeDocument/2006/relationships/worksheet" Target="/xl/worksheets/sheet52.xml" Id="rId52" /><Relationship Type="http://schemas.openxmlformats.org/officeDocument/2006/relationships/worksheet" Target="/xl/worksheets/sheet53.xml" Id="rId53" /><Relationship Type="http://schemas.openxmlformats.org/officeDocument/2006/relationships/worksheet" Target="/xl/worksheets/sheet54.xml" Id="rId54" /><Relationship Type="http://schemas.openxmlformats.org/officeDocument/2006/relationships/worksheet" Target="/xl/worksheets/sheet55.xml" Id="rId55" /><Relationship Type="http://schemas.openxmlformats.org/officeDocument/2006/relationships/worksheet" Target="/xl/worksheets/sheet56.xml" Id="rId56" /><Relationship Type="http://schemas.openxmlformats.org/officeDocument/2006/relationships/worksheet" Target="/xl/worksheets/sheet57.xml" Id="rId57" /><Relationship Type="http://schemas.openxmlformats.org/officeDocument/2006/relationships/worksheet" Target="/xl/worksheets/sheet58.xml" Id="rId58" /><Relationship Type="http://schemas.openxmlformats.org/officeDocument/2006/relationships/worksheet" Target="/xl/worksheets/sheet59.xml" Id="rId59" /><Relationship Type="http://schemas.openxmlformats.org/officeDocument/2006/relationships/worksheet" Target="/xl/worksheets/sheet60.xml" Id="rId60" /><Relationship Type="http://schemas.openxmlformats.org/officeDocument/2006/relationships/worksheet" Target="/xl/worksheets/sheet61.xml" Id="rId61" /><Relationship Type="http://schemas.openxmlformats.org/officeDocument/2006/relationships/worksheet" Target="/xl/worksheets/sheet62.xml" Id="rId62" /><Relationship Type="http://schemas.openxmlformats.org/officeDocument/2006/relationships/worksheet" Target="/xl/worksheets/sheet63.xml" Id="rId63" /><Relationship Type="http://schemas.openxmlformats.org/officeDocument/2006/relationships/worksheet" Target="/xl/worksheets/sheet64.xml" Id="rId64" /><Relationship Type="http://schemas.openxmlformats.org/officeDocument/2006/relationships/worksheet" Target="/xl/worksheets/sheet65.xml" Id="rId65" /><Relationship Type="http://schemas.openxmlformats.org/officeDocument/2006/relationships/worksheet" Target="/xl/worksheets/sheet66.xml" Id="rId66" /><Relationship Type="http://schemas.openxmlformats.org/officeDocument/2006/relationships/worksheet" Target="/xl/worksheets/sheet67.xml" Id="rId67" /><Relationship Type="http://schemas.openxmlformats.org/officeDocument/2006/relationships/worksheet" Target="/xl/worksheets/sheet68.xml" Id="rId68" /><Relationship Type="http://schemas.openxmlformats.org/officeDocument/2006/relationships/worksheet" Target="/xl/worksheets/sheet69.xml" Id="rId69" /><Relationship Type="http://schemas.openxmlformats.org/officeDocument/2006/relationships/styles" Target="styles.xml" Id="rId70" /><Relationship Type="http://schemas.openxmlformats.org/officeDocument/2006/relationships/theme" Target="theme/theme1.xml" Id="rId71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 /><Relationship Type="http://schemas.openxmlformats.org/officeDocument/2006/relationships/image" Target="/xl/media/image2.jpeg" Id="rId2" /><Relationship Type="http://schemas.openxmlformats.org/officeDocument/2006/relationships/image" Target="/xl/media/image3.jpeg" Id="rId3" /><Relationship Type="http://schemas.openxmlformats.org/officeDocument/2006/relationships/image" Target="/xl/media/image4.jpeg" Id="rId4" /><Relationship Type="http://schemas.openxmlformats.org/officeDocument/2006/relationships/image" Target="/xl/media/image5.jpeg" Id="rId5" /><Relationship Type="http://schemas.openxmlformats.org/officeDocument/2006/relationships/image" Target="/xl/media/image6.jpeg" Id="rId6" /><Relationship Type="http://schemas.openxmlformats.org/officeDocument/2006/relationships/image" Target="/xl/media/image7.jpeg" Id="rId7" /><Relationship Type="http://schemas.openxmlformats.org/officeDocument/2006/relationships/image" Target="/xl/media/image8.jpeg" Id="rId8" /><Relationship Type="http://schemas.openxmlformats.org/officeDocument/2006/relationships/image" Target="/xl/media/image9.jpeg" Id="rId9" /><Relationship Type="http://schemas.openxmlformats.org/officeDocument/2006/relationships/image" Target="/xl/media/image10.jpeg" Id="rId10" /><Relationship Type="http://schemas.openxmlformats.org/officeDocument/2006/relationships/image" Target="/xl/media/image11.jpeg" Id="rId11" /><Relationship Type="http://schemas.openxmlformats.org/officeDocument/2006/relationships/image" Target="/xl/media/image12.jpeg" Id="rId12" /><Relationship Type="http://schemas.openxmlformats.org/officeDocument/2006/relationships/image" Target="/xl/media/image13.jpeg" Id="rId13" /><Relationship Type="http://schemas.openxmlformats.org/officeDocument/2006/relationships/image" Target="/xl/media/image14.jpeg" Id="rId14" /><Relationship Type="http://schemas.openxmlformats.org/officeDocument/2006/relationships/image" Target="/xl/media/image15.jpeg" Id="rId15" /><Relationship Type="http://schemas.openxmlformats.org/officeDocument/2006/relationships/image" Target="/xl/media/image16.jpeg" Id="rId16" /><Relationship Type="http://schemas.openxmlformats.org/officeDocument/2006/relationships/image" Target="/xl/media/image17.jpeg" Id="rId17" /><Relationship Type="http://schemas.openxmlformats.org/officeDocument/2006/relationships/image" Target="/xl/media/image18.jpeg" Id="rId18" /><Relationship Type="http://schemas.openxmlformats.org/officeDocument/2006/relationships/image" Target="/xl/media/image19.jpeg" Id="rId19" /><Relationship Type="http://schemas.openxmlformats.org/officeDocument/2006/relationships/image" Target="/xl/media/image20.jpeg" Id="rId20" /><Relationship Type="http://schemas.openxmlformats.org/officeDocument/2006/relationships/image" Target="/xl/media/image21.jpeg" Id="rId21" /><Relationship Type="http://schemas.openxmlformats.org/officeDocument/2006/relationships/image" Target="/xl/media/image22.jpeg" Id="rId22" /><Relationship Type="http://schemas.openxmlformats.org/officeDocument/2006/relationships/image" Target="/xl/media/image23.jpeg" Id="rId23" /><Relationship Type="http://schemas.openxmlformats.org/officeDocument/2006/relationships/image" Target="/xl/media/image24.jpeg" Id="rId24" /><Relationship Type="http://schemas.openxmlformats.org/officeDocument/2006/relationships/image" Target="/xl/media/image25.jpeg" Id="rId25" /><Relationship Type="http://schemas.openxmlformats.org/officeDocument/2006/relationships/image" Target="/xl/media/image26.jpeg" Id="rId26" /><Relationship Type="http://schemas.openxmlformats.org/officeDocument/2006/relationships/image" Target="/xl/media/image27.jpeg" Id="rId27" /><Relationship Type="http://schemas.openxmlformats.org/officeDocument/2006/relationships/image" Target="/xl/media/image28.jpeg" Id="rId28" /><Relationship Type="http://schemas.openxmlformats.org/officeDocument/2006/relationships/image" Target="/xl/media/image29.jpeg" Id="rId29" /><Relationship Type="http://schemas.openxmlformats.org/officeDocument/2006/relationships/image" Target="/xl/media/image30.jpeg" Id="rId30" /><Relationship Type="http://schemas.openxmlformats.org/officeDocument/2006/relationships/image" Target="/xl/media/image31.jpeg" Id="rId31" /><Relationship Type="http://schemas.openxmlformats.org/officeDocument/2006/relationships/image" Target="/xl/media/image32.jpeg" Id="rId32" /><Relationship Type="http://schemas.openxmlformats.org/officeDocument/2006/relationships/image" Target="/xl/media/image33.jpeg" Id="rId33" /><Relationship Type="http://schemas.openxmlformats.org/officeDocument/2006/relationships/image" Target="/xl/media/image34.jpeg" Id="rId34" /><Relationship Type="http://schemas.openxmlformats.org/officeDocument/2006/relationships/image" Target="/xl/media/image35.jpeg" Id="rId35" /><Relationship Type="http://schemas.openxmlformats.org/officeDocument/2006/relationships/image" Target="/xl/media/image36.jpeg" Id="rId36" /><Relationship Type="http://schemas.openxmlformats.org/officeDocument/2006/relationships/image" Target="/xl/media/image37.jpeg" Id="rId37" /><Relationship Type="http://schemas.openxmlformats.org/officeDocument/2006/relationships/image" Target="/xl/media/image38.jpeg" Id="rId38" /><Relationship Type="http://schemas.openxmlformats.org/officeDocument/2006/relationships/image" Target="/xl/media/image39.jpeg" Id="rId39" /><Relationship Type="http://schemas.openxmlformats.org/officeDocument/2006/relationships/image" Target="/xl/media/image40.jpeg" Id="rId40" /><Relationship Type="http://schemas.openxmlformats.org/officeDocument/2006/relationships/image" Target="/xl/media/image41.jpeg" Id="rId41" /><Relationship Type="http://schemas.openxmlformats.org/officeDocument/2006/relationships/image" Target="/xl/media/image42.jpeg" Id="rId42" /><Relationship Type="http://schemas.openxmlformats.org/officeDocument/2006/relationships/image" Target="/xl/media/image43.jpeg" Id="rId43" /><Relationship Type="http://schemas.openxmlformats.org/officeDocument/2006/relationships/image" Target="/xl/media/image44.jpeg" Id="rId44" /><Relationship Type="http://schemas.openxmlformats.org/officeDocument/2006/relationships/image" Target="/xl/media/image45.jpeg" Id="rId45" /><Relationship Type="http://schemas.openxmlformats.org/officeDocument/2006/relationships/image" Target="/xl/media/image46.jpeg" Id="rId46" /><Relationship Type="http://schemas.openxmlformats.org/officeDocument/2006/relationships/image" Target="/xl/media/image47.jpeg" Id="rId47" /><Relationship Type="http://schemas.openxmlformats.org/officeDocument/2006/relationships/image" Target="/xl/media/image48.jpeg" Id="rId48" /><Relationship Type="http://schemas.openxmlformats.org/officeDocument/2006/relationships/image" Target="/xl/media/image49.jpeg" Id="rId49" /><Relationship Type="http://schemas.openxmlformats.org/officeDocument/2006/relationships/image" Target="/xl/media/image50.jpeg" Id="rId50" /><Relationship Type="http://schemas.openxmlformats.org/officeDocument/2006/relationships/image" Target="/xl/media/image51.jpeg" Id="rId51" /><Relationship Type="http://schemas.openxmlformats.org/officeDocument/2006/relationships/image" Target="/xl/media/image52.jpeg" Id="rId52" /><Relationship Type="http://schemas.openxmlformats.org/officeDocument/2006/relationships/image" Target="/xl/media/image53.jpeg" Id="rId53" /><Relationship Type="http://schemas.openxmlformats.org/officeDocument/2006/relationships/image" Target="/xl/media/image54.jpeg" Id="rId54" /><Relationship Type="http://schemas.openxmlformats.org/officeDocument/2006/relationships/image" Target="/xl/media/image55.jpeg" Id="rId55" /><Relationship Type="http://schemas.openxmlformats.org/officeDocument/2006/relationships/image" Target="/xl/media/image56.jpeg" Id="rId56" /><Relationship Type="http://schemas.openxmlformats.org/officeDocument/2006/relationships/image" Target="/xl/media/image57.jpeg" Id="rId57" /><Relationship Type="http://schemas.openxmlformats.org/officeDocument/2006/relationships/image" Target="/xl/media/image58.jpeg" Id="rId58" /><Relationship Type="http://schemas.openxmlformats.org/officeDocument/2006/relationships/image" Target="/xl/media/image59.jpeg" Id="rId59" /><Relationship Type="http://schemas.openxmlformats.org/officeDocument/2006/relationships/image" Target="/xl/media/image60.jpeg" Id="rId60" /><Relationship Type="http://schemas.openxmlformats.org/officeDocument/2006/relationships/image" Target="/xl/media/image61.jpeg" Id="rId61" /><Relationship Type="http://schemas.openxmlformats.org/officeDocument/2006/relationships/image" Target="/xl/media/image62.jpeg" Id="rId62" /><Relationship Type="http://schemas.openxmlformats.org/officeDocument/2006/relationships/image" Target="/xl/media/image63.jpeg" Id="rId63" /><Relationship Type="http://schemas.openxmlformats.org/officeDocument/2006/relationships/image" Target="/xl/media/image64.jpeg" Id="rId64" /><Relationship Type="http://schemas.openxmlformats.org/officeDocument/2006/relationships/image" Target="/xl/media/image65.jpeg" Id="rId65" /><Relationship Type="http://schemas.openxmlformats.org/officeDocument/2006/relationships/image" Target="/xl/media/image66.jpeg" Id="rId66" /><Relationship Type="http://schemas.openxmlformats.org/officeDocument/2006/relationships/image" Target="/xl/media/image67.jpeg" Id="rId67" /><Relationship Type="http://schemas.openxmlformats.org/officeDocument/2006/relationships/image" Target="/xl/media/image68.jpeg" Id="rId68" /><Relationship Type="http://schemas.openxmlformats.org/officeDocument/2006/relationships/image" Target="/xl/media/image69.jpeg" Id="rId69" /><Relationship Type="http://schemas.openxmlformats.org/officeDocument/2006/relationships/image" Target="/xl/media/image70.jpeg" Id="rId70" /><Relationship Type="http://schemas.openxmlformats.org/officeDocument/2006/relationships/image" Target="/xl/media/image71.jpeg" Id="rId71" /><Relationship Type="http://schemas.openxmlformats.org/officeDocument/2006/relationships/image" Target="/xl/media/image72.jpeg" Id="rId72" /><Relationship Type="http://schemas.openxmlformats.org/officeDocument/2006/relationships/image" Target="/xl/media/image73.jpeg" Id="rId73" /><Relationship Type="http://schemas.openxmlformats.org/officeDocument/2006/relationships/image" Target="/xl/media/image74.jpeg" Id="rId74" /><Relationship Type="http://schemas.openxmlformats.org/officeDocument/2006/relationships/image" Target="/xl/media/image75.jpeg" Id="rId75" /><Relationship Type="http://schemas.openxmlformats.org/officeDocument/2006/relationships/image" Target="/xl/media/image76.jpeg" Id="rId76" /><Relationship Type="http://schemas.openxmlformats.org/officeDocument/2006/relationships/image" Target="/xl/media/image77.jpeg" Id="rId77" /><Relationship Type="http://schemas.openxmlformats.org/officeDocument/2006/relationships/image" Target="/xl/media/image78.jpeg" Id="rId78" /><Relationship Type="http://schemas.openxmlformats.org/officeDocument/2006/relationships/image" Target="/xl/media/image79.jpeg" Id="rId79" /><Relationship Type="http://schemas.openxmlformats.org/officeDocument/2006/relationships/image" Target="/xl/media/image80.jpeg" Id="rId80" /><Relationship Type="http://schemas.openxmlformats.org/officeDocument/2006/relationships/image" Target="/xl/media/image81.jpeg" Id="rId81" /><Relationship Type="http://schemas.openxmlformats.org/officeDocument/2006/relationships/image" Target="/xl/media/image82.jpeg" Id="rId82" /><Relationship Type="http://schemas.openxmlformats.org/officeDocument/2006/relationships/image" Target="/xl/media/image83.jpeg" Id="rId83" /><Relationship Type="http://schemas.openxmlformats.org/officeDocument/2006/relationships/image" Target="/xl/media/image84.jpeg" Id="rId84" /><Relationship Type="http://schemas.openxmlformats.org/officeDocument/2006/relationships/image" Target="/xl/media/image85.jpeg" Id="rId85" /><Relationship Type="http://schemas.openxmlformats.org/officeDocument/2006/relationships/image" Target="/xl/media/image86.jpeg" Id="rId86" /><Relationship Type="http://schemas.openxmlformats.org/officeDocument/2006/relationships/image" Target="/xl/media/image87.jpeg" Id="rId87" /><Relationship Type="http://schemas.openxmlformats.org/officeDocument/2006/relationships/image" Target="/xl/media/image88.jpeg" Id="rId88" /><Relationship Type="http://schemas.openxmlformats.org/officeDocument/2006/relationships/image" Target="/xl/media/image89.jpeg" Id="rId89" /><Relationship Type="http://schemas.openxmlformats.org/officeDocument/2006/relationships/image" Target="/xl/media/image90.jpeg" Id="rId90" /><Relationship Type="http://schemas.openxmlformats.org/officeDocument/2006/relationships/image" Target="/xl/media/image91.jpeg" Id="rId91" /><Relationship Type="http://schemas.openxmlformats.org/officeDocument/2006/relationships/image" Target="/xl/media/image92.jpeg" Id="rId92" /><Relationship Type="http://schemas.openxmlformats.org/officeDocument/2006/relationships/image" Target="/xl/media/image93.jpeg" Id="rId93" /><Relationship Type="http://schemas.openxmlformats.org/officeDocument/2006/relationships/image" Target="/xl/media/image94.jpeg" Id="rId94" /><Relationship Type="http://schemas.openxmlformats.org/officeDocument/2006/relationships/image" Target="/xl/media/image95.jpeg" Id="rId95" /><Relationship Type="http://schemas.openxmlformats.org/officeDocument/2006/relationships/image" Target="/xl/media/image96.jpeg" Id="rId96" /><Relationship Type="http://schemas.openxmlformats.org/officeDocument/2006/relationships/image" Target="/xl/media/image97.jpeg" Id="rId97" /><Relationship Type="http://schemas.openxmlformats.org/officeDocument/2006/relationships/image" Target="/xl/media/image98.jpeg" Id="rId98" /><Relationship Type="http://schemas.openxmlformats.org/officeDocument/2006/relationships/image" Target="/xl/media/image99.jpeg" Id="rId99" /><Relationship Type="http://schemas.openxmlformats.org/officeDocument/2006/relationships/image" Target="/xl/media/image100.jpeg" Id="rId100" /><Relationship Type="http://schemas.openxmlformats.org/officeDocument/2006/relationships/image" Target="/xl/media/image101.jpeg" Id="rId101" /><Relationship Type="http://schemas.openxmlformats.org/officeDocument/2006/relationships/image" Target="/xl/media/image102.jpeg" Id="rId102" /><Relationship Type="http://schemas.openxmlformats.org/officeDocument/2006/relationships/image" Target="/xl/media/image103.jpeg" Id="rId103" /><Relationship Type="http://schemas.openxmlformats.org/officeDocument/2006/relationships/image" Target="/xl/media/image104.jpeg" Id="rId104" /><Relationship Type="http://schemas.openxmlformats.org/officeDocument/2006/relationships/image" Target="/xl/media/image105.jpeg" Id="rId105" /><Relationship Type="http://schemas.openxmlformats.org/officeDocument/2006/relationships/image" Target="/xl/media/image106.jpeg" Id="rId106" /><Relationship Type="http://schemas.openxmlformats.org/officeDocument/2006/relationships/image" Target="/xl/media/image107.jpeg" Id="rId107" /><Relationship Type="http://schemas.openxmlformats.org/officeDocument/2006/relationships/image" Target="/xl/media/image108.jpeg" Id="rId108" /><Relationship Type="http://schemas.openxmlformats.org/officeDocument/2006/relationships/image" Target="/xl/media/image109.jpeg" Id="rId109" /><Relationship Type="http://schemas.openxmlformats.org/officeDocument/2006/relationships/image" Target="/xl/media/image110.jpeg" Id="rId110" /><Relationship Type="http://schemas.openxmlformats.org/officeDocument/2006/relationships/image" Target="/xl/media/image111.jpeg" Id="rId111" /><Relationship Type="http://schemas.openxmlformats.org/officeDocument/2006/relationships/image" Target="/xl/media/image112.jpeg" Id="rId112" /><Relationship Type="http://schemas.openxmlformats.org/officeDocument/2006/relationships/image" Target="/xl/media/image113.jpeg" Id="rId113" /><Relationship Type="http://schemas.openxmlformats.org/officeDocument/2006/relationships/image" Target="/xl/media/image114.jpeg" Id="rId114" /><Relationship Type="http://schemas.openxmlformats.org/officeDocument/2006/relationships/image" Target="/xl/media/image115.jpeg" Id="rId115" /><Relationship Type="http://schemas.openxmlformats.org/officeDocument/2006/relationships/image" Target="/xl/media/image116.jpeg" Id="rId116" /><Relationship Type="http://schemas.openxmlformats.org/officeDocument/2006/relationships/image" Target="/xl/media/image117.jpeg" Id="rId117" /><Relationship Type="http://schemas.openxmlformats.org/officeDocument/2006/relationships/image" Target="/xl/media/image118.jpeg" Id="rId118" /><Relationship Type="http://schemas.openxmlformats.org/officeDocument/2006/relationships/image" Target="/xl/media/image119.jpeg" Id="rId119" /><Relationship Type="http://schemas.openxmlformats.org/officeDocument/2006/relationships/image" Target="/xl/media/image120.jpeg" Id="rId120" /><Relationship Type="http://schemas.openxmlformats.org/officeDocument/2006/relationships/image" Target="/xl/media/image121.jpeg" Id="rId121" /><Relationship Type="http://schemas.openxmlformats.org/officeDocument/2006/relationships/image" Target="/xl/media/image122.jpeg" Id="rId122" /><Relationship Type="http://schemas.openxmlformats.org/officeDocument/2006/relationships/image" Target="/xl/media/image123.jpeg" Id="rId123" /><Relationship Type="http://schemas.openxmlformats.org/officeDocument/2006/relationships/image" Target="/xl/media/image124.jpeg" Id="rId124" /><Relationship Type="http://schemas.openxmlformats.org/officeDocument/2006/relationships/image" Target="/xl/media/image125.jpeg" Id="rId125" /><Relationship Type="http://schemas.openxmlformats.org/officeDocument/2006/relationships/image" Target="/xl/media/image126.jpeg" Id="rId126" /><Relationship Type="http://schemas.openxmlformats.org/officeDocument/2006/relationships/image" Target="/xl/media/image127.jpeg" Id="rId127" /><Relationship Type="http://schemas.openxmlformats.org/officeDocument/2006/relationships/image" Target="/xl/media/image128.jpeg" Id="rId128" /><Relationship Type="http://schemas.openxmlformats.org/officeDocument/2006/relationships/image" Target="/xl/media/image129.jpeg" Id="rId129" /><Relationship Type="http://schemas.openxmlformats.org/officeDocument/2006/relationships/image" Target="/xl/media/image130.jpeg" Id="rId130" /><Relationship Type="http://schemas.openxmlformats.org/officeDocument/2006/relationships/image" Target="/xl/media/image131.jpeg" Id="rId131" /><Relationship Type="http://schemas.openxmlformats.org/officeDocument/2006/relationships/image" Target="/xl/media/image132.jpeg" Id="rId132" /><Relationship Type="http://schemas.openxmlformats.org/officeDocument/2006/relationships/image" Target="/xl/media/image133.jpeg" Id="rId133" /><Relationship Type="http://schemas.openxmlformats.org/officeDocument/2006/relationships/image" Target="/xl/media/image134.jpeg" Id="rId134" /><Relationship Type="http://schemas.openxmlformats.org/officeDocument/2006/relationships/image" Target="/xl/media/image135.jpeg" Id="rId135" /><Relationship Type="http://schemas.openxmlformats.org/officeDocument/2006/relationships/image" Target="/xl/media/image136.jpeg" Id="rId136" /><Relationship Type="http://schemas.openxmlformats.org/officeDocument/2006/relationships/image" Target="/xl/media/image137.jpeg" Id="rId137" /><Relationship Type="http://schemas.openxmlformats.org/officeDocument/2006/relationships/image" Target="/xl/media/image138.jpeg" Id="rId138" /></Relationships>
</file>

<file path=xl/drawings/_rels/drawing10.xml.rels><Relationships xmlns="http://schemas.openxmlformats.org/package/2006/relationships"><Relationship Type="http://schemas.openxmlformats.org/officeDocument/2006/relationships/image" Target="/xl/media/image156.jpeg" Id="rId1" /><Relationship Type="http://schemas.openxmlformats.org/officeDocument/2006/relationships/image" Target="/xl/media/image157.jpeg" Id="rId2" /></Relationships>
</file>

<file path=xl/drawings/_rels/drawing11.xml.rels><Relationships xmlns="http://schemas.openxmlformats.org/package/2006/relationships"><Relationship Type="http://schemas.openxmlformats.org/officeDocument/2006/relationships/image" Target="/xl/media/image158.jpeg" Id="rId1" /><Relationship Type="http://schemas.openxmlformats.org/officeDocument/2006/relationships/image" Target="/xl/media/image159.jpeg" Id="rId2" /><Relationship Type="http://schemas.openxmlformats.org/officeDocument/2006/relationships/image" Target="/xl/media/image160.jpeg" Id="rId3" /></Relationships>
</file>

<file path=xl/drawings/_rels/drawing12.xml.rels><Relationships xmlns="http://schemas.openxmlformats.org/package/2006/relationships"><Relationship Type="http://schemas.openxmlformats.org/officeDocument/2006/relationships/image" Target="/xl/media/image161.jpeg" Id="rId1" /><Relationship Type="http://schemas.openxmlformats.org/officeDocument/2006/relationships/image" Target="/xl/media/image162.jpeg" Id="rId2" /></Relationships>
</file>

<file path=xl/drawings/_rels/drawing13.xml.rels><Relationships xmlns="http://schemas.openxmlformats.org/package/2006/relationships"><Relationship Type="http://schemas.openxmlformats.org/officeDocument/2006/relationships/image" Target="/xl/media/image163.jpeg" Id="rId1" /><Relationship Type="http://schemas.openxmlformats.org/officeDocument/2006/relationships/image" Target="/xl/media/image164.jpeg" Id="rId2" /></Relationships>
</file>

<file path=xl/drawings/_rels/drawing14.xml.rels><Relationships xmlns="http://schemas.openxmlformats.org/package/2006/relationships"><Relationship Type="http://schemas.openxmlformats.org/officeDocument/2006/relationships/image" Target="/xl/media/image165.jpeg" Id="rId1" /><Relationship Type="http://schemas.openxmlformats.org/officeDocument/2006/relationships/image" Target="/xl/media/image166.jpeg" Id="rId2" /></Relationships>
</file>

<file path=xl/drawings/_rels/drawing15.xml.rels><Relationships xmlns="http://schemas.openxmlformats.org/package/2006/relationships"><Relationship Type="http://schemas.openxmlformats.org/officeDocument/2006/relationships/image" Target="/xl/media/image167.jpeg" Id="rId1" /><Relationship Type="http://schemas.openxmlformats.org/officeDocument/2006/relationships/image" Target="/xl/media/image168.jpeg" Id="rId2" /></Relationships>
</file>

<file path=xl/drawings/_rels/drawing16.xml.rels><Relationships xmlns="http://schemas.openxmlformats.org/package/2006/relationships"><Relationship Type="http://schemas.openxmlformats.org/officeDocument/2006/relationships/image" Target="/xl/media/image169.jpeg" Id="rId1" /><Relationship Type="http://schemas.openxmlformats.org/officeDocument/2006/relationships/image" Target="/xl/media/image170.jpeg" Id="rId2" /></Relationships>
</file>

<file path=xl/drawings/_rels/drawing17.xml.rels><Relationships xmlns="http://schemas.openxmlformats.org/package/2006/relationships"><Relationship Type="http://schemas.openxmlformats.org/officeDocument/2006/relationships/image" Target="/xl/media/image171.jpeg" Id="rId1" /><Relationship Type="http://schemas.openxmlformats.org/officeDocument/2006/relationships/image" Target="/xl/media/image172.jpeg" Id="rId2" /></Relationships>
</file>

<file path=xl/drawings/_rels/drawing18.xml.rels><Relationships xmlns="http://schemas.openxmlformats.org/package/2006/relationships"><Relationship Type="http://schemas.openxmlformats.org/officeDocument/2006/relationships/image" Target="/xl/media/image173.jpeg" Id="rId1" /><Relationship Type="http://schemas.openxmlformats.org/officeDocument/2006/relationships/image" Target="/xl/media/image174.jpeg" Id="rId2" /></Relationships>
</file>

<file path=xl/drawings/_rels/drawing19.xml.rels><Relationships xmlns="http://schemas.openxmlformats.org/package/2006/relationships"><Relationship Type="http://schemas.openxmlformats.org/officeDocument/2006/relationships/image" Target="/xl/media/image175.jpeg" Id="rId1" /><Relationship Type="http://schemas.openxmlformats.org/officeDocument/2006/relationships/image" Target="/xl/media/image176.jpeg" Id="rId2" /></Relationships>
</file>

<file path=xl/drawings/_rels/drawing2.xml.rels><Relationships xmlns="http://schemas.openxmlformats.org/package/2006/relationships"><Relationship Type="http://schemas.openxmlformats.org/officeDocument/2006/relationships/image" Target="/xl/media/image139.jpeg" Id="rId1" /><Relationship Type="http://schemas.openxmlformats.org/officeDocument/2006/relationships/image" Target="/xl/media/image140.jpeg" Id="rId2" /><Relationship Type="http://schemas.openxmlformats.org/officeDocument/2006/relationships/image" Target="/xl/media/image141.jpeg" Id="rId3" /></Relationships>
</file>

<file path=xl/drawings/_rels/drawing20.xml.rels><Relationships xmlns="http://schemas.openxmlformats.org/package/2006/relationships"><Relationship Type="http://schemas.openxmlformats.org/officeDocument/2006/relationships/image" Target="/xl/media/image177.jpeg" Id="rId1" /><Relationship Type="http://schemas.openxmlformats.org/officeDocument/2006/relationships/image" Target="/xl/media/image178.jpeg" Id="rId2" /></Relationships>
</file>

<file path=xl/drawings/_rels/drawing21.xml.rels><Relationships xmlns="http://schemas.openxmlformats.org/package/2006/relationships"><Relationship Type="http://schemas.openxmlformats.org/officeDocument/2006/relationships/image" Target="/xl/media/image179.jpeg" Id="rId1" /><Relationship Type="http://schemas.openxmlformats.org/officeDocument/2006/relationships/image" Target="/xl/media/image180.jpeg" Id="rId2" /></Relationships>
</file>

<file path=xl/drawings/_rels/drawing22.xml.rels><Relationships xmlns="http://schemas.openxmlformats.org/package/2006/relationships"><Relationship Type="http://schemas.openxmlformats.org/officeDocument/2006/relationships/image" Target="/xl/media/image181.jpeg" Id="rId1" /><Relationship Type="http://schemas.openxmlformats.org/officeDocument/2006/relationships/image" Target="/xl/media/image182.jpeg" Id="rId2" /></Relationships>
</file>

<file path=xl/drawings/_rels/drawing23.xml.rels><Relationships xmlns="http://schemas.openxmlformats.org/package/2006/relationships"><Relationship Type="http://schemas.openxmlformats.org/officeDocument/2006/relationships/image" Target="/xl/media/image183.jpeg" Id="rId1" /><Relationship Type="http://schemas.openxmlformats.org/officeDocument/2006/relationships/image" Target="/xl/media/image184.jpeg" Id="rId2" /></Relationships>
</file>

<file path=xl/drawings/_rels/drawing24.xml.rels><Relationships xmlns="http://schemas.openxmlformats.org/package/2006/relationships"><Relationship Type="http://schemas.openxmlformats.org/officeDocument/2006/relationships/image" Target="/xl/media/image185.jpeg" Id="rId1" /><Relationship Type="http://schemas.openxmlformats.org/officeDocument/2006/relationships/image" Target="/xl/media/image186.jpeg" Id="rId2" /></Relationships>
</file>

<file path=xl/drawings/_rels/drawing25.xml.rels><Relationships xmlns="http://schemas.openxmlformats.org/package/2006/relationships"><Relationship Type="http://schemas.openxmlformats.org/officeDocument/2006/relationships/image" Target="/xl/media/image187.jpeg" Id="rId1" /><Relationship Type="http://schemas.openxmlformats.org/officeDocument/2006/relationships/image" Target="/xl/media/image188.jpeg" Id="rId2" /></Relationships>
</file>

<file path=xl/drawings/_rels/drawing26.xml.rels><Relationships xmlns="http://schemas.openxmlformats.org/package/2006/relationships"><Relationship Type="http://schemas.openxmlformats.org/officeDocument/2006/relationships/image" Target="/xl/media/image189.jpeg" Id="rId1" /><Relationship Type="http://schemas.openxmlformats.org/officeDocument/2006/relationships/image" Target="/xl/media/image190.jpeg" Id="rId2" /></Relationships>
</file>

<file path=xl/drawings/_rels/drawing27.xml.rels><Relationships xmlns="http://schemas.openxmlformats.org/package/2006/relationships"><Relationship Type="http://schemas.openxmlformats.org/officeDocument/2006/relationships/image" Target="/xl/media/image191.jpeg" Id="rId1" /><Relationship Type="http://schemas.openxmlformats.org/officeDocument/2006/relationships/image" Target="/xl/media/image192.jpeg" Id="rId2" /></Relationships>
</file>

<file path=xl/drawings/_rels/drawing28.xml.rels><Relationships xmlns="http://schemas.openxmlformats.org/package/2006/relationships"><Relationship Type="http://schemas.openxmlformats.org/officeDocument/2006/relationships/image" Target="/xl/media/image193.jpeg" Id="rId1" /><Relationship Type="http://schemas.openxmlformats.org/officeDocument/2006/relationships/image" Target="/xl/media/image194.jpeg" Id="rId2" /></Relationships>
</file>

<file path=xl/drawings/_rels/drawing29.xml.rels><Relationships xmlns="http://schemas.openxmlformats.org/package/2006/relationships"><Relationship Type="http://schemas.openxmlformats.org/officeDocument/2006/relationships/image" Target="/xl/media/image195.jpeg" Id="rId1" /><Relationship Type="http://schemas.openxmlformats.org/officeDocument/2006/relationships/image" Target="/xl/media/image196.jpeg" Id="rId2" /></Relationships>
</file>

<file path=xl/drawings/_rels/drawing3.xml.rels><Relationships xmlns="http://schemas.openxmlformats.org/package/2006/relationships"><Relationship Type="http://schemas.openxmlformats.org/officeDocument/2006/relationships/image" Target="/xl/media/image142.jpeg" Id="rId1" /><Relationship Type="http://schemas.openxmlformats.org/officeDocument/2006/relationships/image" Target="/xl/media/image143.jpeg" Id="rId2" /></Relationships>
</file>

<file path=xl/drawings/_rels/drawing30.xml.rels><Relationships xmlns="http://schemas.openxmlformats.org/package/2006/relationships"><Relationship Type="http://schemas.openxmlformats.org/officeDocument/2006/relationships/image" Target="/xl/media/image197.jpeg" Id="rId1" /><Relationship Type="http://schemas.openxmlformats.org/officeDocument/2006/relationships/image" Target="/xl/media/image198.jpeg" Id="rId2" /></Relationships>
</file>

<file path=xl/drawings/_rels/drawing31.xml.rels><Relationships xmlns="http://schemas.openxmlformats.org/package/2006/relationships"><Relationship Type="http://schemas.openxmlformats.org/officeDocument/2006/relationships/image" Target="/xl/media/image199.jpeg" Id="rId1" /><Relationship Type="http://schemas.openxmlformats.org/officeDocument/2006/relationships/image" Target="/xl/media/image200.jpeg" Id="rId2" /></Relationships>
</file>

<file path=xl/drawings/_rels/drawing32.xml.rels><Relationships xmlns="http://schemas.openxmlformats.org/package/2006/relationships"><Relationship Type="http://schemas.openxmlformats.org/officeDocument/2006/relationships/image" Target="/xl/media/image201.jpeg" Id="rId1" /><Relationship Type="http://schemas.openxmlformats.org/officeDocument/2006/relationships/image" Target="/xl/media/image202.jpeg" Id="rId2" /><Relationship Type="http://schemas.openxmlformats.org/officeDocument/2006/relationships/image" Target="/xl/media/image203.jpeg" Id="rId3" /></Relationships>
</file>

<file path=xl/drawings/_rels/drawing33.xml.rels><Relationships xmlns="http://schemas.openxmlformats.org/package/2006/relationships"><Relationship Type="http://schemas.openxmlformats.org/officeDocument/2006/relationships/image" Target="/xl/media/image204.jpeg" Id="rId1" /><Relationship Type="http://schemas.openxmlformats.org/officeDocument/2006/relationships/image" Target="/xl/media/image205.jpeg" Id="rId2" /></Relationships>
</file>

<file path=xl/drawings/_rels/drawing34.xml.rels><Relationships xmlns="http://schemas.openxmlformats.org/package/2006/relationships"><Relationship Type="http://schemas.openxmlformats.org/officeDocument/2006/relationships/image" Target="/xl/media/image206.jpeg" Id="rId1" /><Relationship Type="http://schemas.openxmlformats.org/officeDocument/2006/relationships/image" Target="/xl/media/image207.jpeg" Id="rId2" /></Relationships>
</file>

<file path=xl/drawings/_rels/drawing35.xml.rels><Relationships xmlns="http://schemas.openxmlformats.org/package/2006/relationships"><Relationship Type="http://schemas.openxmlformats.org/officeDocument/2006/relationships/image" Target="/xl/media/image208.jpeg" Id="rId1" /><Relationship Type="http://schemas.openxmlformats.org/officeDocument/2006/relationships/image" Target="/xl/media/image209.jpeg" Id="rId2" /></Relationships>
</file>

<file path=xl/drawings/_rels/drawing36.xml.rels><Relationships xmlns="http://schemas.openxmlformats.org/package/2006/relationships"><Relationship Type="http://schemas.openxmlformats.org/officeDocument/2006/relationships/image" Target="/xl/media/image210.jpeg" Id="rId1" /><Relationship Type="http://schemas.openxmlformats.org/officeDocument/2006/relationships/image" Target="/xl/media/image211.jpeg" Id="rId2" /></Relationships>
</file>

<file path=xl/drawings/_rels/drawing37.xml.rels><Relationships xmlns="http://schemas.openxmlformats.org/package/2006/relationships"><Relationship Type="http://schemas.openxmlformats.org/officeDocument/2006/relationships/image" Target="/xl/media/image212.jpeg" Id="rId1" /><Relationship Type="http://schemas.openxmlformats.org/officeDocument/2006/relationships/image" Target="/xl/media/image213.jpeg" Id="rId2" /></Relationships>
</file>

<file path=xl/drawings/_rels/drawing38.xml.rels><Relationships xmlns="http://schemas.openxmlformats.org/package/2006/relationships"><Relationship Type="http://schemas.openxmlformats.org/officeDocument/2006/relationships/image" Target="/xl/media/image214.jpeg" Id="rId1" /><Relationship Type="http://schemas.openxmlformats.org/officeDocument/2006/relationships/image" Target="/xl/media/image215.jpeg" Id="rId2" /></Relationships>
</file>

<file path=xl/drawings/_rels/drawing39.xml.rels><Relationships xmlns="http://schemas.openxmlformats.org/package/2006/relationships"><Relationship Type="http://schemas.openxmlformats.org/officeDocument/2006/relationships/image" Target="/xl/media/image216.jpeg" Id="rId1" /><Relationship Type="http://schemas.openxmlformats.org/officeDocument/2006/relationships/image" Target="/xl/media/image217.jpeg" Id="rId2" /></Relationships>
</file>

<file path=xl/drawings/_rels/drawing4.xml.rels><Relationships xmlns="http://schemas.openxmlformats.org/package/2006/relationships"><Relationship Type="http://schemas.openxmlformats.org/officeDocument/2006/relationships/image" Target="/xl/media/image144.jpeg" Id="rId1" /><Relationship Type="http://schemas.openxmlformats.org/officeDocument/2006/relationships/image" Target="/xl/media/image145.jpeg" Id="rId2" /></Relationships>
</file>

<file path=xl/drawings/_rels/drawing40.xml.rels><Relationships xmlns="http://schemas.openxmlformats.org/package/2006/relationships"><Relationship Type="http://schemas.openxmlformats.org/officeDocument/2006/relationships/image" Target="/xl/media/image218.jpeg" Id="rId1" /><Relationship Type="http://schemas.openxmlformats.org/officeDocument/2006/relationships/image" Target="/xl/media/image219.jpeg" Id="rId2" /></Relationships>
</file>

<file path=xl/drawings/_rels/drawing41.xml.rels><Relationships xmlns="http://schemas.openxmlformats.org/package/2006/relationships"><Relationship Type="http://schemas.openxmlformats.org/officeDocument/2006/relationships/image" Target="/xl/media/image220.jpeg" Id="rId1" /><Relationship Type="http://schemas.openxmlformats.org/officeDocument/2006/relationships/image" Target="/xl/media/image221.jpeg" Id="rId2" /></Relationships>
</file>

<file path=xl/drawings/_rels/drawing42.xml.rels><Relationships xmlns="http://schemas.openxmlformats.org/package/2006/relationships"><Relationship Type="http://schemas.openxmlformats.org/officeDocument/2006/relationships/image" Target="/xl/media/image222.jpeg" Id="rId1" /><Relationship Type="http://schemas.openxmlformats.org/officeDocument/2006/relationships/image" Target="/xl/media/image223.jpeg" Id="rId2" /></Relationships>
</file>

<file path=xl/drawings/_rels/drawing43.xml.rels><Relationships xmlns="http://schemas.openxmlformats.org/package/2006/relationships"><Relationship Type="http://schemas.openxmlformats.org/officeDocument/2006/relationships/image" Target="/xl/media/image224.jpeg" Id="rId1" /><Relationship Type="http://schemas.openxmlformats.org/officeDocument/2006/relationships/image" Target="/xl/media/image225.jpeg" Id="rId2" /></Relationships>
</file>

<file path=xl/drawings/_rels/drawing44.xml.rels><Relationships xmlns="http://schemas.openxmlformats.org/package/2006/relationships"><Relationship Type="http://schemas.openxmlformats.org/officeDocument/2006/relationships/image" Target="/xl/media/image226.jpeg" Id="rId1" /><Relationship Type="http://schemas.openxmlformats.org/officeDocument/2006/relationships/image" Target="/xl/media/image227.jpeg" Id="rId2" /></Relationships>
</file>

<file path=xl/drawings/_rels/drawing45.xml.rels><Relationships xmlns="http://schemas.openxmlformats.org/package/2006/relationships"><Relationship Type="http://schemas.openxmlformats.org/officeDocument/2006/relationships/image" Target="/xl/media/image228.jpeg" Id="rId1" /><Relationship Type="http://schemas.openxmlformats.org/officeDocument/2006/relationships/image" Target="/xl/media/image229.jpeg" Id="rId2" /></Relationships>
</file>

<file path=xl/drawings/_rels/drawing46.xml.rels><Relationships xmlns="http://schemas.openxmlformats.org/package/2006/relationships"><Relationship Type="http://schemas.openxmlformats.org/officeDocument/2006/relationships/image" Target="/xl/media/image230.jpeg" Id="rId1" /><Relationship Type="http://schemas.openxmlformats.org/officeDocument/2006/relationships/image" Target="/xl/media/image231.jpeg" Id="rId2" /></Relationships>
</file>

<file path=xl/drawings/_rels/drawing47.xml.rels><Relationships xmlns="http://schemas.openxmlformats.org/package/2006/relationships"><Relationship Type="http://schemas.openxmlformats.org/officeDocument/2006/relationships/image" Target="/xl/media/image232.jpeg" Id="rId1" /><Relationship Type="http://schemas.openxmlformats.org/officeDocument/2006/relationships/image" Target="/xl/media/image233.jpeg" Id="rId2" /></Relationships>
</file>

<file path=xl/drawings/_rels/drawing48.xml.rels><Relationships xmlns="http://schemas.openxmlformats.org/package/2006/relationships"><Relationship Type="http://schemas.openxmlformats.org/officeDocument/2006/relationships/image" Target="/xl/media/image234.jpeg" Id="rId1" /><Relationship Type="http://schemas.openxmlformats.org/officeDocument/2006/relationships/image" Target="/xl/media/image235.jpeg" Id="rId2" /></Relationships>
</file>

<file path=xl/drawings/_rels/drawing49.xml.rels><Relationships xmlns="http://schemas.openxmlformats.org/package/2006/relationships"><Relationship Type="http://schemas.openxmlformats.org/officeDocument/2006/relationships/image" Target="/xl/media/image236.jpeg" Id="rId1" /><Relationship Type="http://schemas.openxmlformats.org/officeDocument/2006/relationships/image" Target="/xl/media/image237.jpeg" Id="rId2" /></Relationships>
</file>

<file path=xl/drawings/_rels/drawing5.xml.rels><Relationships xmlns="http://schemas.openxmlformats.org/package/2006/relationships"><Relationship Type="http://schemas.openxmlformats.org/officeDocument/2006/relationships/image" Target="/xl/media/image146.jpeg" Id="rId1" /><Relationship Type="http://schemas.openxmlformats.org/officeDocument/2006/relationships/image" Target="/xl/media/image147.jpeg" Id="rId2" /></Relationships>
</file>

<file path=xl/drawings/_rels/drawing50.xml.rels><Relationships xmlns="http://schemas.openxmlformats.org/package/2006/relationships"><Relationship Type="http://schemas.openxmlformats.org/officeDocument/2006/relationships/image" Target="/xl/media/image238.jpeg" Id="rId1" /><Relationship Type="http://schemas.openxmlformats.org/officeDocument/2006/relationships/image" Target="/xl/media/image239.jpeg" Id="rId2" /></Relationships>
</file>

<file path=xl/drawings/_rels/drawing51.xml.rels><Relationships xmlns="http://schemas.openxmlformats.org/package/2006/relationships"><Relationship Type="http://schemas.openxmlformats.org/officeDocument/2006/relationships/image" Target="/xl/media/image240.jpeg" Id="rId1" /><Relationship Type="http://schemas.openxmlformats.org/officeDocument/2006/relationships/image" Target="/xl/media/image241.jpeg" Id="rId2" /></Relationships>
</file>

<file path=xl/drawings/_rels/drawing52.xml.rels><Relationships xmlns="http://schemas.openxmlformats.org/package/2006/relationships"><Relationship Type="http://schemas.openxmlformats.org/officeDocument/2006/relationships/image" Target="/xl/media/image242.jpeg" Id="rId1" /><Relationship Type="http://schemas.openxmlformats.org/officeDocument/2006/relationships/image" Target="/xl/media/image243.jpeg" Id="rId2" /></Relationships>
</file>

<file path=xl/drawings/_rels/drawing53.xml.rels><Relationships xmlns="http://schemas.openxmlformats.org/package/2006/relationships"><Relationship Type="http://schemas.openxmlformats.org/officeDocument/2006/relationships/image" Target="/xl/media/image244.jpeg" Id="rId1" /><Relationship Type="http://schemas.openxmlformats.org/officeDocument/2006/relationships/image" Target="/xl/media/image245.jpeg" Id="rId2" /></Relationships>
</file>

<file path=xl/drawings/_rels/drawing54.xml.rels><Relationships xmlns="http://schemas.openxmlformats.org/package/2006/relationships"><Relationship Type="http://schemas.openxmlformats.org/officeDocument/2006/relationships/image" Target="/xl/media/image246.jpeg" Id="rId1" /><Relationship Type="http://schemas.openxmlformats.org/officeDocument/2006/relationships/image" Target="/xl/media/image247.jpeg" Id="rId2" /></Relationships>
</file>

<file path=xl/drawings/_rels/drawing55.xml.rels><Relationships xmlns="http://schemas.openxmlformats.org/package/2006/relationships"><Relationship Type="http://schemas.openxmlformats.org/officeDocument/2006/relationships/image" Target="/xl/media/image248.jpeg" Id="rId1" /><Relationship Type="http://schemas.openxmlformats.org/officeDocument/2006/relationships/image" Target="/xl/media/image249.jpeg" Id="rId2" /></Relationships>
</file>

<file path=xl/drawings/_rels/drawing56.xml.rels><Relationships xmlns="http://schemas.openxmlformats.org/package/2006/relationships"><Relationship Type="http://schemas.openxmlformats.org/officeDocument/2006/relationships/image" Target="/xl/media/image250.jpeg" Id="rId1" /><Relationship Type="http://schemas.openxmlformats.org/officeDocument/2006/relationships/image" Target="/xl/media/image251.jpeg" Id="rId2" /></Relationships>
</file>

<file path=xl/drawings/_rels/drawing57.xml.rels><Relationships xmlns="http://schemas.openxmlformats.org/package/2006/relationships"><Relationship Type="http://schemas.openxmlformats.org/officeDocument/2006/relationships/image" Target="/xl/media/image252.jpeg" Id="rId1" /><Relationship Type="http://schemas.openxmlformats.org/officeDocument/2006/relationships/image" Target="/xl/media/image253.jpeg" Id="rId2" /></Relationships>
</file>

<file path=xl/drawings/_rels/drawing58.xml.rels><Relationships xmlns="http://schemas.openxmlformats.org/package/2006/relationships"><Relationship Type="http://schemas.openxmlformats.org/officeDocument/2006/relationships/image" Target="/xl/media/image254.jpeg" Id="rId1" /><Relationship Type="http://schemas.openxmlformats.org/officeDocument/2006/relationships/image" Target="/xl/media/image255.jpeg" Id="rId2" /></Relationships>
</file>

<file path=xl/drawings/_rels/drawing59.xml.rels><Relationships xmlns="http://schemas.openxmlformats.org/package/2006/relationships"><Relationship Type="http://schemas.openxmlformats.org/officeDocument/2006/relationships/image" Target="/xl/media/image256.jpeg" Id="rId1" /><Relationship Type="http://schemas.openxmlformats.org/officeDocument/2006/relationships/image" Target="/xl/media/image257.jpeg" Id="rId2" /></Relationships>
</file>

<file path=xl/drawings/_rels/drawing6.xml.rels><Relationships xmlns="http://schemas.openxmlformats.org/package/2006/relationships"><Relationship Type="http://schemas.openxmlformats.org/officeDocument/2006/relationships/image" Target="/xl/media/image148.jpeg" Id="rId1" /><Relationship Type="http://schemas.openxmlformats.org/officeDocument/2006/relationships/image" Target="/xl/media/image149.jpeg" Id="rId2" /></Relationships>
</file>

<file path=xl/drawings/_rels/drawing60.xml.rels><Relationships xmlns="http://schemas.openxmlformats.org/package/2006/relationships"><Relationship Type="http://schemas.openxmlformats.org/officeDocument/2006/relationships/image" Target="/xl/media/image258.jpeg" Id="rId1" /><Relationship Type="http://schemas.openxmlformats.org/officeDocument/2006/relationships/image" Target="/xl/media/image259.jpeg" Id="rId2" /><Relationship Type="http://schemas.openxmlformats.org/officeDocument/2006/relationships/image" Target="/xl/media/image260.jpeg" Id="rId3" /></Relationships>
</file>

<file path=xl/drawings/_rels/drawing61.xml.rels><Relationships xmlns="http://schemas.openxmlformats.org/package/2006/relationships"><Relationship Type="http://schemas.openxmlformats.org/officeDocument/2006/relationships/image" Target="/xl/media/image261.jpeg" Id="rId1" /><Relationship Type="http://schemas.openxmlformats.org/officeDocument/2006/relationships/image" Target="/xl/media/image262.jpeg" Id="rId2" /></Relationships>
</file>

<file path=xl/drawings/_rels/drawing62.xml.rels><Relationships xmlns="http://schemas.openxmlformats.org/package/2006/relationships"><Relationship Type="http://schemas.openxmlformats.org/officeDocument/2006/relationships/image" Target="/xl/media/image263.jpeg" Id="rId1" /><Relationship Type="http://schemas.openxmlformats.org/officeDocument/2006/relationships/image" Target="/xl/media/image264.jpeg" Id="rId2" /></Relationships>
</file>

<file path=xl/drawings/_rels/drawing63.xml.rels><Relationships xmlns="http://schemas.openxmlformats.org/package/2006/relationships"><Relationship Type="http://schemas.openxmlformats.org/officeDocument/2006/relationships/image" Target="/xl/media/image265.jpeg" Id="rId1" /><Relationship Type="http://schemas.openxmlformats.org/officeDocument/2006/relationships/image" Target="/xl/media/image266.jpeg" Id="rId2" /></Relationships>
</file>

<file path=xl/drawings/_rels/drawing64.xml.rels><Relationships xmlns="http://schemas.openxmlformats.org/package/2006/relationships"><Relationship Type="http://schemas.openxmlformats.org/officeDocument/2006/relationships/image" Target="/xl/media/image267.jpeg" Id="rId1" /><Relationship Type="http://schemas.openxmlformats.org/officeDocument/2006/relationships/image" Target="/xl/media/image268.jpeg" Id="rId2" /></Relationships>
</file>

<file path=xl/drawings/_rels/drawing65.xml.rels><Relationships xmlns="http://schemas.openxmlformats.org/package/2006/relationships"><Relationship Type="http://schemas.openxmlformats.org/officeDocument/2006/relationships/image" Target="/xl/media/image269.jpeg" Id="rId1" /><Relationship Type="http://schemas.openxmlformats.org/officeDocument/2006/relationships/image" Target="/xl/media/image270.jpeg" Id="rId2" /></Relationships>
</file>

<file path=xl/drawings/_rels/drawing66.xml.rels><Relationships xmlns="http://schemas.openxmlformats.org/package/2006/relationships"><Relationship Type="http://schemas.openxmlformats.org/officeDocument/2006/relationships/image" Target="/xl/media/image271.jpeg" Id="rId1" /><Relationship Type="http://schemas.openxmlformats.org/officeDocument/2006/relationships/image" Target="/xl/media/image272.jpeg" Id="rId2" /></Relationships>
</file>

<file path=xl/drawings/_rels/drawing67.xml.rels><Relationships xmlns="http://schemas.openxmlformats.org/package/2006/relationships"><Relationship Type="http://schemas.openxmlformats.org/officeDocument/2006/relationships/image" Target="/xl/media/image273.jpeg" Id="rId1" /><Relationship Type="http://schemas.openxmlformats.org/officeDocument/2006/relationships/image" Target="/xl/media/image274.jpeg" Id="rId2" /></Relationships>
</file>

<file path=xl/drawings/_rels/drawing68.xml.rels><Relationships xmlns="http://schemas.openxmlformats.org/package/2006/relationships"><Relationship Type="http://schemas.openxmlformats.org/officeDocument/2006/relationships/image" Target="/xl/media/image275.jpeg" Id="rId1" /><Relationship Type="http://schemas.openxmlformats.org/officeDocument/2006/relationships/image" Target="/xl/media/image276.jpeg" Id="rId2" /></Relationships>
</file>

<file path=xl/drawings/_rels/drawing7.xml.rels><Relationships xmlns="http://schemas.openxmlformats.org/package/2006/relationships"><Relationship Type="http://schemas.openxmlformats.org/officeDocument/2006/relationships/image" Target="/xl/media/image150.jpeg" Id="rId1" /><Relationship Type="http://schemas.openxmlformats.org/officeDocument/2006/relationships/image" Target="/xl/media/image151.jpeg" Id="rId2" /></Relationships>
</file>

<file path=xl/drawings/_rels/drawing8.xml.rels><Relationships xmlns="http://schemas.openxmlformats.org/package/2006/relationships"><Relationship Type="http://schemas.openxmlformats.org/officeDocument/2006/relationships/image" Target="/xl/media/image152.jpeg" Id="rId1" /><Relationship Type="http://schemas.openxmlformats.org/officeDocument/2006/relationships/image" Target="/xl/media/image153.jpeg" Id="rId2" /></Relationships>
</file>

<file path=xl/drawings/_rels/drawing9.xml.rels><Relationships xmlns="http://schemas.openxmlformats.org/package/2006/relationships"><Relationship Type="http://schemas.openxmlformats.org/officeDocument/2006/relationships/image" Target="/xl/media/image154.jpeg" Id="rId1" /><Relationship Type="http://schemas.openxmlformats.org/officeDocument/2006/relationships/image" Target="/xl/media/image155.jpeg" Id="rId2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2</col>
      <colOff>0</colOff>
      <row>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6</col>
      <colOff>0</colOff>
      <row>3</row>
      <rowOff>0</rowOff>
    </from>
    <ext cx="1238250" cy="714375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</row>
      <rowOff>0</rowOff>
    </from>
    <ext cx="1238250" cy="714375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</row>
      <rowOff>0</rowOff>
    </from>
    <ext cx="1238250" cy="714375"/>
    <pic>
      <nvPicPr>
        <cNvPr id="5" name="Image 5" descr="Picture"/>
        <cNvPicPr/>
      </nvPicPr>
      <blipFill>
        <a:blip cstate="print" r:embed="rId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</row>
      <rowOff>0</rowOff>
    </from>
    <ext cx="1238250" cy="714375"/>
    <pic>
      <nvPicPr>
        <cNvPr id="6" name="Image 6" descr="Picture"/>
        <cNvPicPr/>
      </nvPicPr>
      <blipFill>
        <a:blip cstate="print" r:embed="rId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</row>
      <rowOff>0</rowOff>
    </from>
    <ext cx="1238250" cy="714375"/>
    <pic>
      <nvPicPr>
        <cNvPr id="7" name="Image 7" descr="Picture"/>
        <cNvPicPr/>
      </nvPicPr>
      <blipFill>
        <a:blip cstate="print" r:embed="rId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</row>
      <rowOff>0</rowOff>
    </from>
    <ext cx="1238250" cy="714375"/>
    <pic>
      <nvPicPr>
        <cNvPr id="8" name="Image 8" descr="Picture"/>
        <cNvPicPr/>
      </nvPicPr>
      <blipFill>
        <a:blip cstate="print" r:embed="rId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</row>
      <rowOff>0</rowOff>
    </from>
    <ext cx="1238250" cy="714375"/>
    <pic>
      <nvPicPr>
        <cNvPr id="9" name="Image 9" descr="Picture"/>
        <cNvPicPr/>
      </nvPicPr>
      <blipFill>
        <a:blip cstate="print" r:embed="rId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7</row>
      <rowOff>0</rowOff>
    </from>
    <ext cx="1238250" cy="714375"/>
    <pic>
      <nvPicPr>
        <cNvPr id="10" name="Image 10" descr="Picture"/>
        <cNvPicPr/>
      </nvPicPr>
      <blipFill>
        <a:blip cstate="print" r:embed="rId1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7</row>
      <rowOff>0</rowOff>
    </from>
    <ext cx="1238250" cy="714375"/>
    <pic>
      <nvPicPr>
        <cNvPr id="11" name="Image 11" descr="Picture"/>
        <cNvPicPr/>
      </nvPicPr>
      <blipFill>
        <a:blip cstate="print" r:embed="rId1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8</row>
      <rowOff>0</rowOff>
    </from>
    <ext cx="1238250" cy="714375"/>
    <pic>
      <nvPicPr>
        <cNvPr id="12" name="Image 12" descr="Picture"/>
        <cNvPicPr/>
      </nvPicPr>
      <blipFill>
        <a:blip cstate="print" r:embed="rId1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8</row>
      <rowOff>0</rowOff>
    </from>
    <ext cx="1238250" cy="714375"/>
    <pic>
      <nvPicPr>
        <cNvPr id="13" name="Image 13" descr="Picture"/>
        <cNvPicPr/>
      </nvPicPr>
      <blipFill>
        <a:blip cstate="print" r:embed="rId1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9</row>
      <rowOff>0</rowOff>
    </from>
    <ext cx="1238250" cy="714375"/>
    <pic>
      <nvPicPr>
        <cNvPr id="14" name="Image 14" descr="Picture"/>
        <cNvPicPr/>
      </nvPicPr>
      <blipFill>
        <a:blip cstate="print" r:embed="rId1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9</row>
      <rowOff>0</rowOff>
    </from>
    <ext cx="1238250" cy="714375"/>
    <pic>
      <nvPicPr>
        <cNvPr id="15" name="Image 15" descr="Picture"/>
        <cNvPicPr/>
      </nvPicPr>
      <blipFill>
        <a:blip cstate="print" r:embed="rId1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10</row>
      <rowOff>0</rowOff>
    </from>
    <ext cx="1238250" cy="714375"/>
    <pic>
      <nvPicPr>
        <cNvPr id="16" name="Image 16" descr="Picture"/>
        <cNvPicPr/>
      </nvPicPr>
      <blipFill>
        <a:blip cstate="print" r:embed="rId1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10</row>
      <rowOff>0</rowOff>
    </from>
    <ext cx="1238250" cy="714375"/>
    <pic>
      <nvPicPr>
        <cNvPr id="17" name="Image 17" descr="Picture"/>
        <cNvPicPr/>
      </nvPicPr>
      <blipFill>
        <a:blip cstate="print" r:embed="rId1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11</row>
      <rowOff>0</rowOff>
    </from>
    <ext cx="1238250" cy="714375"/>
    <pic>
      <nvPicPr>
        <cNvPr id="18" name="Image 18" descr="Picture"/>
        <cNvPicPr/>
      </nvPicPr>
      <blipFill>
        <a:blip cstate="print" r:embed="rId1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11</row>
      <rowOff>0</rowOff>
    </from>
    <ext cx="1238250" cy="714375"/>
    <pic>
      <nvPicPr>
        <cNvPr id="19" name="Image 19" descr="Picture"/>
        <cNvPicPr/>
      </nvPicPr>
      <blipFill>
        <a:blip cstate="print" r:embed="rId1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12</row>
      <rowOff>0</rowOff>
    </from>
    <ext cx="1238250" cy="714375"/>
    <pic>
      <nvPicPr>
        <cNvPr id="20" name="Image 20" descr="Picture"/>
        <cNvPicPr/>
      </nvPicPr>
      <blipFill>
        <a:blip cstate="print" r:embed="rId2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12</row>
      <rowOff>0</rowOff>
    </from>
    <ext cx="1238250" cy="714375"/>
    <pic>
      <nvPicPr>
        <cNvPr id="21" name="Image 21" descr="Picture"/>
        <cNvPicPr/>
      </nvPicPr>
      <blipFill>
        <a:blip cstate="print" r:embed="rId21"/>
        <a:stretch>
          <a:fillRect/>
        </a:stretch>
      </blipFill>
      <spPr>
        <a:prstGeom prst="rect"/>
      </spPr>
    </pic>
    <clientData/>
  </oneCellAnchor>
  <oneCellAnchor>
    <from>
      <col>6</col>
      <colOff>0</colOff>
      <row>12</row>
      <rowOff>0</rowOff>
    </from>
    <ext cx="1238250" cy="714375"/>
    <pic>
      <nvPicPr>
        <cNvPr id="22" name="Image 22" descr="Picture"/>
        <cNvPicPr/>
      </nvPicPr>
      <blipFill>
        <a:blip cstate="print" r:embed="rId2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13</row>
      <rowOff>0</rowOff>
    </from>
    <ext cx="1238250" cy="714375"/>
    <pic>
      <nvPicPr>
        <cNvPr id="23" name="Image 23" descr="Picture"/>
        <cNvPicPr/>
      </nvPicPr>
      <blipFill>
        <a:blip cstate="print" r:embed="rId2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13</row>
      <rowOff>0</rowOff>
    </from>
    <ext cx="1238250" cy="714375"/>
    <pic>
      <nvPicPr>
        <cNvPr id="24" name="Image 24" descr="Picture"/>
        <cNvPicPr/>
      </nvPicPr>
      <blipFill>
        <a:blip cstate="print" r:embed="rId2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14</row>
      <rowOff>0</rowOff>
    </from>
    <ext cx="1238250" cy="714375"/>
    <pic>
      <nvPicPr>
        <cNvPr id="25" name="Image 25" descr="Picture"/>
        <cNvPicPr/>
      </nvPicPr>
      <blipFill>
        <a:blip cstate="print" r:embed="rId2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14</row>
      <rowOff>0</rowOff>
    </from>
    <ext cx="1238250" cy="714375"/>
    <pic>
      <nvPicPr>
        <cNvPr id="26" name="Image 26" descr="Picture"/>
        <cNvPicPr/>
      </nvPicPr>
      <blipFill>
        <a:blip cstate="print" r:embed="rId2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15</row>
      <rowOff>0</rowOff>
    </from>
    <ext cx="1238250" cy="714375"/>
    <pic>
      <nvPicPr>
        <cNvPr id="27" name="Image 27" descr="Picture"/>
        <cNvPicPr/>
      </nvPicPr>
      <blipFill>
        <a:blip cstate="print" r:embed="rId2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15</row>
      <rowOff>0</rowOff>
    </from>
    <ext cx="1238250" cy="714375"/>
    <pic>
      <nvPicPr>
        <cNvPr id="28" name="Image 28" descr="Picture"/>
        <cNvPicPr/>
      </nvPicPr>
      <blipFill>
        <a:blip cstate="print" r:embed="rId2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16</row>
      <rowOff>0</rowOff>
    </from>
    <ext cx="1238250" cy="714375"/>
    <pic>
      <nvPicPr>
        <cNvPr id="29" name="Image 29" descr="Picture"/>
        <cNvPicPr/>
      </nvPicPr>
      <blipFill>
        <a:blip cstate="print" r:embed="rId2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16</row>
      <rowOff>0</rowOff>
    </from>
    <ext cx="1238250" cy="714375"/>
    <pic>
      <nvPicPr>
        <cNvPr id="30" name="Image 30" descr="Picture"/>
        <cNvPicPr/>
      </nvPicPr>
      <blipFill>
        <a:blip cstate="print" r:embed="rId3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17</row>
      <rowOff>0</rowOff>
    </from>
    <ext cx="1238250" cy="714375"/>
    <pic>
      <nvPicPr>
        <cNvPr id="31" name="Image 31" descr="Picture"/>
        <cNvPicPr/>
      </nvPicPr>
      <blipFill>
        <a:blip cstate="print" r:embed="rId3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17</row>
      <rowOff>0</rowOff>
    </from>
    <ext cx="1238250" cy="714375"/>
    <pic>
      <nvPicPr>
        <cNvPr id="32" name="Image 32" descr="Picture"/>
        <cNvPicPr/>
      </nvPicPr>
      <blipFill>
        <a:blip cstate="print" r:embed="rId3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18</row>
      <rowOff>0</rowOff>
    </from>
    <ext cx="1238250" cy="714375"/>
    <pic>
      <nvPicPr>
        <cNvPr id="33" name="Image 33" descr="Picture"/>
        <cNvPicPr/>
      </nvPicPr>
      <blipFill>
        <a:blip cstate="print" r:embed="rId3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18</row>
      <rowOff>0</rowOff>
    </from>
    <ext cx="1238250" cy="714375"/>
    <pic>
      <nvPicPr>
        <cNvPr id="34" name="Image 34" descr="Picture"/>
        <cNvPicPr/>
      </nvPicPr>
      <blipFill>
        <a:blip cstate="print" r:embed="rId3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19</row>
      <rowOff>0</rowOff>
    </from>
    <ext cx="1238250" cy="714375"/>
    <pic>
      <nvPicPr>
        <cNvPr id="35" name="Image 35" descr="Picture"/>
        <cNvPicPr/>
      </nvPicPr>
      <blipFill>
        <a:blip cstate="print" r:embed="rId3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19</row>
      <rowOff>0</rowOff>
    </from>
    <ext cx="1238250" cy="714375"/>
    <pic>
      <nvPicPr>
        <cNvPr id="36" name="Image 36" descr="Picture"/>
        <cNvPicPr/>
      </nvPicPr>
      <blipFill>
        <a:blip cstate="print" r:embed="rId3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20</row>
      <rowOff>0</rowOff>
    </from>
    <ext cx="1238250" cy="714375"/>
    <pic>
      <nvPicPr>
        <cNvPr id="37" name="Image 37" descr="Picture"/>
        <cNvPicPr/>
      </nvPicPr>
      <blipFill>
        <a:blip cstate="print" r:embed="rId3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20</row>
      <rowOff>0</rowOff>
    </from>
    <ext cx="1238250" cy="714375"/>
    <pic>
      <nvPicPr>
        <cNvPr id="38" name="Image 38" descr="Picture"/>
        <cNvPicPr/>
      </nvPicPr>
      <blipFill>
        <a:blip cstate="print" r:embed="rId3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21</row>
      <rowOff>0</rowOff>
    </from>
    <ext cx="1238250" cy="714375"/>
    <pic>
      <nvPicPr>
        <cNvPr id="39" name="Image 39" descr="Picture"/>
        <cNvPicPr/>
      </nvPicPr>
      <blipFill>
        <a:blip cstate="print" r:embed="rId3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21</row>
      <rowOff>0</rowOff>
    </from>
    <ext cx="1238250" cy="714375"/>
    <pic>
      <nvPicPr>
        <cNvPr id="40" name="Image 40" descr="Picture"/>
        <cNvPicPr/>
      </nvPicPr>
      <blipFill>
        <a:blip cstate="print" r:embed="rId4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22</row>
      <rowOff>0</rowOff>
    </from>
    <ext cx="1238250" cy="714375"/>
    <pic>
      <nvPicPr>
        <cNvPr id="41" name="Image 41" descr="Picture"/>
        <cNvPicPr/>
      </nvPicPr>
      <blipFill>
        <a:blip cstate="print" r:embed="rId4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22</row>
      <rowOff>0</rowOff>
    </from>
    <ext cx="1238250" cy="714375"/>
    <pic>
      <nvPicPr>
        <cNvPr id="42" name="Image 42" descr="Picture"/>
        <cNvPicPr/>
      </nvPicPr>
      <blipFill>
        <a:blip cstate="print" r:embed="rId4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23</row>
      <rowOff>0</rowOff>
    </from>
    <ext cx="1238250" cy="714375"/>
    <pic>
      <nvPicPr>
        <cNvPr id="43" name="Image 43" descr="Picture"/>
        <cNvPicPr/>
      </nvPicPr>
      <blipFill>
        <a:blip cstate="print" r:embed="rId4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23</row>
      <rowOff>0</rowOff>
    </from>
    <ext cx="1238250" cy="714375"/>
    <pic>
      <nvPicPr>
        <cNvPr id="44" name="Image 44" descr="Picture"/>
        <cNvPicPr/>
      </nvPicPr>
      <blipFill>
        <a:blip cstate="print" r:embed="rId4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24</row>
      <rowOff>0</rowOff>
    </from>
    <ext cx="1238250" cy="714375"/>
    <pic>
      <nvPicPr>
        <cNvPr id="45" name="Image 45" descr="Picture"/>
        <cNvPicPr/>
      </nvPicPr>
      <blipFill>
        <a:blip cstate="print" r:embed="rId4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24</row>
      <rowOff>0</rowOff>
    </from>
    <ext cx="1238250" cy="714375"/>
    <pic>
      <nvPicPr>
        <cNvPr id="46" name="Image 46" descr="Picture"/>
        <cNvPicPr/>
      </nvPicPr>
      <blipFill>
        <a:blip cstate="print" r:embed="rId4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25</row>
      <rowOff>0</rowOff>
    </from>
    <ext cx="1238250" cy="714375"/>
    <pic>
      <nvPicPr>
        <cNvPr id="47" name="Image 47" descr="Picture"/>
        <cNvPicPr/>
      </nvPicPr>
      <blipFill>
        <a:blip cstate="print" r:embed="rId4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25</row>
      <rowOff>0</rowOff>
    </from>
    <ext cx="1238250" cy="714375"/>
    <pic>
      <nvPicPr>
        <cNvPr id="48" name="Image 48" descr="Picture"/>
        <cNvPicPr/>
      </nvPicPr>
      <blipFill>
        <a:blip cstate="print" r:embed="rId4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26</row>
      <rowOff>0</rowOff>
    </from>
    <ext cx="1238250" cy="714375"/>
    <pic>
      <nvPicPr>
        <cNvPr id="49" name="Image 49" descr="Picture"/>
        <cNvPicPr/>
      </nvPicPr>
      <blipFill>
        <a:blip cstate="print" r:embed="rId4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26</row>
      <rowOff>0</rowOff>
    </from>
    <ext cx="1238250" cy="714375"/>
    <pic>
      <nvPicPr>
        <cNvPr id="50" name="Image 50" descr="Picture"/>
        <cNvPicPr/>
      </nvPicPr>
      <blipFill>
        <a:blip cstate="print" r:embed="rId5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27</row>
      <rowOff>0</rowOff>
    </from>
    <ext cx="1238250" cy="714375"/>
    <pic>
      <nvPicPr>
        <cNvPr id="51" name="Image 51" descr="Picture"/>
        <cNvPicPr/>
      </nvPicPr>
      <blipFill>
        <a:blip cstate="print" r:embed="rId5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27</row>
      <rowOff>0</rowOff>
    </from>
    <ext cx="1238250" cy="714375"/>
    <pic>
      <nvPicPr>
        <cNvPr id="52" name="Image 52" descr="Picture"/>
        <cNvPicPr/>
      </nvPicPr>
      <blipFill>
        <a:blip cstate="print" r:embed="rId5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28</row>
      <rowOff>0</rowOff>
    </from>
    <ext cx="1238250" cy="714375"/>
    <pic>
      <nvPicPr>
        <cNvPr id="53" name="Image 53" descr="Picture"/>
        <cNvPicPr/>
      </nvPicPr>
      <blipFill>
        <a:blip cstate="print" r:embed="rId5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28</row>
      <rowOff>0</rowOff>
    </from>
    <ext cx="1238250" cy="714375"/>
    <pic>
      <nvPicPr>
        <cNvPr id="54" name="Image 54" descr="Picture"/>
        <cNvPicPr/>
      </nvPicPr>
      <blipFill>
        <a:blip cstate="print" r:embed="rId5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29</row>
      <rowOff>0</rowOff>
    </from>
    <ext cx="1238250" cy="714375"/>
    <pic>
      <nvPicPr>
        <cNvPr id="55" name="Image 55" descr="Picture"/>
        <cNvPicPr/>
      </nvPicPr>
      <blipFill>
        <a:blip cstate="print" r:embed="rId5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29</row>
      <rowOff>0</rowOff>
    </from>
    <ext cx="1238250" cy="714375"/>
    <pic>
      <nvPicPr>
        <cNvPr id="56" name="Image 56" descr="Picture"/>
        <cNvPicPr/>
      </nvPicPr>
      <blipFill>
        <a:blip cstate="print" r:embed="rId5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30</row>
      <rowOff>0</rowOff>
    </from>
    <ext cx="1238250" cy="714375"/>
    <pic>
      <nvPicPr>
        <cNvPr id="57" name="Image 57" descr="Picture"/>
        <cNvPicPr/>
      </nvPicPr>
      <blipFill>
        <a:blip cstate="print" r:embed="rId5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30</row>
      <rowOff>0</rowOff>
    </from>
    <ext cx="1238250" cy="714375"/>
    <pic>
      <nvPicPr>
        <cNvPr id="58" name="Image 58" descr="Picture"/>
        <cNvPicPr/>
      </nvPicPr>
      <blipFill>
        <a:blip cstate="print" r:embed="rId5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31</row>
      <rowOff>0</rowOff>
    </from>
    <ext cx="1238250" cy="714375"/>
    <pic>
      <nvPicPr>
        <cNvPr id="59" name="Image 59" descr="Picture"/>
        <cNvPicPr/>
      </nvPicPr>
      <blipFill>
        <a:blip cstate="print" r:embed="rId5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31</row>
      <rowOff>0</rowOff>
    </from>
    <ext cx="1238250" cy="714375"/>
    <pic>
      <nvPicPr>
        <cNvPr id="60" name="Image 60" descr="Picture"/>
        <cNvPicPr/>
      </nvPicPr>
      <blipFill>
        <a:blip cstate="print" r:embed="rId6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32</row>
      <rowOff>0</rowOff>
    </from>
    <ext cx="1238250" cy="714375"/>
    <pic>
      <nvPicPr>
        <cNvPr id="61" name="Image 61" descr="Picture"/>
        <cNvPicPr/>
      </nvPicPr>
      <blipFill>
        <a:blip cstate="print" r:embed="rId6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32</row>
      <rowOff>0</rowOff>
    </from>
    <ext cx="1238250" cy="714375"/>
    <pic>
      <nvPicPr>
        <cNvPr id="62" name="Image 62" descr="Picture"/>
        <cNvPicPr/>
      </nvPicPr>
      <blipFill>
        <a:blip cstate="print" r:embed="rId6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33</row>
      <rowOff>0</rowOff>
    </from>
    <ext cx="1238250" cy="714375"/>
    <pic>
      <nvPicPr>
        <cNvPr id="63" name="Image 63" descr="Picture"/>
        <cNvPicPr/>
      </nvPicPr>
      <blipFill>
        <a:blip cstate="print" r:embed="rId6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33</row>
      <rowOff>0</rowOff>
    </from>
    <ext cx="1238250" cy="714375"/>
    <pic>
      <nvPicPr>
        <cNvPr id="64" name="Image 64" descr="Picture"/>
        <cNvPicPr/>
      </nvPicPr>
      <blipFill>
        <a:blip cstate="print" r:embed="rId64"/>
        <a:stretch>
          <a:fillRect/>
        </a:stretch>
      </blipFill>
      <spPr>
        <a:prstGeom prst="rect"/>
      </spPr>
    </pic>
    <clientData/>
  </oneCellAnchor>
  <oneCellAnchor>
    <from>
      <col>6</col>
      <colOff>0</colOff>
      <row>33</row>
      <rowOff>0</rowOff>
    </from>
    <ext cx="1238250" cy="714375"/>
    <pic>
      <nvPicPr>
        <cNvPr id="65" name="Image 65" descr="Picture"/>
        <cNvPicPr/>
      </nvPicPr>
      <blipFill>
        <a:blip cstate="print" r:embed="rId6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35</row>
      <rowOff>0</rowOff>
    </from>
    <ext cx="1238250" cy="714375"/>
    <pic>
      <nvPicPr>
        <cNvPr id="66" name="Image 66" descr="Picture"/>
        <cNvPicPr/>
      </nvPicPr>
      <blipFill>
        <a:blip cstate="print" r:embed="rId6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35</row>
      <rowOff>0</rowOff>
    </from>
    <ext cx="1238250" cy="714375"/>
    <pic>
      <nvPicPr>
        <cNvPr id="67" name="Image 67" descr="Picture"/>
        <cNvPicPr/>
      </nvPicPr>
      <blipFill>
        <a:blip cstate="print" r:embed="rId6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36</row>
      <rowOff>0</rowOff>
    </from>
    <ext cx="1238250" cy="714375"/>
    <pic>
      <nvPicPr>
        <cNvPr id="68" name="Image 68" descr="Picture"/>
        <cNvPicPr/>
      </nvPicPr>
      <blipFill>
        <a:blip cstate="print" r:embed="rId6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36</row>
      <rowOff>0</rowOff>
    </from>
    <ext cx="1238250" cy="714375"/>
    <pic>
      <nvPicPr>
        <cNvPr id="69" name="Image 69" descr="Picture"/>
        <cNvPicPr/>
      </nvPicPr>
      <blipFill>
        <a:blip cstate="print" r:embed="rId6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37</row>
      <rowOff>0</rowOff>
    </from>
    <ext cx="1238250" cy="714375"/>
    <pic>
      <nvPicPr>
        <cNvPr id="70" name="Image 70" descr="Picture"/>
        <cNvPicPr/>
      </nvPicPr>
      <blipFill>
        <a:blip cstate="print" r:embed="rId7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37</row>
      <rowOff>0</rowOff>
    </from>
    <ext cx="1238250" cy="714375"/>
    <pic>
      <nvPicPr>
        <cNvPr id="71" name="Image 71" descr="Picture"/>
        <cNvPicPr/>
      </nvPicPr>
      <blipFill>
        <a:blip cstate="print" r:embed="rId7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38</row>
      <rowOff>0</rowOff>
    </from>
    <ext cx="1238250" cy="714375"/>
    <pic>
      <nvPicPr>
        <cNvPr id="72" name="Image 72" descr="Picture"/>
        <cNvPicPr/>
      </nvPicPr>
      <blipFill>
        <a:blip cstate="print" r:embed="rId7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38</row>
      <rowOff>0</rowOff>
    </from>
    <ext cx="1238250" cy="714375"/>
    <pic>
      <nvPicPr>
        <cNvPr id="73" name="Image 73" descr="Picture"/>
        <cNvPicPr/>
      </nvPicPr>
      <blipFill>
        <a:blip cstate="print" r:embed="rId7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39</row>
      <rowOff>0</rowOff>
    </from>
    <ext cx="1238250" cy="714375"/>
    <pic>
      <nvPicPr>
        <cNvPr id="74" name="Image 74" descr="Picture"/>
        <cNvPicPr/>
      </nvPicPr>
      <blipFill>
        <a:blip cstate="print" r:embed="rId7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39</row>
      <rowOff>0</rowOff>
    </from>
    <ext cx="1238250" cy="714375"/>
    <pic>
      <nvPicPr>
        <cNvPr id="75" name="Image 75" descr="Picture"/>
        <cNvPicPr/>
      </nvPicPr>
      <blipFill>
        <a:blip cstate="print" r:embed="rId7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40</row>
      <rowOff>0</rowOff>
    </from>
    <ext cx="1238250" cy="714375"/>
    <pic>
      <nvPicPr>
        <cNvPr id="76" name="Image 76" descr="Picture"/>
        <cNvPicPr/>
      </nvPicPr>
      <blipFill>
        <a:blip cstate="print" r:embed="rId7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40</row>
      <rowOff>0</rowOff>
    </from>
    <ext cx="1238250" cy="714375"/>
    <pic>
      <nvPicPr>
        <cNvPr id="77" name="Image 77" descr="Picture"/>
        <cNvPicPr/>
      </nvPicPr>
      <blipFill>
        <a:blip cstate="print" r:embed="rId7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41</row>
      <rowOff>0</rowOff>
    </from>
    <ext cx="1238250" cy="714375"/>
    <pic>
      <nvPicPr>
        <cNvPr id="78" name="Image 78" descr="Picture"/>
        <cNvPicPr/>
      </nvPicPr>
      <blipFill>
        <a:blip cstate="print" r:embed="rId7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41</row>
      <rowOff>0</rowOff>
    </from>
    <ext cx="1238250" cy="714375"/>
    <pic>
      <nvPicPr>
        <cNvPr id="79" name="Image 79" descr="Picture"/>
        <cNvPicPr/>
      </nvPicPr>
      <blipFill>
        <a:blip cstate="print" r:embed="rId7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42</row>
      <rowOff>0</rowOff>
    </from>
    <ext cx="1238250" cy="714375"/>
    <pic>
      <nvPicPr>
        <cNvPr id="80" name="Image 80" descr="Picture"/>
        <cNvPicPr/>
      </nvPicPr>
      <blipFill>
        <a:blip cstate="print" r:embed="rId8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42</row>
      <rowOff>0</rowOff>
    </from>
    <ext cx="1238250" cy="714375"/>
    <pic>
      <nvPicPr>
        <cNvPr id="81" name="Image 81" descr="Picture"/>
        <cNvPicPr/>
      </nvPicPr>
      <blipFill>
        <a:blip cstate="print" r:embed="rId8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43</row>
      <rowOff>0</rowOff>
    </from>
    <ext cx="1238250" cy="714375"/>
    <pic>
      <nvPicPr>
        <cNvPr id="82" name="Image 82" descr="Picture"/>
        <cNvPicPr/>
      </nvPicPr>
      <blipFill>
        <a:blip cstate="print" r:embed="rId8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43</row>
      <rowOff>0</rowOff>
    </from>
    <ext cx="1238250" cy="714375"/>
    <pic>
      <nvPicPr>
        <cNvPr id="83" name="Image 83" descr="Picture"/>
        <cNvPicPr/>
      </nvPicPr>
      <blipFill>
        <a:blip cstate="print" r:embed="rId8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44</row>
      <rowOff>0</rowOff>
    </from>
    <ext cx="1238250" cy="714375"/>
    <pic>
      <nvPicPr>
        <cNvPr id="84" name="Image 84" descr="Picture"/>
        <cNvPicPr/>
      </nvPicPr>
      <blipFill>
        <a:blip cstate="print" r:embed="rId8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44</row>
      <rowOff>0</rowOff>
    </from>
    <ext cx="1238250" cy="714375"/>
    <pic>
      <nvPicPr>
        <cNvPr id="85" name="Image 85" descr="Picture"/>
        <cNvPicPr/>
      </nvPicPr>
      <blipFill>
        <a:blip cstate="print" r:embed="rId8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45</row>
      <rowOff>0</rowOff>
    </from>
    <ext cx="1238250" cy="714375"/>
    <pic>
      <nvPicPr>
        <cNvPr id="86" name="Image 86" descr="Picture"/>
        <cNvPicPr/>
      </nvPicPr>
      <blipFill>
        <a:blip cstate="print" r:embed="rId8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45</row>
      <rowOff>0</rowOff>
    </from>
    <ext cx="1238250" cy="714375"/>
    <pic>
      <nvPicPr>
        <cNvPr id="87" name="Image 87" descr="Picture"/>
        <cNvPicPr/>
      </nvPicPr>
      <blipFill>
        <a:blip cstate="print" r:embed="rId8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46</row>
      <rowOff>0</rowOff>
    </from>
    <ext cx="1238250" cy="714375"/>
    <pic>
      <nvPicPr>
        <cNvPr id="88" name="Image 88" descr="Picture"/>
        <cNvPicPr/>
      </nvPicPr>
      <blipFill>
        <a:blip cstate="print" r:embed="rId8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46</row>
      <rowOff>0</rowOff>
    </from>
    <ext cx="1238250" cy="714375"/>
    <pic>
      <nvPicPr>
        <cNvPr id="89" name="Image 89" descr="Picture"/>
        <cNvPicPr/>
      </nvPicPr>
      <blipFill>
        <a:blip cstate="print" r:embed="rId8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47</row>
      <rowOff>0</rowOff>
    </from>
    <ext cx="1238250" cy="714375"/>
    <pic>
      <nvPicPr>
        <cNvPr id="90" name="Image 90" descr="Picture"/>
        <cNvPicPr/>
      </nvPicPr>
      <blipFill>
        <a:blip cstate="print" r:embed="rId9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47</row>
      <rowOff>0</rowOff>
    </from>
    <ext cx="1238250" cy="714375"/>
    <pic>
      <nvPicPr>
        <cNvPr id="91" name="Image 91" descr="Picture"/>
        <cNvPicPr/>
      </nvPicPr>
      <blipFill>
        <a:blip cstate="print" r:embed="rId9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48</row>
      <rowOff>0</rowOff>
    </from>
    <ext cx="1238250" cy="714375"/>
    <pic>
      <nvPicPr>
        <cNvPr id="92" name="Image 92" descr="Picture"/>
        <cNvPicPr/>
      </nvPicPr>
      <blipFill>
        <a:blip cstate="print" r:embed="rId9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48</row>
      <rowOff>0</rowOff>
    </from>
    <ext cx="1238250" cy="714375"/>
    <pic>
      <nvPicPr>
        <cNvPr id="93" name="Image 93" descr="Picture"/>
        <cNvPicPr/>
      </nvPicPr>
      <blipFill>
        <a:blip cstate="print" r:embed="rId9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49</row>
      <rowOff>0</rowOff>
    </from>
    <ext cx="1238250" cy="714375"/>
    <pic>
      <nvPicPr>
        <cNvPr id="94" name="Image 94" descr="Picture"/>
        <cNvPicPr/>
      </nvPicPr>
      <blipFill>
        <a:blip cstate="print" r:embed="rId9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49</row>
      <rowOff>0</rowOff>
    </from>
    <ext cx="1238250" cy="714375"/>
    <pic>
      <nvPicPr>
        <cNvPr id="95" name="Image 95" descr="Picture"/>
        <cNvPicPr/>
      </nvPicPr>
      <blipFill>
        <a:blip cstate="print" r:embed="rId9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50</row>
      <rowOff>0</rowOff>
    </from>
    <ext cx="1238250" cy="714375"/>
    <pic>
      <nvPicPr>
        <cNvPr id="96" name="Image 96" descr="Picture"/>
        <cNvPicPr/>
      </nvPicPr>
      <blipFill>
        <a:blip cstate="print" r:embed="rId9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50</row>
      <rowOff>0</rowOff>
    </from>
    <ext cx="1238250" cy="714375"/>
    <pic>
      <nvPicPr>
        <cNvPr id="97" name="Image 97" descr="Picture"/>
        <cNvPicPr/>
      </nvPicPr>
      <blipFill>
        <a:blip cstate="print" r:embed="rId9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51</row>
      <rowOff>0</rowOff>
    </from>
    <ext cx="1238250" cy="714375"/>
    <pic>
      <nvPicPr>
        <cNvPr id="98" name="Image 98" descr="Picture"/>
        <cNvPicPr/>
      </nvPicPr>
      <blipFill>
        <a:blip cstate="print" r:embed="rId9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51</row>
      <rowOff>0</rowOff>
    </from>
    <ext cx="1238250" cy="714375"/>
    <pic>
      <nvPicPr>
        <cNvPr id="99" name="Image 99" descr="Picture"/>
        <cNvPicPr/>
      </nvPicPr>
      <blipFill>
        <a:blip cstate="print" r:embed="rId9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52</row>
      <rowOff>0</rowOff>
    </from>
    <ext cx="1238250" cy="714375"/>
    <pic>
      <nvPicPr>
        <cNvPr id="100" name="Image 100" descr="Picture"/>
        <cNvPicPr/>
      </nvPicPr>
      <blipFill>
        <a:blip cstate="print" r:embed="rId10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52</row>
      <rowOff>0</rowOff>
    </from>
    <ext cx="1238250" cy="714375"/>
    <pic>
      <nvPicPr>
        <cNvPr id="101" name="Image 101" descr="Picture"/>
        <cNvPicPr/>
      </nvPicPr>
      <blipFill>
        <a:blip cstate="print" r:embed="rId10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53</row>
      <rowOff>0</rowOff>
    </from>
    <ext cx="1238250" cy="714375"/>
    <pic>
      <nvPicPr>
        <cNvPr id="102" name="Image 102" descr="Picture"/>
        <cNvPicPr/>
      </nvPicPr>
      <blipFill>
        <a:blip cstate="print" r:embed="rId10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53</row>
      <rowOff>0</rowOff>
    </from>
    <ext cx="1238250" cy="714375"/>
    <pic>
      <nvPicPr>
        <cNvPr id="103" name="Image 103" descr="Picture"/>
        <cNvPicPr/>
      </nvPicPr>
      <blipFill>
        <a:blip cstate="print" r:embed="rId10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54</row>
      <rowOff>0</rowOff>
    </from>
    <ext cx="1238250" cy="714375"/>
    <pic>
      <nvPicPr>
        <cNvPr id="104" name="Image 104" descr="Picture"/>
        <cNvPicPr/>
      </nvPicPr>
      <blipFill>
        <a:blip cstate="print" r:embed="rId10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54</row>
      <rowOff>0</rowOff>
    </from>
    <ext cx="1238250" cy="714375"/>
    <pic>
      <nvPicPr>
        <cNvPr id="105" name="Image 105" descr="Picture"/>
        <cNvPicPr/>
      </nvPicPr>
      <blipFill>
        <a:blip cstate="print" r:embed="rId10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55</row>
      <rowOff>0</rowOff>
    </from>
    <ext cx="1238250" cy="714375"/>
    <pic>
      <nvPicPr>
        <cNvPr id="106" name="Image 106" descr="Picture"/>
        <cNvPicPr/>
      </nvPicPr>
      <blipFill>
        <a:blip cstate="print" r:embed="rId10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55</row>
      <rowOff>0</rowOff>
    </from>
    <ext cx="1238250" cy="714375"/>
    <pic>
      <nvPicPr>
        <cNvPr id="107" name="Image 107" descr="Picture"/>
        <cNvPicPr/>
      </nvPicPr>
      <blipFill>
        <a:blip cstate="print" r:embed="rId10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56</row>
      <rowOff>0</rowOff>
    </from>
    <ext cx="1238250" cy="714375"/>
    <pic>
      <nvPicPr>
        <cNvPr id="108" name="Image 108" descr="Picture"/>
        <cNvPicPr/>
      </nvPicPr>
      <blipFill>
        <a:blip cstate="print" r:embed="rId10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56</row>
      <rowOff>0</rowOff>
    </from>
    <ext cx="1238250" cy="714375"/>
    <pic>
      <nvPicPr>
        <cNvPr id="109" name="Image 109" descr="Picture"/>
        <cNvPicPr/>
      </nvPicPr>
      <blipFill>
        <a:blip cstate="print" r:embed="rId10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57</row>
      <rowOff>0</rowOff>
    </from>
    <ext cx="1238250" cy="714375"/>
    <pic>
      <nvPicPr>
        <cNvPr id="110" name="Image 110" descr="Picture"/>
        <cNvPicPr/>
      </nvPicPr>
      <blipFill>
        <a:blip cstate="print" r:embed="rId11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57</row>
      <rowOff>0</rowOff>
    </from>
    <ext cx="1238250" cy="714375"/>
    <pic>
      <nvPicPr>
        <cNvPr id="111" name="Image 111" descr="Picture"/>
        <cNvPicPr/>
      </nvPicPr>
      <blipFill>
        <a:blip cstate="print" r:embed="rId11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58</row>
      <rowOff>0</rowOff>
    </from>
    <ext cx="1238250" cy="714375"/>
    <pic>
      <nvPicPr>
        <cNvPr id="112" name="Image 112" descr="Picture"/>
        <cNvPicPr/>
      </nvPicPr>
      <blipFill>
        <a:blip cstate="print" r:embed="rId11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58</row>
      <rowOff>0</rowOff>
    </from>
    <ext cx="1238250" cy="714375"/>
    <pic>
      <nvPicPr>
        <cNvPr id="113" name="Image 113" descr="Picture"/>
        <cNvPicPr/>
      </nvPicPr>
      <blipFill>
        <a:blip cstate="print" r:embed="rId11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59</row>
      <rowOff>0</rowOff>
    </from>
    <ext cx="1238250" cy="714375"/>
    <pic>
      <nvPicPr>
        <cNvPr id="114" name="Image 114" descr="Picture"/>
        <cNvPicPr/>
      </nvPicPr>
      <blipFill>
        <a:blip cstate="print" r:embed="rId11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59</row>
      <rowOff>0</rowOff>
    </from>
    <ext cx="1238250" cy="714375"/>
    <pic>
      <nvPicPr>
        <cNvPr id="115" name="Image 115" descr="Picture"/>
        <cNvPicPr/>
      </nvPicPr>
      <blipFill>
        <a:blip cstate="print" r:embed="rId11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60</row>
      <rowOff>0</rowOff>
    </from>
    <ext cx="1238250" cy="714375"/>
    <pic>
      <nvPicPr>
        <cNvPr id="116" name="Image 116" descr="Picture"/>
        <cNvPicPr/>
      </nvPicPr>
      <blipFill>
        <a:blip cstate="print" r:embed="rId11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60</row>
      <rowOff>0</rowOff>
    </from>
    <ext cx="1238250" cy="714375"/>
    <pic>
      <nvPicPr>
        <cNvPr id="117" name="Image 117" descr="Picture"/>
        <cNvPicPr/>
      </nvPicPr>
      <blipFill>
        <a:blip cstate="print" r:embed="rId11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61</row>
      <rowOff>0</rowOff>
    </from>
    <ext cx="1238250" cy="714375"/>
    <pic>
      <nvPicPr>
        <cNvPr id="118" name="Image 118" descr="Picture"/>
        <cNvPicPr/>
      </nvPicPr>
      <blipFill>
        <a:blip cstate="print" r:embed="rId11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61</row>
      <rowOff>0</rowOff>
    </from>
    <ext cx="1238250" cy="714375"/>
    <pic>
      <nvPicPr>
        <cNvPr id="119" name="Image 119" descr="Picture"/>
        <cNvPicPr/>
      </nvPicPr>
      <blipFill>
        <a:blip cstate="print" r:embed="rId11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62</row>
      <rowOff>0</rowOff>
    </from>
    <ext cx="1238250" cy="714375"/>
    <pic>
      <nvPicPr>
        <cNvPr id="120" name="Image 120" descr="Picture"/>
        <cNvPicPr/>
      </nvPicPr>
      <blipFill>
        <a:blip cstate="print" r:embed="rId12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62</row>
      <rowOff>0</rowOff>
    </from>
    <ext cx="1238250" cy="714375"/>
    <pic>
      <nvPicPr>
        <cNvPr id="121" name="Image 121" descr="Picture"/>
        <cNvPicPr/>
      </nvPicPr>
      <blipFill>
        <a:blip cstate="print" r:embed="rId121"/>
        <a:stretch>
          <a:fillRect/>
        </a:stretch>
      </blipFill>
      <spPr>
        <a:prstGeom prst="rect"/>
      </spPr>
    </pic>
    <clientData/>
  </oneCellAnchor>
  <oneCellAnchor>
    <from>
      <col>6</col>
      <colOff>0</colOff>
      <row>62</row>
      <rowOff>0</rowOff>
    </from>
    <ext cx="1238250" cy="714375"/>
    <pic>
      <nvPicPr>
        <cNvPr id="122" name="Image 122" descr="Picture"/>
        <cNvPicPr/>
      </nvPicPr>
      <blipFill>
        <a:blip cstate="print" r:embed="rId12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63</row>
      <rowOff>0</rowOff>
    </from>
    <ext cx="1238250" cy="714375"/>
    <pic>
      <nvPicPr>
        <cNvPr id="123" name="Image 123" descr="Picture"/>
        <cNvPicPr/>
      </nvPicPr>
      <blipFill>
        <a:blip cstate="print" r:embed="rId12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63</row>
      <rowOff>0</rowOff>
    </from>
    <ext cx="1238250" cy="714375"/>
    <pic>
      <nvPicPr>
        <cNvPr id="124" name="Image 124" descr="Picture"/>
        <cNvPicPr/>
      </nvPicPr>
      <blipFill>
        <a:blip cstate="print" r:embed="rId12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64</row>
      <rowOff>0</rowOff>
    </from>
    <ext cx="1238250" cy="714375"/>
    <pic>
      <nvPicPr>
        <cNvPr id="125" name="Image 125" descr="Picture"/>
        <cNvPicPr/>
      </nvPicPr>
      <blipFill>
        <a:blip cstate="print" r:embed="rId12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64</row>
      <rowOff>0</rowOff>
    </from>
    <ext cx="1238250" cy="714375"/>
    <pic>
      <nvPicPr>
        <cNvPr id="126" name="Image 126" descr="Picture"/>
        <cNvPicPr/>
      </nvPicPr>
      <blipFill>
        <a:blip cstate="print" r:embed="rId12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65</row>
      <rowOff>0</rowOff>
    </from>
    <ext cx="1238250" cy="714375"/>
    <pic>
      <nvPicPr>
        <cNvPr id="127" name="Image 127" descr="Picture"/>
        <cNvPicPr/>
      </nvPicPr>
      <blipFill>
        <a:blip cstate="print" r:embed="rId12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65</row>
      <rowOff>0</rowOff>
    </from>
    <ext cx="1238250" cy="714375"/>
    <pic>
      <nvPicPr>
        <cNvPr id="128" name="Image 128" descr="Picture"/>
        <cNvPicPr/>
      </nvPicPr>
      <blipFill>
        <a:blip cstate="print" r:embed="rId12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66</row>
      <rowOff>0</rowOff>
    </from>
    <ext cx="1238250" cy="714375"/>
    <pic>
      <nvPicPr>
        <cNvPr id="129" name="Image 129" descr="Picture"/>
        <cNvPicPr/>
      </nvPicPr>
      <blipFill>
        <a:blip cstate="print" r:embed="rId12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66</row>
      <rowOff>0</rowOff>
    </from>
    <ext cx="1238250" cy="714375"/>
    <pic>
      <nvPicPr>
        <cNvPr id="130" name="Image 130" descr="Picture"/>
        <cNvPicPr/>
      </nvPicPr>
      <blipFill>
        <a:blip cstate="print" r:embed="rId13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67</row>
      <rowOff>0</rowOff>
    </from>
    <ext cx="1238250" cy="714375"/>
    <pic>
      <nvPicPr>
        <cNvPr id="131" name="Image 131" descr="Picture"/>
        <cNvPicPr/>
      </nvPicPr>
      <blipFill>
        <a:blip cstate="print" r:embed="rId13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67</row>
      <rowOff>0</rowOff>
    </from>
    <ext cx="1238250" cy="714375"/>
    <pic>
      <nvPicPr>
        <cNvPr id="132" name="Image 132" descr="Picture"/>
        <cNvPicPr/>
      </nvPicPr>
      <blipFill>
        <a:blip cstate="print" r:embed="rId13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68</row>
      <rowOff>0</rowOff>
    </from>
    <ext cx="1238250" cy="714375"/>
    <pic>
      <nvPicPr>
        <cNvPr id="133" name="Image 133" descr="Picture"/>
        <cNvPicPr/>
      </nvPicPr>
      <blipFill>
        <a:blip cstate="print" r:embed="rId13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68</row>
      <rowOff>0</rowOff>
    </from>
    <ext cx="1238250" cy="714375"/>
    <pic>
      <nvPicPr>
        <cNvPr id="134" name="Image 134" descr="Picture"/>
        <cNvPicPr/>
      </nvPicPr>
      <blipFill>
        <a:blip cstate="print" r:embed="rId13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69</row>
      <rowOff>0</rowOff>
    </from>
    <ext cx="1238250" cy="714375"/>
    <pic>
      <nvPicPr>
        <cNvPr id="135" name="Image 135" descr="Picture"/>
        <cNvPicPr/>
      </nvPicPr>
      <blipFill>
        <a:blip cstate="print" r:embed="rId13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69</row>
      <rowOff>0</rowOff>
    </from>
    <ext cx="1238250" cy="714375"/>
    <pic>
      <nvPicPr>
        <cNvPr id="136" name="Image 136" descr="Picture"/>
        <cNvPicPr/>
      </nvPicPr>
      <blipFill>
        <a:blip cstate="print" r:embed="rId13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70</row>
      <rowOff>0</rowOff>
    </from>
    <ext cx="1238250" cy="714375"/>
    <pic>
      <nvPicPr>
        <cNvPr id="137" name="Image 137" descr="Picture"/>
        <cNvPicPr/>
      </nvPicPr>
      <blipFill>
        <a:blip cstate="print" r:embed="rId13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70</row>
      <rowOff>0</rowOff>
    </from>
    <ext cx="1238250" cy="714375"/>
    <pic>
      <nvPicPr>
        <cNvPr id="138" name="Image 138" descr="Picture"/>
        <cNvPicPr/>
      </nvPicPr>
      <blipFill>
        <a:blip cstate="print" r:embed="rId138"/>
        <a:stretch>
          <a:fillRect/>
        </a:stretch>
      </blipFill>
      <spPr>
        <a:prstGeom prst="rect"/>
      </spPr>
    </pic>
    <clientData/>
  </oneCellAnchor>
</wsDr>
</file>

<file path=xl/drawings/drawing1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96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96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5</col>
      <colOff>0</colOff>
      <row>96</row>
      <rowOff>0</rowOff>
    </from>
    <ext cx="1238250" cy="714375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</wsDr>
</file>

<file path=xl/drawings/drawing1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78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78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135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135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303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303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61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61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78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78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134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134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5</col>
      <colOff>0</colOff>
      <row>134</row>
      <rowOff>0</rowOff>
    </from>
    <ext cx="1238250" cy="714375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</wsDr>
</file>

<file path=xl/drawings/drawing2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147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147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84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84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103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103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328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328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105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105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301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301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201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201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5</col>
      <colOff>0</colOff>
      <row>201</row>
      <rowOff>0</rowOff>
    </from>
    <ext cx="1238250" cy="714375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</wsDr>
</file>

<file path=xl/drawings/drawing3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84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84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484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484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203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203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62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62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68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68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327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327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155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155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96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96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139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139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151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151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192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192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76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76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78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78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130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130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112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112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97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97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106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106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147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147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149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149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295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295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135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135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5</col>
      <colOff>0</colOff>
      <row>135</row>
      <rowOff>0</rowOff>
    </from>
    <ext cx="1238250" cy="714375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</wsDr>
</file>

<file path=xl/drawings/drawing6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127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127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152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152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121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121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46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46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96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96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10.xml.rels><Relationships xmlns="http://schemas.openxmlformats.org/package/2006/relationships"><Relationship Type="http://schemas.openxmlformats.org/officeDocument/2006/relationships/drawing" Target="/xl/drawings/drawing10.xml" Id="rId1" /></Relationships>
</file>

<file path=xl/worksheets/_rels/sheet11.xml.rels><Relationships xmlns="http://schemas.openxmlformats.org/package/2006/relationships"><Relationship Type="http://schemas.openxmlformats.org/officeDocument/2006/relationships/drawing" Target="/xl/drawings/drawing11.xml" Id="rId1" /></Relationships>
</file>

<file path=xl/worksheets/_rels/sheet12.xml.rels><Relationships xmlns="http://schemas.openxmlformats.org/package/2006/relationships"><Relationship Type="http://schemas.openxmlformats.org/officeDocument/2006/relationships/drawing" Target="/xl/drawings/drawing12.xml" Id="rId1" /></Relationships>
</file>

<file path=xl/worksheets/_rels/sheet13.xml.rels><Relationships xmlns="http://schemas.openxmlformats.org/package/2006/relationships"><Relationship Type="http://schemas.openxmlformats.org/officeDocument/2006/relationships/drawing" Target="/xl/drawings/drawing13.xml" Id="rId1" /></Relationships>
</file>

<file path=xl/worksheets/_rels/sheet14.xml.rels><Relationships xmlns="http://schemas.openxmlformats.org/package/2006/relationships"><Relationship Type="http://schemas.openxmlformats.org/officeDocument/2006/relationships/drawing" Target="/xl/drawings/drawing14.xml" Id="rId1" /></Relationships>
</file>

<file path=xl/worksheets/_rels/sheet15.xml.rels><Relationships xmlns="http://schemas.openxmlformats.org/package/2006/relationships"><Relationship Type="http://schemas.openxmlformats.org/officeDocument/2006/relationships/drawing" Target="/xl/drawings/drawing15.xml" Id="rId1" /></Relationships>
</file>

<file path=xl/worksheets/_rels/sheet16.xml.rels><Relationships xmlns="http://schemas.openxmlformats.org/package/2006/relationships"><Relationship Type="http://schemas.openxmlformats.org/officeDocument/2006/relationships/drawing" Target="/xl/drawings/drawing16.xml" Id="rId1" /></Relationships>
</file>

<file path=xl/worksheets/_rels/sheet17.xml.rels><Relationships xmlns="http://schemas.openxmlformats.org/package/2006/relationships"><Relationship Type="http://schemas.openxmlformats.org/officeDocument/2006/relationships/drawing" Target="/xl/drawings/drawing17.xml" Id="rId1" /></Relationships>
</file>

<file path=xl/worksheets/_rels/sheet18.xml.rels><Relationships xmlns="http://schemas.openxmlformats.org/package/2006/relationships"><Relationship Type="http://schemas.openxmlformats.org/officeDocument/2006/relationships/drawing" Target="/xl/drawings/drawing18.xml" Id="rId1" /></Relationships>
</file>

<file path=xl/worksheets/_rels/sheet19.xml.rels><Relationships xmlns="http://schemas.openxmlformats.org/package/2006/relationships"><Relationship Type="http://schemas.openxmlformats.org/officeDocument/2006/relationships/drawing" Target="/xl/drawings/drawing19.xml" Id="rId1" 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_rels/sheet20.xml.rels><Relationships xmlns="http://schemas.openxmlformats.org/package/2006/relationships"><Relationship Type="http://schemas.openxmlformats.org/officeDocument/2006/relationships/drawing" Target="/xl/drawings/drawing20.xml" Id="rId1" /></Relationships>
</file>

<file path=xl/worksheets/_rels/sheet21.xml.rels><Relationships xmlns="http://schemas.openxmlformats.org/package/2006/relationships"><Relationship Type="http://schemas.openxmlformats.org/officeDocument/2006/relationships/drawing" Target="/xl/drawings/drawing21.xml" Id="rId1" /></Relationships>
</file>

<file path=xl/worksheets/_rels/sheet22.xml.rels><Relationships xmlns="http://schemas.openxmlformats.org/package/2006/relationships"><Relationship Type="http://schemas.openxmlformats.org/officeDocument/2006/relationships/drawing" Target="/xl/drawings/drawing22.xml" Id="rId1" /></Relationships>
</file>

<file path=xl/worksheets/_rels/sheet23.xml.rels><Relationships xmlns="http://schemas.openxmlformats.org/package/2006/relationships"><Relationship Type="http://schemas.openxmlformats.org/officeDocument/2006/relationships/drawing" Target="/xl/drawings/drawing23.xml" Id="rId1" /></Relationships>
</file>

<file path=xl/worksheets/_rels/sheet24.xml.rels><Relationships xmlns="http://schemas.openxmlformats.org/package/2006/relationships"><Relationship Type="http://schemas.openxmlformats.org/officeDocument/2006/relationships/drawing" Target="/xl/drawings/drawing24.xml" Id="rId1" /></Relationships>
</file>

<file path=xl/worksheets/_rels/sheet25.xml.rels><Relationships xmlns="http://schemas.openxmlformats.org/package/2006/relationships"><Relationship Type="http://schemas.openxmlformats.org/officeDocument/2006/relationships/drawing" Target="/xl/drawings/drawing25.xml" Id="rId1" /></Relationships>
</file>

<file path=xl/worksheets/_rels/sheet26.xml.rels><Relationships xmlns="http://schemas.openxmlformats.org/package/2006/relationships"><Relationship Type="http://schemas.openxmlformats.org/officeDocument/2006/relationships/drawing" Target="/xl/drawings/drawing26.xml" Id="rId1" /></Relationships>
</file>

<file path=xl/worksheets/_rels/sheet27.xml.rels><Relationships xmlns="http://schemas.openxmlformats.org/package/2006/relationships"><Relationship Type="http://schemas.openxmlformats.org/officeDocument/2006/relationships/drawing" Target="/xl/drawings/drawing27.xml" Id="rId1" /></Relationships>
</file>

<file path=xl/worksheets/_rels/sheet28.xml.rels><Relationships xmlns="http://schemas.openxmlformats.org/package/2006/relationships"><Relationship Type="http://schemas.openxmlformats.org/officeDocument/2006/relationships/drawing" Target="/xl/drawings/drawing28.xml" Id="rId1" /></Relationships>
</file>

<file path=xl/worksheets/_rels/sheet29.xml.rels><Relationships xmlns="http://schemas.openxmlformats.org/package/2006/relationships"><Relationship Type="http://schemas.openxmlformats.org/officeDocument/2006/relationships/drawing" Target="/xl/drawings/drawing29.xml" Id="rId1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 /></Relationships>
</file>

<file path=xl/worksheets/_rels/sheet30.xml.rels><Relationships xmlns="http://schemas.openxmlformats.org/package/2006/relationships"><Relationship Type="http://schemas.openxmlformats.org/officeDocument/2006/relationships/drawing" Target="/xl/drawings/drawing30.xml" Id="rId1" /></Relationships>
</file>

<file path=xl/worksheets/_rels/sheet31.xml.rels><Relationships xmlns="http://schemas.openxmlformats.org/package/2006/relationships"><Relationship Type="http://schemas.openxmlformats.org/officeDocument/2006/relationships/drawing" Target="/xl/drawings/drawing31.xml" Id="rId1" /></Relationships>
</file>

<file path=xl/worksheets/_rels/sheet32.xml.rels><Relationships xmlns="http://schemas.openxmlformats.org/package/2006/relationships"><Relationship Type="http://schemas.openxmlformats.org/officeDocument/2006/relationships/drawing" Target="/xl/drawings/drawing32.xml" Id="rId1" /></Relationships>
</file>

<file path=xl/worksheets/_rels/sheet34.xml.rels><Relationships xmlns="http://schemas.openxmlformats.org/package/2006/relationships"><Relationship Type="http://schemas.openxmlformats.org/officeDocument/2006/relationships/drawing" Target="/xl/drawings/drawing33.xml" Id="rId1" /></Relationships>
</file>

<file path=xl/worksheets/_rels/sheet35.xml.rels><Relationships xmlns="http://schemas.openxmlformats.org/package/2006/relationships"><Relationship Type="http://schemas.openxmlformats.org/officeDocument/2006/relationships/drawing" Target="/xl/drawings/drawing34.xml" Id="rId1" /></Relationships>
</file>

<file path=xl/worksheets/_rels/sheet36.xml.rels><Relationships xmlns="http://schemas.openxmlformats.org/package/2006/relationships"><Relationship Type="http://schemas.openxmlformats.org/officeDocument/2006/relationships/drawing" Target="/xl/drawings/drawing35.xml" Id="rId1" /></Relationships>
</file>

<file path=xl/worksheets/_rels/sheet37.xml.rels><Relationships xmlns="http://schemas.openxmlformats.org/package/2006/relationships"><Relationship Type="http://schemas.openxmlformats.org/officeDocument/2006/relationships/drawing" Target="/xl/drawings/drawing36.xml" Id="rId1" /></Relationships>
</file>

<file path=xl/worksheets/_rels/sheet38.xml.rels><Relationships xmlns="http://schemas.openxmlformats.org/package/2006/relationships"><Relationship Type="http://schemas.openxmlformats.org/officeDocument/2006/relationships/drawing" Target="/xl/drawings/drawing37.xml" Id="rId1" /></Relationships>
</file>

<file path=xl/worksheets/_rels/sheet39.xml.rels><Relationships xmlns="http://schemas.openxmlformats.org/package/2006/relationships"><Relationship Type="http://schemas.openxmlformats.org/officeDocument/2006/relationships/drawing" Target="/xl/drawings/drawing38.xml" Id="rId1" 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 /></Relationships>
</file>

<file path=xl/worksheets/_rels/sheet40.xml.rels><Relationships xmlns="http://schemas.openxmlformats.org/package/2006/relationships"><Relationship Type="http://schemas.openxmlformats.org/officeDocument/2006/relationships/drawing" Target="/xl/drawings/drawing39.xml" Id="rId1" /></Relationships>
</file>

<file path=xl/worksheets/_rels/sheet41.xml.rels><Relationships xmlns="http://schemas.openxmlformats.org/package/2006/relationships"><Relationship Type="http://schemas.openxmlformats.org/officeDocument/2006/relationships/drawing" Target="/xl/drawings/drawing40.xml" Id="rId1" /></Relationships>
</file>

<file path=xl/worksheets/_rels/sheet42.xml.rels><Relationships xmlns="http://schemas.openxmlformats.org/package/2006/relationships"><Relationship Type="http://schemas.openxmlformats.org/officeDocument/2006/relationships/drawing" Target="/xl/drawings/drawing41.xml" Id="rId1" /></Relationships>
</file>

<file path=xl/worksheets/_rels/sheet43.xml.rels><Relationships xmlns="http://schemas.openxmlformats.org/package/2006/relationships"><Relationship Type="http://schemas.openxmlformats.org/officeDocument/2006/relationships/drawing" Target="/xl/drawings/drawing42.xml" Id="rId1" /></Relationships>
</file>

<file path=xl/worksheets/_rels/sheet44.xml.rels><Relationships xmlns="http://schemas.openxmlformats.org/package/2006/relationships"><Relationship Type="http://schemas.openxmlformats.org/officeDocument/2006/relationships/drawing" Target="/xl/drawings/drawing43.xml" Id="rId1" /></Relationships>
</file>

<file path=xl/worksheets/_rels/sheet45.xml.rels><Relationships xmlns="http://schemas.openxmlformats.org/package/2006/relationships"><Relationship Type="http://schemas.openxmlformats.org/officeDocument/2006/relationships/drawing" Target="/xl/drawings/drawing44.xml" Id="rId1" /></Relationships>
</file>

<file path=xl/worksheets/_rels/sheet46.xml.rels><Relationships xmlns="http://schemas.openxmlformats.org/package/2006/relationships"><Relationship Type="http://schemas.openxmlformats.org/officeDocument/2006/relationships/drawing" Target="/xl/drawings/drawing45.xml" Id="rId1" /></Relationships>
</file>

<file path=xl/worksheets/_rels/sheet47.xml.rels><Relationships xmlns="http://schemas.openxmlformats.org/package/2006/relationships"><Relationship Type="http://schemas.openxmlformats.org/officeDocument/2006/relationships/drawing" Target="/xl/drawings/drawing46.xml" Id="rId1" /></Relationships>
</file>

<file path=xl/worksheets/_rels/sheet48.xml.rels><Relationships xmlns="http://schemas.openxmlformats.org/package/2006/relationships"><Relationship Type="http://schemas.openxmlformats.org/officeDocument/2006/relationships/drawing" Target="/xl/drawings/drawing47.xml" Id="rId1" /></Relationships>
</file>

<file path=xl/worksheets/_rels/sheet49.xml.rels><Relationships xmlns="http://schemas.openxmlformats.org/package/2006/relationships"><Relationship Type="http://schemas.openxmlformats.org/officeDocument/2006/relationships/drawing" Target="/xl/drawings/drawing48.xml" Id="rId1" 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 /></Relationships>
</file>

<file path=xl/worksheets/_rels/sheet50.xml.rels><Relationships xmlns="http://schemas.openxmlformats.org/package/2006/relationships"><Relationship Type="http://schemas.openxmlformats.org/officeDocument/2006/relationships/drawing" Target="/xl/drawings/drawing49.xml" Id="rId1" /></Relationships>
</file>

<file path=xl/worksheets/_rels/sheet51.xml.rels><Relationships xmlns="http://schemas.openxmlformats.org/package/2006/relationships"><Relationship Type="http://schemas.openxmlformats.org/officeDocument/2006/relationships/drawing" Target="/xl/drawings/drawing50.xml" Id="rId1" /></Relationships>
</file>

<file path=xl/worksheets/_rels/sheet52.xml.rels><Relationships xmlns="http://schemas.openxmlformats.org/package/2006/relationships"><Relationship Type="http://schemas.openxmlformats.org/officeDocument/2006/relationships/drawing" Target="/xl/drawings/drawing51.xml" Id="rId1" /></Relationships>
</file>

<file path=xl/worksheets/_rels/sheet53.xml.rels><Relationships xmlns="http://schemas.openxmlformats.org/package/2006/relationships"><Relationship Type="http://schemas.openxmlformats.org/officeDocument/2006/relationships/drawing" Target="/xl/drawings/drawing52.xml" Id="rId1" /></Relationships>
</file>

<file path=xl/worksheets/_rels/sheet54.xml.rels><Relationships xmlns="http://schemas.openxmlformats.org/package/2006/relationships"><Relationship Type="http://schemas.openxmlformats.org/officeDocument/2006/relationships/drawing" Target="/xl/drawings/drawing53.xml" Id="rId1" /></Relationships>
</file>

<file path=xl/worksheets/_rels/sheet55.xml.rels><Relationships xmlns="http://schemas.openxmlformats.org/package/2006/relationships"><Relationship Type="http://schemas.openxmlformats.org/officeDocument/2006/relationships/drawing" Target="/xl/drawings/drawing54.xml" Id="rId1" /></Relationships>
</file>

<file path=xl/worksheets/_rels/sheet56.xml.rels><Relationships xmlns="http://schemas.openxmlformats.org/package/2006/relationships"><Relationship Type="http://schemas.openxmlformats.org/officeDocument/2006/relationships/drawing" Target="/xl/drawings/drawing55.xml" Id="rId1" /></Relationships>
</file>

<file path=xl/worksheets/_rels/sheet57.xml.rels><Relationships xmlns="http://schemas.openxmlformats.org/package/2006/relationships"><Relationship Type="http://schemas.openxmlformats.org/officeDocument/2006/relationships/drawing" Target="/xl/drawings/drawing56.xml" Id="rId1" /></Relationships>
</file>

<file path=xl/worksheets/_rels/sheet58.xml.rels><Relationships xmlns="http://schemas.openxmlformats.org/package/2006/relationships"><Relationship Type="http://schemas.openxmlformats.org/officeDocument/2006/relationships/drawing" Target="/xl/drawings/drawing57.xml" Id="rId1" /></Relationships>
</file>

<file path=xl/worksheets/_rels/sheet59.xml.rels><Relationships xmlns="http://schemas.openxmlformats.org/package/2006/relationships"><Relationship Type="http://schemas.openxmlformats.org/officeDocument/2006/relationships/drawing" Target="/xl/drawings/drawing58.xml" Id="rId1" 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 /></Relationships>
</file>

<file path=xl/worksheets/_rels/sheet60.xml.rels><Relationships xmlns="http://schemas.openxmlformats.org/package/2006/relationships"><Relationship Type="http://schemas.openxmlformats.org/officeDocument/2006/relationships/drawing" Target="/xl/drawings/drawing59.xml" Id="rId1" /></Relationships>
</file>

<file path=xl/worksheets/_rels/sheet61.xml.rels><Relationships xmlns="http://schemas.openxmlformats.org/package/2006/relationships"><Relationship Type="http://schemas.openxmlformats.org/officeDocument/2006/relationships/drawing" Target="/xl/drawings/drawing60.xml" Id="rId1" /></Relationships>
</file>

<file path=xl/worksheets/_rels/sheet62.xml.rels><Relationships xmlns="http://schemas.openxmlformats.org/package/2006/relationships"><Relationship Type="http://schemas.openxmlformats.org/officeDocument/2006/relationships/drawing" Target="/xl/drawings/drawing61.xml" Id="rId1" /></Relationships>
</file>

<file path=xl/worksheets/_rels/sheet63.xml.rels><Relationships xmlns="http://schemas.openxmlformats.org/package/2006/relationships"><Relationship Type="http://schemas.openxmlformats.org/officeDocument/2006/relationships/drawing" Target="/xl/drawings/drawing62.xml" Id="rId1" /></Relationships>
</file>

<file path=xl/worksheets/_rels/sheet64.xml.rels><Relationships xmlns="http://schemas.openxmlformats.org/package/2006/relationships"><Relationship Type="http://schemas.openxmlformats.org/officeDocument/2006/relationships/drawing" Target="/xl/drawings/drawing63.xml" Id="rId1" /></Relationships>
</file>

<file path=xl/worksheets/_rels/sheet65.xml.rels><Relationships xmlns="http://schemas.openxmlformats.org/package/2006/relationships"><Relationship Type="http://schemas.openxmlformats.org/officeDocument/2006/relationships/drawing" Target="/xl/drawings/drawing64.xml" Id="rId1" /></Relationships>
</file>

<file path=xl/worksheets/_rels/sheet66.xml.rels><Relationships xmlns="http://schemas.openxmlformats.org/package/2006/relationships"><Relationship Type="http://schemas.openxmlformats.org/officeDocument/2006/relationships/drawing" Target="/xl/drawings/drawing65.xml" Id="rId1" /></Relationships>
</file>

<file path=xl/worksheets/_rels/sheet67.xml.rels><Relationships xmlns="http://schemas.openxmlformats.org/package/2006/relationships"><Relationship Type="http://schemas.openxmlformats.org/officeDocument/2006/relationships/drawing" Target="/xl/drawings/drawing66.xml" Id="rId1" /></Relationships>
</file>

<file path=xl/worksheets/_rels/sheet68.xml.rels><Relationships xmlns="http://schemas.openxmlformats.org/package/2006/relationships"><Relationship Type="http://schemas.openxmlformats.org/officeDocument/2006/relationships/drawing" Target="/xl/drawings/drawing67.xml" Id="rId1" /></Relationships>
</file>

<file path=xl/worksheets/_rels/sheet69.xml.rels><Relationships xmlns="http://schemas.openxmlformats.org/package/2006/relationships"><Relationship Type="http://schemas.openxmlformats.org/officeDocument/2006/relationships/drawing" Target="/xl/drawings/drawing68.xml" Id="rId1" 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7.xml" Id="rId1" /></Relationships>
</file>

<file path=xl/worksheets/_rels/sheet8.xml.rels><Relationships xmlns="http://schemas.openxmlformats.org/package/2006/relationships"><Relationship Type="http://schemas.openxmlformats.org/officeDocument/2006/relationships/drawing" Target="/xl/drawings/drawing8.xml" Id="rId1" /></Relationships>
</file>

<file path=xl/worksheets/_rels/sheet9.xml.rels><Relationships xmlns="http://schemas.openxmlformats.org/package/2006/relationships"><Relationship Type="http://schemas.openxmlformats.org/officeDocument/2006/relationships/drawing" Target="/xl/drawings/drawing9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71"/>
  <sheetViews>
    <sheetView tabSelected="1" workbookViewId="0">
      <selection activeCell="A1" sqref="A1:B1"/>
    </sheetView>
  </sheetViews>
  <sheetFormatPr baseColWidth="8" defaultRowHeight="14.5"/>
  <cols>
    <col width="8.54296875" bestFit="1" customWidth="1" min="1" max="1"/>
    <col width="61" bestFit="1" customWidth="1" min="2" max="2"/>
    <col width="22" customWidth="1" min="3" max="3"/>
    <col width="22" customWidth="1" min="5" max="5"/>
    <col width="22" customWidth="1" min="7" max="7"/>
  </cols>
  <sheetData>
    <row r="1" customFormat="1" s="83">
      <c r="A1" s="83" t="inlineStr">
        <is>
          <t>EDELWEISS MUTUAL FUND</t>
        </is>
      </c>
    </row>
    <row r="2" customFormat="1" s="83">
      <c r="A2" s="83" t="inlineStr">
        <is>
          <t>PORTFOLIO STATEMENT as on 30 Nov 02025</t>
        </is>
      </c>
    </row>
    <row r="3" customFormat="1" s="83">
      <c r="A3" s="83" t="inlineStr">
        <is>
          <t>Fund Id</t>
        </is>
      </c>
      <c r="B3" s="83" t="inlineStr">
        <is>
          <t>Fund Desc</t>
        </is>
      </c>
      <c r="C3" s="85" t="inlineStr">
        <is>
          <t>Scheme Risk- O - Meter</t>
        </is>
      </c>
      <c r="D3" s="85" t="inlineStr">
        <is>
          <t>Benchmark of the Scheme</t>
        </is>
      </c>
      <c r="E3" s="85" t="inlineStr">
        <is>
          <t>Benchmark Risk-o-meter</t>
        </is>
      </c>
      <c r="F3" s="85" t="inlineStr">
        <is>
          <t>Benchmark of the Scheme</t>
        </is>
      </c>
      <c r="G3" s="85" t="inlineStr">
        <is>
          <t>Benchmark Risk-o-meter</t>
        </is>
      </c>
    </row>
    <row r="4" ht="70" customHeight="1">
      <c r="A4" t="inlineStr">
        <is>
          <t>EDBPDF</t>
        </is>
      </c>
      <c r="B4" s="56">
        <f>HYPERLINK("[EDEL_Portfolio Monthly Notes 30-Nov-2025.xlsx]EDBPDF!A1","Edelweiss Banking and PSU Debt Fund")</f>
        <v/>
      </c>
      <c r="C4" s="85" t="n"/>
      <c r="D4" s="85" t="inlineStr">
        <is>
          <t>CRISIL Banking and PSU Debt A-II (Tier I Benchmark)</t>
        </is>
      </c>
      <c r="E4" s="85" t="n"/>
      <c r="F4" s="85" t="inlineStr">
        <is>
          <t>Nifty Banking &amp; PSU Debt Index - A-III (Tier II Scheme Benchmark)</t>
        </is>
      </c>
      <c r="G4" s="85" t="n"/>
    </row>
    <row r="5" ht="70" customHeight="1">
      <c r="A5" t="inlineStr">
        <is>
          <t>EDCSDF</t>
        </is>
      </c>
      <c r="B5" s="56">
        <f>HYPERLINK("[EDEL_Portfolio Monthly Notes 30-Nov-2025.xlsx]EDCSDF!A1","Edelweiss CRL IBX 50 50 Gilt Plus SDL Short Duration Index Fund")</f>
        <v/>
      </c>
      <c r="C5" s="85" t="n"/>
      <c r="D5" s="85" t="inlineStr">
        <is>
          <t>CRISIL IBX 50:50 Gilt Plus SDL Short Duration Index</t>
        </is>
      </c>
      <c r="E5" s="85" t="n"/>
      <c r="F5" s="86" t="inlineStr">
        <is>
          <t>-</t>
        </is>
      </c>
      <c r="G5" s="86" t="inlineStr">
        <is>
          <t>-</t>
        </is>
      </c>
    </row>
    <row r="6" ht="70" customHeight="1">
      <c r="A6" t="inlineStr">
        <is>
          <t>EEIAFF</t>
        </is>
      </c>
      <c r="B6" s="56">
        <f>HYPERLINK("[EDEL_Portfolio Monthly Notes 30-Nov-2025.xlsx]EEIAFF!A1","Edelweiss Income Plus Arbitrage Active Fund of Fund")</f>
        <v/>
      </c>
      <c r="C6" s="85" t="n"/>
      <c r="D6" s="85" t="inlineStr">
        <is>
          <t>60% Nifty Short Duration Debt Index + 40% Nifty 50 Arbitrage TRI</t>
        </is>
      </c>
      <c r="E6" s="85" t="n"/>
      <c r="F6" s="86" t="inlineStr">
        <is>
          <t>-</t>
        </is>
      </c>
      <c r="G6" s="86" t="inlineStr">
        <is>
          <t>-</t>
        </is>
      </c>
    </row>
    <row r="7" ht="70" customHeight="1">
      <c r="A7" t="inlineStr">
        <is>
          <t>EEIF30</t>
        </is>
      </c>
      <c r="B7" s="56">
        <f>HYPERLINK("[EDEL_Portfolio Monthly Notes 30-Nov-2025.xlsx]EEIF30!A1","Edelweiss Nifty 100 Quality 30 Index Fnd")</f>
        <v/>
      </c>
      <c r="C7" s="85" t="n"/>
      <c r="D7" s="85" t="inlineStr">
        <is>
          <t>Nifty 100 Quality 30 Index - TRI</t>
        </is>
      </c>
      <c r="E7" s="85" t="n"/>
      <c r="F7" s="86" t="inlineStr">
        <is>
          <t>-</t>
        </is>
      </c>
      <c r="G7" s="86" t="inlineStr">
        <is>
          <t>-</t>
        </is>
      </c>
    </row>
    <row r="8" ht="70" customHeight="1">
      <c r="A8" t="inlineStr">
        <is>
          <t>EELMFE</t>
        </is>
      </c>
      <c r="B8" s="56">
        <f>HYPERLINK("[EDEL_Portfolio Monthly Notes 30-Nov-2025.xlsx]EELMFE!A1","Edelweiss Nifty LargeMidcap 250 ETF")</f>
        <v/>
      </c>
      <c r="C8" s="85" t="n"/>
      <c r="D8" s="85" t="inlineStr">
        <is>
          <t>Nifty LargeMidcap 250 Total Return Index</t>
        </is>
      </c>
      <c r="E8" s="85" t="n"/>
      <c r="F8" s="86" t="inlineStr">
        <is>
          <t>-</t>
        </is>
      </c>
      <c r="G8" s="86" t="inlineStr">
        <is>
          <t>-</t>
        </is>
      </c>
    </row>
    <row r="9" ht="70" customHeight="1">
      <c r="A9" t="inlineStr">
        <is>
          <t>EEMOF1</t>
        </is>
      </c>
      <c r="B9" s="56">
        <f>HYPERLINK("[EDEL_Portfolio Monthly Notes 30-Nov-2025.xlsx]EEMOF1!A1","EDELWEISS RECENTLY LISTED IPO FUND")</f>
        <v/>
      </c>
      <c r="C9" s="85" t="n"/>
      <c r="D9" s="85" t="inlineStr">
        <is>
          <t>Nifty IPO Index</t>
        </is>
      </c>
      <c r="E9" s="85" t="n"/>
      <c r="F9" s="86" t="inlineStr">
        <is>
          <t>-</t>
        </is>
      </c>
      <c r="G9" s="86" t="inlineStr">
        <is>
          <t>-</t>
        </is>
      </c>
    </row>
    <row r="10" ht="70" customHeight="1">
      <c r="A10" t="inlineStr">
        <is>
          <t>EOCHIF</t>
        </is>
      </c>
      <c r="B10" s="56">
        <f>HYPERLINK("[EDEL_Portfolio Monthly Notes 30-Nov-2025.xlsx]EOCHIF!A1","Edelweiss Greater China Equity Off-shore Fund")</f>
        <v/>
      </c>
      <c r="C10" s="85" t="n"/>
      <c r="D10" s="85" t="inlineStr">
        <is>
          <t>MSCI Golden Dragon Index (Total Return Net)</t>
        </is>
      </c>
      <c r="E10" s="85" t="n"/>
      <c r="F10" s="86" t="inlineStr">
        <is>
          <t>-</t>
        </is>
      </c>
      <c r="G10" s="86" t="inlineStr">
        <is>
          <t>-</t>
        </is>
      </c>
    </row>
    <row r="11" ht="70" customHeight="1">
      <c r="A11" t="inlineStr">
        <is>
          <t>EODWHF</t>
        </is>
      </c>
      <c r="B11" s="56">
        <f>HYPERLINK("[EDEL_Portfolio Monthly Notes 30-Nov-2025.xlsx]EODWHF!A1","Edelweiss MSCI (I) DM &amp; WD HC 45 ID Fund")</f>
        <v/>
      </c>
      <c r="C11" s="85" t="n"/>
      <c r="D11" s="85" t="inlineStr">
        <is>
          <t>MSCI India Domestic &amp; World Healthcare 45 Index</t>
        </is>
      </c>
      <c r="E11" s="85" t="n"/>
      <c r="F11" s="86" t="inlineStr">
        <is>
          <t>-</t>
        </is>
      </c>
      <c r="G11" s="86" t="inlineStr">
        <is>
          <t>-</t>
        </is>
      </c>
    </row>
    <row r="12" ht="70" customHeight="1">
      <c r="A12" t="inlineStr">
        <is>
          <t>EDFF33</t>
        </is>
      </c>
      <c r="B12" s="56">
        <f>HYPERLINK("[EDEL_Portfolio Monthly Notes 30-Nov-2025.xlsx]EDFF33!A1","BHARAT Bond FOF - April 2033")</f>
        <v/>
      </c>
      <c r="C12" s="85" t="n"/>
      <c r="D12" s="85" t="inlineStr">
        <is>
          <t>Nifty BHARAT Bond Index - April 2033</t>
        </is>
      </c>
      <c r="E12" s="85" t="n"/>
      <c r="F12" s="86" t="inlineStr">
        <is>
          <t>-</t>
        </is>
      </c>
      <c r="G12" s="86" t="inlineStr">
        <is>
          <t>-</t>
        </is>
      </c>
    </row>
    <row r="13" ht="70" customHeight="1">
      <c r="A13" t="inlineStr">
        <is>
          <t>EDGSEC</t>
        </is>
      </c>
      <c r="B13" s="56">
        <f>HYPERLINK("[EDEL_Portfolio Monthly Notes 30-Nov-2025.xlsx]EDGSEC!A1","Edelweiss Government Securities Fund")</f>
        <v/>
      </c>
      <c r="C13" s="85" t="n"/>
      <c r="D13" s="85" t="inlineStr">
        <is>
          <t>CRISIL Dynamic Gilt Index (Tier I Benchmark)</t>
        </is>
      </c>
      <c r="E13" s="85" t="n"/>
      <c r="F13" s="85" t="inlineStr">
        <is>
          <t>NIFTY G-Sec Index - A-III (Tier II Scheme Benchmark)</t>
        </is>
      </c>
      <c r="G13" s="85" t="n"/>
    </row>
    <row r="14" ht="70" customHeight="1">
      <c r="A14" t="inlineStr">
        <is>
          <t>EDONTF</t>
        </is>
      </c>
      <c r="B14" s="56">
        <f>HYPERLINK("[EDEL_Portfolio Monthly Notes 30-Nov-2025.xlsx]EDONTF!A1","EDELWEISS OVERNIGHT FUND")</f>
        <v/>
      </c>
      <c r="C14" s="85" t="n"/>
      <c r="D14" s="85" t="inlineStr">
        <is>
          <t>CRISIL Liquid Overnight Index (Tier I Benchmark)</t>
        </is>
      </c>
      <c r="E14" s="85" t="n"/>
      <c r="F14" s="86" t="inlineStr">
        <is>
          <t>-</t>
        </is>
      </c>
      <c r="G14" s="86" t="inlineStr">
        <is>
          <t>-</t>
        </is>
      </c>
    </row>
    <row r="15" ht="70" customHeight="1">
      <c r="A15" t="inlineStr">
        <is>
          <t>EECONF</t>
        </is>
      </c>
      <c r="B15" s="56">
        <f>HYPERLINK("[EDEL_Portfolio Monthly Notes 30-Nov-2025.xlsx]EECONF!A1","Edelweiss Consumption Fund")</f>
        <v/>
      </c>
      <c r="C15" s="85" t="n"/>
      <c r="D15" s="85" t="inlineStr">
        <is>
          <t>NIFTY INDIA CONSUMPTION TRI</t>
        </is>
      </c>
      <c r="E15" s="85" t="n"/>
      <c r="F15" s="86" t="inlineStr">
        <is>
          <t>-</t>
        </is>
      </c>
      <c r="G15" s="86" t="inlineStr">
        <is>
          <t>-</t>
        </is>
      </c>
    </row>
    <row r="16" ht="70" customHeight="1">
      <c r="A16" t="inlineStr">
        <is>
          <t>EEESCF</t>
        </is>
      </c>
      <c r="B16" s="56">
        <f>HYPERLINK("[EDEL_Portfolio Monthly Notes 30-Nov-2025.xlsx]EEESCF!A1","Edelweiss Small Cap Fund")</f>
        <v/>
      </c>
      <c r="C16" s="85" t="n"/>
      <c r="D16" s="85" t="inlineStr">
        <is>
          <t>Nifty Smallcap 250 - TRI</t>
        </is>
      </c>
      <c r="E16" s="85" t="n"/>
      <c r="F16" s="86" t="inlineStr">
        <is>
          <t>-</t>
        </is>
      </c>
      <c r="G16" s="86" t="inlineStr">
        <is>
          <t>-</t>
        </is>
      </c>
    </row>
    <row r="17" ht="70" customHeight="1">
      <c r="A17" t="inlineStr">
        <is>
          <t>EELMIF</t>
        </is>
      </c>
      <c r="B17" s="56">
        <f>HYPERLINK("[EDEL_Portfolio Monthly Notes 30-Nov-2025.xlsx]EELMIF!A1","Edelweiss NIFTY Large Mid Cap 250 Index Fund")</f>
        <v/>
      </c>
      <c r="C17" s="85" t="n"/>
      <c r="D17" s="85" t="inlineStr">
        <is>
          <t>Nifty LargeMidcap 250 Index - TRI</t>
        </is>
      </c>
      <c r="E17" s="85" t="n"/>
      <c r="F17" s="86" t="inlineStr">
        <is>
          <t>-</t>
        </is>
      </c>
      <c r="G17" s="86" t="inlineStr">
        <is>
          <t>-</t>
        </is>
      </c>
    </row>
    <row r="18" ht="70" customHeight="1">
      <c r="A18" t="inlineStr">
        <is>
          <t>EEMOFF</t>
        </is>
      </c>
      <c r="B18" s="56">
        <f>HYPERLINK("[EDEL_Portfolio Monthly Notes 30-Nov-2025.xlsx]EEMOFF!A1","Edelweiss Multi Asset Omni Fund of Fund")</f>
        <v/>
      </c>
      <c r="C18" s="85" t="n"/>
      <c r="D18" s="85" t="inlineStr">
        <is>
          <t>65% Nifty500 TRI + 15% Crisil Composite Bond Index + 10% Domestic Gold Price + 10% Domestic Silver Price</t>
        </is>
      </c>
      <c r="E18" s="85" t="n"/>
      <c r="F18" s="86" t="inlineStr">
        <is>
          <t>-</t>
        </is>
      </c>
      <c r="G18" s="86" t="inlineStr">
        <is>
          <t>-</t>
        </is>
      </c>
    </row>
    <row r="19" ht="70" customHeight="1">
      <c r="A19" t="inlineStr">
        <is>
          <t>EGSFOF</t>
        </is>
      </c>
      <c r="B19" s="56">
        <f>HYPERLINK("[EDEL_Portfolio Monthly Notes 30-Nov-2025.xlsx]EGSFOF!A1","Edelweiss Gold and Silver ETF FOF")</f>
        <v/>
      </c>
      <c r="C19" s="85" t="n"/>
      <c r="D19" s="85" t="inlineStr">
        <is>
          <t>Domestic Gold and Silver Prices</t>
        </is>
      </c>
      <c r="E19" s="85" t="n"/>
      <c r="F19" s="86" t="inlineStr">
        <is>
          <t>-</t>
        </is>
      </c>
      <c r="G19" s="86" t="inlineStr">
        <is>
          <t>-</t>
        </is>
      </c>
    </row>
    <row r="20" ht="70" customHeight="1">
      <c r="A20" t="inlineStr">
        <is>
          <t>EDCF27</t>
        </is>
      </c>
      <c r="B20" s="56">
        <f>HYPERLINK("[EDEL_Portfolio Monthly Notes 30-Nov-2025.xlsx]EDCF27!A1","Edelweiss CRISIL-IBX AAA Bond NBFC-HFC - Jun 2027 Index Fund")</f>
        <v/>
      </c>
      <c r="C20" s="85" t="n"/>
      <c r="D20" s="85" t="inlineStr">
        <is>
          <t>CRISIL-IBX AAA NBFC-HFC - Jun 2027</t>
        </is>
      </c>
      <c r="E20" s="85" t="n"/>
      <c r="F20" s="86" t="inlineStr">
        <is>
          <t>-</t>
        </is>
      </c>
      <c r="G20" s="86" t="inlineStr">
        <is>
          <t>-</t>
        </is>
      </c>
    </row>
    <row r="21" ht="70" customHeight="1">
      <c r="A21" t="inlineStr">
        <is>
          <t>EDCG28</t>
        </is>
      </c>
      <c r="B21" s="56">
        <f>HYPERLINK("[EDEL_Portfolio Monthly Notes 30-Nov-2025.xlsx]EDCG28!A1","Edelweiss_CRISIL_IBX 50 50 Gilt Plus SDL Sep 2028 Index Fund")</f>
        <v/>
      </c>
      <c r="C21" s="85" t="n"/>
      <c r="D21" s="85" t="inlineStr">
        <is>
          <t>CRISIL IBX 50:50 Gilt Plus SDL Index - Sep 2028</t>
        </is>
      </c>
      <c r="E21" s="85" t="n"/>
      <c r="F21" s="86" t="inlineStr">
        <is>
          <t>-</t>
        </is>
      </c>
      <c r="G21" s="86" t="inlineStr">
        <is>
          <t>-</t>
        </is>
      </c>
    </row>
    <row r="22" ht="70" customHeight="1">
      <c r="A22" t="inlineStr">
        <is>
          <t>EEELSS</t>
        </is>
      </c>
      <c r="B22" s="56">
        <f>HYPERLINK("[EDEL_Portfolio Monthly Notes 30-Nov-2025.xlsx]EEELSS!A1","Edelweiss ELSS Tax saver Fund")</f>
        <v/>
      </c>
      <c r="C22" s="85" t="n"/>
      <c r="D22" s="85" t="inlineStr">
        <is>
          <t>NIFTY 500 TRI</t>
        </is>
      </c>
      <c r="E22" s="85" t="n"/>
      <c r="F22" s="86" t="inlineStr">
        <is>
          <t>-</t>
        </is>
      </c>
      <c r="G22" s="86" t="inlineStr">
        <is>
          <t>-</t>
        </is>
      </c>
    </row>
    <row r="23" ht="70" customHeight="1">
      <c r="A23" t="inlineStr">
        <is>
          <t>EEFOCF</t>
        </is>
      </c>
      <c r="B23" s="56">
        <f>HYPERLINK("[EDEL_Portfolio Monthly Notes 30-Nov-2025.xlsx]EEFOCF!A1","Edelweiss Focused Fund")</f>
        <v/>
      </c>
      <c r="C23" s="85" t="n"/>
      <c r="D23" s="85" t="inlineStr">
        <is>
          <t>NIFTY 500 TRI</t>
        </is>
      </c>
      <c r="E23" s="85" t="n"/>
      <c r="F23" s="86" t="inlineStr">
        <is>
          <t>-</t>
        </is>
      </c>
      <c r="G23" s="86" t="inlineStr">
        <is>
          <t>-</t>
        </is>
      </c>
    </row>
    <row r="24" ht="70" customHeight="1">
      <c r="A24" t="inlineStr">
        <is>
          <t>EEMMQI</t>
        </is>
      </c>
      <c r="B24" s="56">
        <f>HYPERLINK("[EDEL_Portfolio Monthly Notes 30-Nov-2025.xlsx]EEMMQI!A1","Edelweiss Nifty500 Multicap Momentum Quality 50 Index Fund")</f>
        <v/>
      </c>
      <c r="C24" s="85" t="n"/>
      <c r="D24" s="85" t="inlineStr">
        <is>
          <t>Nifty500 Multicap Momentum Quality 50 TRI</t>
        </is>
      </c>
      <c r="E24" s="85" t="n"/>
      <c r="F24" s="86" t="inlineStr">
        <is>
          <t>-</t>
        </is>
      </c>
      <c r="G24" s="86" t="inlineStr">
        <is>
          <t>-</t>
        </is>
      </c>
    </row>
    <row r="25" ht="70" customHeight="1">
      <c r="A25" t="inlineStr">
        <is>
          <t>EOEMOP</t>
        </is>
      </c>
      <c r="B25" s="56">
        <f>HYPERLINK("[EDEL_Portfolio Monthly Notes 30-Nov-2025.xlsx]EOEMOP!A1","Edelweiss Emerging Markets Opportunities Equity Offshore Fund")</f>
        <v/>
      </c>
      <c r="C25" s="85" t="n"/>
      <c r="D25" s="85" t="inlineStr">
        <is>
          <t>MSCI Emerging Market Index</t>
        </is>
      </c>
      <c r="E25" s="85" t="n"/>
      <c r="F25" s="86" t="inlineStr">
        <is>
          <t>-</t>
        </is>
      </c>
      <c r="G25" s="86" t="inlineStr">
        <is>
          <t>-</t>
        </is>
      </c>
    </row>
    <row r="26" ht="70" customHeight="1">
      <c r="A26" t="inlineStr">
        <is>
          <t>EDCG37</t>
        </is>
      </c>
      <c r="B26" s="56">
        <f>HYPERLINK("[EDEL_Portfolio Monthly Notes 30-Nov-2025.xlsx]EDCG37!A1","Edelweiss_CRISIL IBX 50 50 Gilt Plus SDL April 2037 Index Fund")</f>
        <v/>
      </c>
      <c r="C26" s="85" t="n"/>
      <c r="D26" s="85" t="inlineStr">
        <is>
          <t>CRISIL IBX 50:50 Gilt Plus SDL Index – April 2037</t>
        </is>
      </c>
      <c r="E26" s="85" t="n"/>
      <c r="F26" s="86" t="inlineStr">
        <is>
          <t>-</t>
        </is>
      </c>
      <c r="G26" s="86" t="inlineStr">
        <is>
          <t>-</t>
        </is>
      </c>
    </row>
    <row r="27" ht="70" customHeight="1">
      <c r="A27" t="inlineStr">
        <is>
          <t>EDFF30</t>
        </is>
      </c>
      <c r="B27" s="56">
        <f>HYPERLINK("[EDEL_Portfolio Monthly Notes 30-Nov-2025.xlsx]EDFF30!A1","BHARAT Bond FOF - April 2030")</f>
        <v/>
      </c>
      <c r="C27" s="85" t="n"/>
      <c r="D27" s="85" t="inlineStr">
        <is>
          <t>NIFTY BHARAT Bond Index - April 2030</t>
        </is>
      </c>
      <c r="E27" s="85" t="n"/>
      <c r="F27" s="86" t="inlineStr">
        <is>
          <t>-</t>
        </is>
      </c>
      <c r="G27" s="86" t="inlineStr">
        <is>
          <t>-</t>
        </is>
      </c>
    </row>
    <row r="28" ht="70" customHeight="1">
      <c r="A28" t="inlineStr">
        <is>
          <t>EDFF31</t>
        </is>
      </c>
      <c r="B28" s="56">
        <f>HYPERLINK("[EDEL_Portfolio Monthly Notes 30-Nov-2025.xlsx]EDFF31!A1","BHARAT Bond FOF - April 2031")</f>
        <v/>
      </c>
      <c r="C28" s="85" t="n"/>
      <c r="D28" s="85" t="inlineStr">
        <is>
          <t>NIFTY BHARAT Bond Index - April 2031</t>
        </is>
      </c>
      <c r="E28" s="85" t="n"/>
      <c r="F28" s="86" t="inlineStr">
        <is>
          <t>-</t>
        </is>
      </c>
      <c r="G28" s="86" t="inlineStr">
        <is>
          <t>-</t>
        </is>
      </c>
    </row>
    <row r="29" ht="70" customHeight="1">
      <c r="A29" t="inlineStr">
        <is>
          <t>EDNP27</t>
        </is>
      </c>
      <c r="B29" s="56">
        <f>HYPERLINK("[EDEL_Portfolio Monthly Notes 30-Nov-2025.xlsx]EDNP27!A1","Edelweiss Nifty PSU Bond Plus SDL Apr2027 50 50 Index")</f>
        <v/>
      </c>
      <c r="C29" s="85" t="n"/>
      <c r="D29" s="85" t="inlineStr">
        <is>
          <t>Nifty PSU Bond Plus SDL Apr 2027 50:50 Index</t>
        </is>
      </c>
      <c r="E29" s="85" t="n"/>
      <c r="F29" s="86" t="inlineStr">
        <is>
          <t>-</t>
        </is>
      </c>
      <c r="G29" s="86" t="inlineStr">
        <is>
          <t>-</t>
        </is>
      </c>
    </row>
    <row r="30" ht="70" customHeight="1">
      <c r="A30" t="inlineStr">
        <is>
          <t>EEMAAF</t>
        </is>
      </c>
      <c r="B30" s="56">
        <f>HYPERLINK("[EDEL_Portfolio Monthly Notes 30-Nov-2025.xlsx]EEMAAF!A1","Edelweiss Multi Asset Allocation Fund")</f>
        <v/>
      </c>
      <c r="C30" s="85" t="n"/>
      <c r="D30" s="85" t="inlineStr">
        <is>
          <t>Nifty 500 TRI (40%) +CRISIL Short Term Bond Index + Domestic Gold Prices (5%)  + Domestic Silver Prices (5%)</t>
        </is>
      </c>
      <c r="E30" s="85" t="n"/>
      <c r="F30" s="86" t="inlineStr">
        <is>
          <t>-</t>
        </is>
      </c>
      <c r="G30" s="86" t="inlineStr">
        <is>
          <t>-</t>
        </is>
      </c>
    </row>
    <row r="31" ht="70" customHeight="1">
      <c r="A31" t="inlineStr">
        <is>
          <t>EENN50</t>
        </is>
      </c>
      <c r="B31" s="56">
        <f>HYPERLINK("[EDEL_Portfolio Monthly Notes 30-Nov-2025.xlsx]EENN50!A1","Edelweiss Nifty Next 50 Index Fund")</f>
        <v/>
      </c>
      <c r="C31" s="85" t="n"/>
      <c r="D31" s="85" t="inlineStr">
        <is>
          <t xml:space="preserve">Nifty Next 50 Index </t>
        </is>
      </c>
      <c r="E31" s="85" t="n"/>
      <c r="F31" s="86" t="inlineStr">
        <is>
          <t>-</t>
        </is>
      </c>
      <c r="G31" s="86" t="inlineStr">
        <is>
          <t>-</t>
        </is>
      </c>
    </row>
    <row r="32" ht="70" customHeight="1">
      <c r="A32" t="inlineStr">
        <is>
          <t>EES250</t>
        </is>
      </c>
      <c r="B32" s="56">
        <f>HYPERLINK("[EDEL_Portfolio Monthly Notes 30-Nov-2025.xlsx]EES250!A1","Edelweiss Nifty Smallcap 250 Index Fund")</f>
        <v/>
      </c>
      <c r="C32" s="85" t="n"/>
      <c r="D32" s="85" t="inlineStr">
        <is>
          <t>Nifty Smallcap 250 - TRI</t>
        </is>
      </c>
      <c r="E32" s="85" t="n"/>
      <c r="F32" s="86" t="inlineStr">
        <is>
          <t>-</t>
        </is>
      </c>
      <c r="G32" s="86" t="inlineStr">
        <is>
          <t>-</t>
        </is>
      </c>
    </row>
    <row r="33" ht="70" customHeight="1">
      <c r="A33" t="inlineStr">
        <is>
          <t>EGOLDE</t>
        </is>
      </c>
      <c r="B33" s="56">
        <f>HYPERLINK("[EDEL_Portfolio Monthly Notes 30-Nov-2025.xlsx]EGOLDE!A1","Edelweiss Gold ETF Fund")</f>
        <v/>
      </c>
      <c r="C33" s="85" t="n"/>
      <c r="D33" s="85" t="inlineStr">
        <is>
          <t>Domestic prices of Gold</t>
        </is>
      </c>
      <c r="E33" s="85" t="n"/>
      <c r="F33" s="86" t="inlineStr">
        <is>
          <t>-</t>
        </is>
      </c>
      <c r="G33" s="86" t="inlineStr">
        <is>
          <t>-</t>
        </is>
      </c>
    </row>
    <row r="34" ht="70" customHeight="1">
      <c r="A34" t="inlineStr">
        <is>
          <t>ELLIQF</t>
        </is>
      </c>
      <c r="B34" s="56">
        <f>HYPERLINK("[EDEL_Portfolio Monthly Notes 30-Nov-2025.xlsx]ELLIQF!A1","Edelweiss Liquid Fund")</f>
        <v/>
      </c>
      <c r="C34" s="85" t="n"/>
      <c r="D34" s="85" t="inlineStr">
        <is>
          <t>CRISIL Liquid Debt A-I (Tier I Benchmark)</t>
        </is>
      </c>
      <c r="E34" s="85" t="n"/>
      <c r="F34" s="85" t="inlineStr">
        <is>
          <t>NIFTY Liquid Index A-I (Tier II Scheme Benchmark)</t>
        </is>
      </c>
      <c r="G34" s="85" t="n"/>
    </row>
    <row r="35" ht="70" customHeight="1">
      <c r="A35" t="inlineStr">
        <is>
          <t>AEHYLS</t>
        </is>
      </c>
      <c r="B35" s="56">
        <f>HYPERLINK("[EDEL_Portfolio Monthly Notes 30-Nov-2025.xlsx]AEHYLS!A1","Altiva Hybrid Long-Short Fund")</f>
        <v/>
      </c>
    </row>
    <row r="36" ht="70" customHeight="1">
      <c r="A36" t="inlineStr">
        <is>
          <t>EDFF32</t>
        </is>
      </c>
      <c r="B36" s="56">
        <f>HYPERLINK("[EDEL_Portfolio Monthly Notes 30-Nov-2025.xlsx]EDFF32!A1","BHARAT Bond FOF - April 2032")</f>
        <v/>
      </c>
      <c r="C36" s="85" t="n"/>
      <c r="D36" s="85" t="inlineStr">
        <is>
          <t>Nifty BHARAT Bond Index - April 2032</t>
        </is>
      </c>
      <c r="E36" s="85" t="n"/>
      <c r="F36" s="86" t="inlineStr">
        <is>
          <t>-</t>
        </is>
      </c>
      <c r="G36" s="86" t="inlineStr">
        <is>
          <t>-</t>
        </is>
      </c>
    </row>
    <row r="37" ht="70" customHeight="1">
      <c r="A37" t="inlineStr">
        <is>
          <t>EEALVF</t>
        </is>
      </c>
      <c r="B37" s="56">
        <f>HYPERLINK("[EDEL_Portfolio Monthly Notes 30-Nov-2025.xlsx]EEALVF!A1","Edel Nifty Alpha Low Volatility 30 Index Fund")</f>
        <v/>
      </c>
      <c r="C37" s="85" t="n"/>
      <c r="D37" s="85" t="inlineStr">
        <is>
          <t>Nifty Alpha Low Volatility 30 Index</t>
        </is>
      </c>
      <c r="E37" s="85" t="n"/>
      <c r="F37" s="86" t="inlineStr">
        <is>
          <t>-</t>
        </is>
      </c>
      <c r="G37" s="86" t="inlineStr">
        <is>
          <t>-</t>
        </is>
      </c>
    </row>
    <row r="38" ht="70" customHeight="1">
      <c r="A38" t="inlineStr">
        <is>
          <t>EEARBF</t>
        </is>
      </c>
      <c r="B38" s="56">
        <f>HYPERLINK("[EDEL_Portfolio Monthly Notes 30-Nov-2025.xlsx]EEARBF!A1","Edelweiss Arbitrage Fund")</f>
        <v/>
      </c>
      <c r="C38" s="85" t="n"/>
      <c r="D38" s="85" t="inlineStr">
        <is>
          <t>Nifty 50 Arbitrage Index</t>
        </is>
      </c>
      <c r="E38" s="85" t="n"/>
      <c r="F38" s="86" t="inlineStr">
        <is>
          <t>-</t>
        </is>
      </c>
      <c r="G38" s="86" t="inlineStr">
        <is>
          <t>-</t>
        </is>
      </c>
    </row>
    <row r="39" ht="70" customHeight="1">
      <c r="A39" t="inlineStr">
        <is>
          <t>EEARFD</t>
        </is>
      </c>
      <c r="B39" s="56">
        <f>HYPERLINK("[EDEL_Portfolio Monthly Notes 30-Nov-2025.xlsx]EEARFD!A1","Edelweiss Balanced Advantage Fund")</f>
        <v/>
      </c>
      <c r="C39" s="85" t="n"/>
      <c r="D39" s="85" t="inlineStr">
        <is>
          <t>NIFTY 50 Hybrid Composite debt 50:50 Index</t>
        </is>
      </c>
      <c r="E39" s="85" t="n"/>
      <c r="F39" s="86" t="inlineStr">
        <is>
          <t>-</t>
        </is>
      </c>
      <c r="G39" s="86" t="inlineStr">
        <is>
          <t>-</t>
        </is>
      </c>
    </row>
    <row r="40" ht="70" customHeight="1">
      <c r="A40" t="inlineStr">
        <is>
          <t>EEBCIE</t>
        </is>
      </c>
      <c r="B40" s="56">
        <f>HYPERLINK("[EDEL_Portfolio Monthly Notes 30-Nov-2025.xlsx]EEBCIE!A1","Edel BSE Capital Markets &amp; Insurance ETF")</f>
        <v/>
      </c>
      <c r="C40" s="85" t="n"/>
      <c r="D40" s="85" t="inlineStr">
        <is>
          <t>BSE Capital Markets &amp; Insurance TRI</t>
        </is>
      </c>
      <c r="E40" s="85" t="n"/>
      <c r="F40" s="86" t="inlineStr">
        <is>
          <t>-</t>
        </is>
      </c>
      <c r="G40" s="86" t="inlineStr">
        <is>
          <t>-</t>
        </is>
      </c>
    </row>
    <row r="41" ht="70" customHeight="1">
      <c r="A41" t="inlineStr">
        <is>
          <t>EEBIEF</t>
        </is>
      </c>
      <c r="B41" s="56">
        <f>HYPERLINK("[EDEL_Portfolio Monthly Notes 30-Nov-2025.xlsx]EEBIEF!A1","Edelweiss BSE Internet Economy Index Fund")</f>
        <v/>
      </c>
      <c r="C41" s="85" t="n"/>
      <c r="D41" s="85" t="inlineStr">
        <is>
          <t>BSE Internet Economy TRI</t>
        </is>
      </c>
      <c r="E41" s="85" t="n"/>
      <c r="F41" s="86" t="inlineStr">
        <is>
          <t>-</t>
        </is>
      </c>
      <c r="G41" s="86" t="inlineStr">
        <is>
          <t>-</t>
        </is>
      </c>
    </row>
    <row r="42" ht="70" customHeight="1">
      <c r="A42" t="inlineStr">
        <is>
          <t>EEESSF</t>
        </is>
      </c>
      <c r="B42" s="56">
        <f>HYPERLINK("[EDEL_Portfolio Monthly Notes 30-Nov-2025.xlsx]EEESSF!A1","Edelweiss Equity Savings Fund")</f>
        <v/>
      </c>
      <c r="C42" s="85" t="n"/>
      <c r="D42" s="85" t="inlineStr">
        <is>
          <t>NIFTY 50 Equity Savings Index</t>
        </is>
      </c>
      <c r="E42" s="85" t="n"/>
      <c r="F42" s="86" t="inlineStr">
        <is>
          <t>-</t>
        </is>
      </c>
      <c r="G42" s="86" t="inlineStr">
        <is>
          <t>-</t>
        </is>
      </c>
    </row>
    <row r="43" ht="70" customHeight="1">
      <c r="A43" t="inlineStr">
        <is>
          <t>EEMCPF</t>
        </is>
      </c>
      <c r="B43" s="56">
        <f>HYPERLINK("[EDEL_Portfolio Monthly Notes 30-Nov-2025.xlsx]EEMCPF!A1","Edelweiss Multi Cap Fund")</f>
        <v/>
      </c>
      <c r="C43" s="85" t="n"/>
      <c r="D43" s="85" t="inlineStr">
        <is>
          <t xml:space="preserve">Nifty 500 MultiCap 50:25:25 TRI </t>
        </is>
      </c>
      <c r="E43" s="85" t="n"/>
      <c r="F43" s="86" t="inlineStr">
        <is>
          <t>-</t>
        </is>
      </c>
      <c r="G43" s="86" t="inlineStr">
        <is>
          <t>-</t>
        </is>
      </c>
    </row>
    <row r="44" ht="70" customHeight="1">
      <c r="A44" t="inlineStr">
        <is>
          <t>EEN50E</t>
        </is>
      </c>
      <c r="B44" s="56">
        <f>HYPERLINK("[EDEL_Portfolio Monthly Notes 30-Nov-2025.xlsx]EEN50E!A1","Edelweiss Nifty 50 ETF")</f>
        <v/>
      </c>
      <c r="C44" s="85" t="n"/>
      <c r="D44" s="85" t="inlineStr">
        <is>
          <t>Nifty 50 TRI</t>
        </is>
      </c>
      <c r="E44" s="85" t="n"/>
      <c r="F44" s="86" t="inlineStr">
        <is>
          <t>-</t>
        </is>
      </c>
      <c r="G44" s="86" t="inlineStr">
        <is>
          <t>-</t>
        </is>
      </c>
    </row>
    <row r="45" ht="70" customHeight="1">
      <c r="A45" t="inlineStr">
        <is>
          <t>EESMCF</t>
        </is>
      </c>
      <c r="B45" s="56">
        <f>HYPERLINK("[EDEL_Portfolio Monthly Notes 30-Nov-2025.xlsx]EESMCF!A1","Edelweiss Mid Cap Fund")</f>
        <v/>
      </c>
      <c r="C45" s="85" t="n"/>
      <c r="D45" s="85" t="inlineStr">
        <is>
          <t>NIFTY Midcap 150 TRI</t>
        </is>
      </c>
      <c r="E45" s="85" t="n"/>
      <c r="F45" s="86" t="inlineStr">
        <is>
          <t>-</t>
        </is>
      </c>
      <c r="G45" s="86" t="inlineStr">
        <is>
          <t>-</t>
        </is>
      </c>
    </row>
    <row r="46" ht="70" customHeight="1">
      <c r="A46" t="inlineStr">
        <is>
          <t>EOASEF</t>
        </is>
      </c>
      <c r="B46" s="56">
        <f>HYPERLINK("[EDEL_Portfolio Monthly Notes 30-Nov-2025.xlsx]EOASEF!A1","Edelweiss ASEAN Equity Off-shore Fund")</f>
        <v/>
      </c>
      <c r="C46" s="85" t="n"/>
      <c r="D46" s="85" t="inlineStr">
        <is>
          <t>MSCI AC Asean 10/40 Total Return Index</t>
        </is>
      </c>
      <c r="E46" s="85" t="n"/>
      <c r="F46" s="86" t="inlineStr">
        <is>
          <t>-</t>
        </is>
      </c>
      <c r="G46" s="86" t="inlineStr">
        <is>
          <t>-</t>
        </is>
      </c>
    </row>
    <row r="47" ht="70" customHeight="1">
      <c r="A47" t="inlineStr">
        <is>
          <t>EOUSEF</t>
        </is>
      </c>
      <c r="B47" s="56">
        <f>HYPERLINK("[EDEL_Portfolio Monthly Notes 30-Nov-2025.xlsx]EOUSEF!A1","Edelweiss US Value Equity Off-shore Fund")</f>
        <v/>
      </c>
      <c r="C47" s="85" t="n"/>
      <c r="D47" s="85" t="inlineStr">
        <is>
          <t>Russell 1000 Value Index</t>
        </is>
      </c>
      <c r="E47" s="85" t="n"/>
      <c r="F47" s="86" t="inlineStr">
        <is>
          <t>-</t>
        </is>
      </c>
      <c r="G47" s="86" t="inlineStr">
        <is>
          <t>-</t>
        </is>
      </c>
    </row>
    <row r="48" ht="70" customHeight="1">
      <c r="A48" t="inlineStr">
        <is>
          <t>ESLVRE</t>
        </is>
      </c>
      <c r="B48" s="56">
        <f>HYPERLINK("[EDEL_Portfolio Monthly Notes 30-Nov-2025.xlsx]ESLVRE!A1","Edelweiss Silver ETF Fund")</f>
        <v/>
      </c>
      <c r="C48" s="85" t="n"/>
      <c r="D48" s="85" t="inlineStr">
        <is>
          <t>Domestic prices of Silver</t>
        </is>
      </c>
      <c r="E48" s="85" t="n"/>
      <c r="F48" s="86" t="inlineStr">
        <is>
          <t>-</t>
        </is>
      </c>
      <c r="G48" s="86" t="inlineStr">
        <is>
          <t>-</t>
        </is>
      </c>
    </row>
    <row r="49" ht="70" customHeight="1">
      <c r="A49" t="inlineStr">
        <is>
          <t>EDBE30</t>
        </is>
      </c>
      <c r="B49" s="56">
        <f>HYPERLINK("[EDEL_Portfolio Monthly Notes 30-Nov-2025.xlsx]EDBE30!A1","BHARAT Bond ETF - April 2030")</f>
        <v/>
      </c>
      <c r="C49" s="85" t="n"/>
      <c r="D49" s="85" t="inlineStr">
        <is>
          <t>NIFTY BHARAT Bond Index - April 2030</t>
        </is>
      </c>
      <c r="E49" s="85" t="n"/>
      <c r="F49" s="86" t="inlineStr">
        <is>
          <t>-</t>
        </is>
      </c>
      <c r="G49" s="86" t="inlineStr">
        <is>
          <t>-</t>
        </is>
      </c>
    </row>
    <row r="50" ht="70" customHeight="1">
      <c r="A50" t="inlineStr">
        <is>
          <t>EEEQTF</t>
        </is>
      </c>
      <c r="B50" s="56">
        <f>HYPERLINK("[EDEL_Portfolio Monthly Notes 30-Nov-2025.xlsx]EEEQTF!A1","Edelweiss Large &amp; Mid Cap Fund")</f>
        <v/>
      </c>
      <c r="C50" s="85" t="n"/>
      <c r="D50" s="85" t="inlineStr">
        <is>
          <t>Nifty LargeMidcap 250 Index - TRI</t>
        </is>
      </c>
      <c r="E50" s="85" t="n"/>
      <c r="F50" s="86" t="inlineStr">
        <is>
          <t>-</t>
        </is>
      </c>
      <c r="G50" s="86" t="inlineStr">
        <is>
          <t>-</t>
        </is>
      </c>
    </row>
    <row r="51" ht="70" customHeight="1">
      <c r="A51" t="inlineStr">
        <is>
          <t>EEPRUA</t>
        </is>
      </c>
      <c r="B51" s="56">
        <f>HYPERLINK("[EDEL_Portfolio Monthly Notes 30-Nov-2025.xlsx]EEPRUA!A1","Edelweiss Aggressive Hybrid Fund")</f>
        <v/>
      </c>
      <c r="C51" s="85" t="n"/>
      <c r="D51" s="85" t="inlineStr">
        <is>
          <t>CRISIL Hybrid 35+65 - Aggressive Index</t>
        </is>
      </c>
      <c r="E51" s="85" t="n"/>
      <c r="F51" s="86" t="inlineStr">
        <is>
          <t>-</t>
        </is>
      </c>
      <c r="G51" s="86" t="inlineStr">
        <is>
          <t>-</t>
        </is>
      </c>
    </row>
    <row r="52" ht="70" customHeight="1">
      <c r="A52" t="inlineStr">
        <is>
          <t>EES30E</t>
        </is>
      </c>
      <c r="B52" s="56">
        <f>HYPERLINK("[EDEL_Portfolio Monthly Notes 30-Nov-2025.xlsx]EES30E!A1","Edelweiss BSE Sensex ETF")</f>
        <v/>
      </c>
      <c r="C52" s="85" t="n"/>
      <c r="D52" s="85" t="inlineStr">
        <is>
          <t xml:space="preserve"> BSE Sensex TRI</t>
        </is>
      </c>
      <c r="E52" s="85" t="n"/>
      <c r="F52" s="86" t="inlineStr">
        <is>
          <t>-</t>
        </is>
      </c>
      <c r="G52" s="86" t="inlineStr">
        <is>
          <t>-</t>
        </is>
      </c>
    </row>
    <row r="53" ht="70" customHeight="1">
      <c r="A53" t="inlineStr">
        <is>
          <t>EETECF</t>
        </is>
      </c>
      <c r="B53" s="56">
        <f>HYPERLINK("[EDEL_Portfolio Monthly Notes 30-Nov-2025.xlsx]EETECF!A1","Edelweiss Technology Fund")</f>
        <v/>
      </c>
      <c r="C53" s="85" t="n"/>
      <c r="D53" s="85" t="inlineStr">
        <is>
          <t>BSE Teck TRI</t>
        </is>
      </c>
      <c r="E53" s="85" t="n"/>
      <c r="F53" s="86" t="inlineStr">
        <is>
          <t>-</t>
        </is>
      </c>
      <c r="G53" s="86" t="inlineStr">
        <is>
          <t>-</t>
        </is>
      </c>
    </row>
    <row r="54" ht="70" customHeight="1">
      <c r="A54" t="inlineStr">
        <is>
          <t>EOEDOF</t>
        </is>
      </c>
      <c r="B54" s="56">
        <f>HYPERLINK("[EDEL_Portfolio Monthly Notes 30-Nov-2025.xlsx]EOEDOF!A1","Edelweiss Europe Dynamic Equity Offshore Fund")</f>
        <v/>
      </c>
      <c r="C54" s="85" t="n"/>
      <c r="D54" s="85" t="inlineStr">
        <is>
          <t>MSCI Europe Index (Total Return Net)</t>
        </is>
      </c>
      <c r="E54" s="85" t="n"/>
      <c r="F54" s="86" t="inlineStr">
        <is>
          <t>-</t>
        </is>
      </c>
      <c r="G54" s="86" t="inlineStr">
        <is>
          <t>-</t>
        </is>
      </c>
    </row>
    <row r="55" ht="70" customHeight="1">
      <c r="A55" t="inlineStr">
        <is>
          <t>EDBE31</t>
        </is>
      </c>
      <c r="B55" s="56">
        <f>HYPERLINK("[EDEL_Portfolio Monthly Notes 30-Nov-2025.xlsx]EDBE31!A1","BHARAT Bond ETF - April 2031")</f>
        <v/>
      </c>
      <c r="C55" s="85" t="n"/>
      <c r="D55" s="85" t="inlineStr">
        <is>
          <t>NIFTY BHARAT Bond Index - April 2031</t>
        </is>
      </c>
      <c r="E55" s="85" t="n"/>
      <c r="F55" s="86" t="inlineStr">
        <is>
          <t>-</t>
        </is>
      </c>
      <c r="G55" s="86" t="inlineStr">
        <is>
          <t>-</t>
        </is>
      </c>
    </row>
    <row r="56" ht="70" customHeight="1">
      <c r="A56" t="inlineStr">
        <is>
          <t>EDBE32</t>
        </is>
      </c>
      <c r="B56" s="56">
        <f>HYPERLINK("[EDEL_Portfolio Monthly Notes 30-Nov-2025.xlsx]EDBE32!A1","BHARAT Bond ETF - April 2032")</f>
        <v/>
      </c>
      <c r="C56" s="85" t="n"/>
      <c r="D56" s="85" t="inlineStr">
        <is>
          <t>Nifty BHARAT Bond Index - April 2032</t>
        </is>
      </c>
      <c r="E56" s="85" t="n"/>
      <c r="F56" s="86" t="inlineStr">
        <is>
          <t>-</t>
        </is>
      </c>
      <c r="G56" s="86" t="inlineStr">
        <is>
          <t>-</t>
        </is>
      </c>
    </row>
    <row r="57" ht="70" customHeight="1">
      <c r="A57" t="inlineStr">
        <is>
          <t>EDCF28</t>
        </is>
      </c>
      <c r="B57" s="56">
        <f>HYPERLINK("[EDEL_Portfolio Monthly Notes 30-Nov-2025.xlsx]EDCF28!A1","Edelweiss CRISIL IBX AAA Financial Services Bond – Jan 2028 Index Fund")</f>
        <v/>
      </c>
      <c r="C57" s="85" t="n"/>
      <c r="D57" s="85" t="inlineStr">
        <is>
          <t>CRISIL IBX AAA Financial Services - Jan 2028</t>
        </is>
      </c>
      <c r="E57" s="85" t="n"/>
      <c r="F57" s="86" t="inlineStr">
        <is>
          <t>-</t>
        </is>
      </c>
      <c r="G57" s="86" t="inlineStr">
        <is>
          <t>-</t>
        </is>
      </c>
    </row>
    <row r="58" ht="70" customHeight="1">
      <c r="A58" t="inlineStr">
        <is>
          <t>EDLDUF</t>
        </is>
      </c>
      <c r="B58" s="56">
        <f>HYPERLINK("[EDEL_Portfolio Monthly Notes 30-Nov-2025.xlsx]EDLDUF!A1","Edelweiss Low Duration Fund")</f>
        <v/>
      </c>
      <c r="C58" s="85" t="n"/>
      <c r="D58" s="85" t="inlineStr">
        <is>
          <t>CRISIL Low Duration Debt A-I Index (Tier I Benchmark)</t>
        </is>
      </c>
      <c r="E58" s="85" t="n"/>
      <c r="F58" s="86" t="inlineStr">
        <is>
          <t>-</t>
        </is>
      </c>
      <c r="G58" s="86" t="inlineStr">
        <is>
          <t>-</t>
        </is>
      </c>
    </row>
    <row r="59" ht="70" customHeight="1">
      <c r="A59" t="inlineStr">
        <is>
          <t>EEBCYF</t>
        </is>
      </c>
      <c r="B59" s="56">
        <f>HYPERLINK("[EDEL_Portfolio Monthly Notes 30-Nov-2025.xlsx]EEBCYF!A1","Edelweiss Business Cycle Fund")</f>
        <v/>
      </c>
      <c r="C59" s="85" t="n"/>
      <c r="D59" s="85" t="inlineStr">
        <is>
          <t>NIFTY 500 TRI</t>
        </is>
      </c>
      <c r="E59" s="85" t="n"/>
      <c r="F59" s="86" t="inlineStr">
        <is>
          <t>-</t>
        </is>
      </c>
      <c r="G59" s="86" t="inlineStr">
        <is>
          <t>-</t>
        </is>
      </c>
    </row>
    <row r="60" ht="70" customHeight="1">
      <c r="A60" t="inlineStr">
        <is>
          <t>EEDGEF</t>
        </is>
      </c>
      <c r="B60" s="56">
        <f>HYPERLINK("[EDEL_Portfolio Monthly Notes 30-Nov-2025.xlsx]EEDGEF!A1","Edelweiss Large Cap Fund")</f>
        <v/>
      </c>
      <c r="C60" s="85" t="n"/>
      <c r="D60" s="85" t="inlineStr">
        <is>
          <t>NIFTY 100 TRI</t>
        </is>
      </c>
      <c r="E60" s="85" t="n"/>
      <c r="F60" s="86" t="inlineStr">
        <is>
          <t>-</t>
        </is>
      </c>
      <c r="G60" s="86" t="inlineStr">
        <is>
          <t>-</t>
        </is>
      </c>
    </row>
    <row r="61" ht="70" customHeight="1">
      <c r="A61" t="inlineStr">
        <is>
          <t>EEMMQE</t>
        </is>
      </c>
      <c r="B61" s="56">
        <f>HYPERLINK("[EDEL_Portfolio Monthly Notes 30-Nov-2025.xlsx]EEMMQE!A1","Edelweiss Nifty500 Multicap Momentum Quality 50 ETF")</f>
        <v/>
      </c>
      <c r="C61" s="85" t="n"/>
      <c r="D61" s="85" t="inlineStr">
        <is>
          <t>Nifty500 Multicap Momentum Quality 50 TRI</t>
        </is>
      </c>
      <c r="E61" s="85" t="n"/>
      <c r="F61" s="86" t="inlineStr">
        <is>
          <t>-</t>
        </is>
      </c>
      <c r="G61" s="86" t="inlineStr">
        <is>
          <t>-</t>
        </is>
      </c>
    </row>
    <row r="62" ht="70" customHeight="1">
      <c r="A62" t="inlineStr">
        <is>
          <t>EOUSTF</t>
        </is>
      </c>
      <c r="B62" s="56">
        <f>HYPERLINK("[EDEL_Portfolio Monthly Notes 30-Nov-2025.xlsx]EOUSTF!A1","EDELWEISS US TECHNOLOGY EQUITY FOF")</f>
        <v/>
      </c>
      <c r="C62" s="85" t="n"/>
      <c r="D62" s="85" t="inlineStr">
        <is>
          <t>Russell 1000 Equal Weighted Technology Index</t>
        </is>
      </c>
      <c r="E62" s="85" t="n"/>
      <c r="F62" s="86" t="inlineStr">
        <is>
          <t>-</t>
        </is>
      </c>
      <c r="G62" s="86" t="inlineStr">
        <is>
          <t>-</t>
        </is>
      </c>
    </row>
    <row r="63" ht="70" customHeight="1">
      <c r="A63" t="inlineStr">
        <is>
          <t>EDACBF</t>
        </is>
      </c>
      <c r="B63" s="56">
        <f>HYPERLINK("[EDEL_Portfolio Monthly Notes 30-Nov-2025.xlsx]EDACBF!A1","Edelweiss Money Market Fund")</f>
        <v/>
      </c>
      <c r="C63" s="85" t="n"/>
      <c r="D63" s="85" t="inlineStr">
        <is>
          <t>CRISIL Money Market A-I Index (Tier I Benchmark)</t>
        </is>
      </c>
      <c r="E63" s="85" t="n"/>
      <c r="F63" s="85" t="inlineStr">
        <is>
          <t>NIFTY Money Market Index A-I (Tier II Scheme Benchmark)</t>
        </is>
      </c>
      <c r="G63" s="85" t="n"/>
    </row>
    <row r="64" ht="70" customHeight="1">
      <c r="A64" t="inlineStr">
        <is>
          <t>EDBE33</t>
        </is>
      </c>
      <c r="B64" s="56">
        <f>HYPERLINK("[EDEL_Portfolio Monthly Notes 30-Nov-2025.xlsx]EDBE33!A1","BHARAT Bond ETF - April 2033")</f>
        <v/>
      </c>
      <c r="C64" s="85" t="n"/>
      <c r="D64" s="85" t="inlineStr">
        <is>
          <t>Nifty BHARAT Bond Index - April 2033</t>
        </is>
      </c>
      <c r="E64" s="85" t="n"/>
      <c r="F64" s="86" t="inlineStr">
        <is>
          <t>-</t>
        </is>
      </c>
      <c r="G64" s="86" t="inlineStr">
        <is>
          <t>-</t>
        </is>
      </c>
    </row>
    <row r="65" ht="70" customHeight="1">
      <c r="A65" t="inlineStr">
        <is>
          <t>EDCG27</t>
        </is>
      </c>
      <c r="B65" s="56">
        <f>HYPERLINK("[EDEL_Portfolio Monthly Notes 30-Nov-2025.xlsx]EDCG27!A1","Edelweiss CRISIL IBX 50 50 Gilt Plus SDL June 2027 Index Fund")</f>
        <v/>
      </c>
      <c r="C65" s="85" t="n"/>
      <c r="D65" s="85" t="inlineStr">
        <is>
          <t>CRISIL IBX 50:50 Gilt Plus SDL - June 2027</t>
        </is>
      </c>
      <c r="E65" s="85" t="n"/>
      <c r="F65" s="86" t="inlineStr">
        <is>
          <t>-</t>
        </is>
      </c>
      <c r="G65" s="86" t="inlineStr">
        <is>
          <t>-</t>
        </is>
      </c>
    </row>
    <row r="66" ht="70" customHeight="1">
      <c r="A66" t="inlineStr">
        <is>
          <t>EDN1LE</t>
        </is>
      </c>
      <c r="B66" s="56">
        <f>HYPERLINK("[EDEL_Portfolio Monthly Notes 30-Nov-2025.xlsx]EDN1LE!A1","Edelweiss Nifty 1D Rate Liquid ETF")</f>
        <v/>
      </c>
      <c r="C66" s="85" t="n"/>
      <c r="D66" s="85" t="inlineStr">
        <is>
          <t>Nifty 1D Rate Index</t>
        </is>
      </c>
      <c r="E66" s="85" t="n"/>
      <c r="F66" s="86" t="inlineStr">
        <is>
          <t>-</t>
        </is>
      </c>
      <c r="G66" s="86" t="inlineStr">
        <is>
          <t>-</t>
        </is>
      </c>
    </row>
    <row r="67" ht="70" customHeight="1">
      <c r="A67" t="inlineStr">
        <is>
          <t>EDNPSF</t>
        </is>
      </c>
      <c r="B67" s="56">
        <f>HYPERLINK("[EDEL_Portfolio Monthly Notes 30-Nov-2025.xlsx]EDNPSF!A1","Edelweiss Nifty PSU Bond Plus SDL Apr2026 50 50 Index Fund")</f>
        <v/>
      </c>
      <c r="C67" s="85" t="n"/>
      <c r="D67" s="85" t="inlineStr">
        <is>
          <t>Nifty PSU Bond Plus SDL Apr 2026 50:50 Index</t>
        </is>
      </c>
      <c r="E67" s="85" t="n"/>
      <c r="F67" s="86" t="inlineStr">
        <is>
          <t>-</t>
        </is>
      </c>
      <c r="G67" s="86" t="inlineStr">
        <is>
          <t>-</t>
        </is>
      </c>
    </row>
    <row r="68" ht="70" customHeight="1">
      <c r="A68" t="inlineStr">
        <is>
          <t>EEECRF</t>
        </is>
      </c>
      <c r="B68" s="56">
        <f>HYPERLINK("[EDEL_Portfolio Monthly Notes 30-Nov-2025.xlsx]EEECRF!A1","Edelweiss Flexi-Cap Fund")</f>
        <v/>
      </c>
      <c r="C68" s="85" t="n"/>
      <c r="D68" s="85" t="inlineStr">
        <is>
          <t>NIFTY 500 TRI</t>
        </is>
      </c>
      <c r="E68" s="85" t="n"/>
      <c r="F68" s="86" t="inlineStr">
        <is>
          <t>-</t>
        </is>
      </c>
      <c r="G68" s="86" t="inlineStr">
        <is>
          <t>-</t>
        </is>
      </c>
    </row>
    <row r="69" ht="70" customHeight="1">
      <c r="A69" t="inlineStr">
        <is>
          <t>EEIF50</t>
        </is>
      </c>
      <c r="B69" s="56">
        <f>HYPERLINK("[EDEL_Portfolio Monthly Notes 30-Nov-2025.xlsx]EEIF50!A1","Edelweiss Nifty 50 Index Fund")</f>
        <v/>
      </c>
      <c r="C69" s="85" t="n"/>
      <c r="D69" s="85" t="inlineStr">
        <is>
          <t>NIFTY 50 - TRI</t>
        </is>
      </c>
      <c r="E69" s="85" t="n"/>
      <c r="F69" s="86" t="inlineStr">
        <is>
          <t>-</t>
        </is>
      </c>
      <c r="G69" s="86" t="inlineStr">
        <is>
          <t>-</t>
        </is>
      </c>
    </row>
    <row r="70" ht="70" customHeight="1">
      <c r="A70" t="inlineStr">
        <is>
          <t>EEM150</t>
        </is>
      </c>
      <c r="B70" s="56">
        <f>HYPERLINK("[EDEL_Portfolio Monthly Notes 30-Nov-2025.xlsx]EEM150!A1","Edelweiss Nifty Midcap150 Momentum 50 Index Fund")</f>
        <v/>
      </c>
      <c r="C70" s="85" t="n"/>
      <c r="D70" s="85" t="inlineStr">
        <is>
          <t>NIFTY Midcap 150 Moment 50 TRI</t>
        </is>
      </c>
      <c r="E70" s="85" t="n"/>
      <c r="F70" s="86" t="inlineStr">
        <is>
          <t>-</t>
        </is>
      </c>
      <c r="G70" s="86" t="inlineStr">
        <is>
          <t>-</t>
        </is>
      </c>
    </row>
    <row r="71" ht="70" customHeight="1">
      <c r="A71" t="inlineStr">
        <is>
          <t>EENBEF</t>
        </is>
      </c>
      <c r="B71" s="56">
        <f>HYPERLINK("[EDEL_Portfolio Monthly Notes 30-Nov-2025.xlsx]EENBEF!A1","Edelweiss Nifty Bank ETF")</f>
        <v/>
      </c>
      <c r="C71" s="85" t="n"/>
      <c r="D71" s="85" t="inlineStr">
        <is>
          <t>NIFTY Bank TRI</t>
        </is>
      </c>
      <c r="E71" s="85" t="n"/>
      <c r="F71" s="86" t="inlineStr">
        <is>
          <t>-</t>
        </is>
      </c>
      <c r="G71" s="86" t="inlineStr">
        <is>
          <t>-</t>
        </is>
      </c>
    </row>
  </sheetData>
  <mergeCells count="2">
    <mergeCell ref="A2:B2"/>
    <mergeCell ref="A1:B1"/>
  </mergeCells>
  <pageMargins left="0.7" right="0.7" top="0.75" bottom="0.75" header="0.3" footer="0.3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59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BHARAT BOND FOF – APRIL 2033 AS ON NOVEMBER 30, 2025</t>
        </is>
      </c>
    </row>
    <row r="2" ht="31.5" customHeight="1">
      <c r="A2" s="84" t="inlineStr">
        <is>
          <t>(An open-ended Target Maturity fund of funds scheme investing in units of BHARAT Bond ETF – April 2033)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3" t="n"/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Investment in Mutual fund</t>
        </is>
      </c>
      <c r="B8" s="32" t="n"/>
      <c r="C8" s="32" t="n"/>
      <c r="D8" s="14" t="n"/>
      <c r="E8" s="15" t="n"/>
      <c r="F8" s="16" t="n"/>
      <c r="G8" s="16" t="n"/>
    </row>
    <row r="9">
      <c r="A9" s="13" t="inlineStr">
        <is>
          <t>BHARAT BOND ETF - APRIL 2033</t>
        </is>
      </c>
      <c r="B9" s="32" t="inlineStr">
        <is>
          <t>INF754K01QX0</t>
        </is>
      </c>
      <c r="C9" s="32" t="n"/>
      <c r="D9" s="14" t="n">
        <v>17584531</v>
      </c>
      <c r="E9" s="15" t="n">
        <v>224273.11</v>
      </c>
      <c r="F9" s="16" t="n">
        <v>0.9958</v>
      </c>
      <c r="G9" s="16" t="n"/>
    </row>
    <row r="10">
      <c r="A10" s="17" t="inlineStr">
        <is>
          <t>Sub Total</t>
        </is>
      </c>
      <c r="B10" s="33" t="n"/>
      <c r="C10" s="33" t="n"/>
      <c r="D10" s="18" t="n"/>
      <c r="E10" s="19" t="n">
        <v>224273.11</v>
      </c>
      <c r="F10" s="20" t="n">
        <v>0.9958</v>
      </c>
      <c r="G10" s="21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25" t="inlineStr">
        <is>
          <t>TOTAL</t>
        </is>
      </c>
      <c r="B12" s="34" t="n"/>
      <c r="C12" s="34" t="n"/>
      <c r="D12" s="26" t="n"/>
      <c r="E12" s="19" t="n">
        <v>224273.11</v>
      </c>
      <c r="F12" s="20" t="n">
        <v>0.9958</v>
      </c>
      <c r="G12" s="21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17" t="inlineStr">
        <is>
          <t>TREPS / Reverse Repo</t>
        </is>
      </c>
      <c r="B14" s="32" t="n"/>
      <c r="C14" s="32" t="n"/>
      <c r="D14" s="14" t="n"/>
      <c r="E14" s="15" t="n"/>
      <c r="F14" s="16" t="n"/>
      <c r="G14" s="16" t="n"/>
    </row>
    <row r="15">
      <c r="A15" s="13" t="inlineStr">
        <is>
          <t>Clearing Corporation of India Ltd.</t>
        </is>
      </c>
      <c r="B15" s="32" t="n"/>
      <c r="C15" s="32" t="n"/>
      <c r="D15" s="14" t="n"/>
      <c r="E15" s="15" t="n">
        <v>1144.49</v>
      </c>
      <c r="F15" s="16" t="n">
        <v>0.0051</v>
      </c>
      <c r="G15" s="16" t="n">
        <v>0.053935</v>
      </c>
    </row>
    <row r="16">
      <c r="A16" s="17" t="inlineStr">
        <is>
          <t>Sub Total</t>
        </is>
      </c>
      <c r="B16" s="33" t="n"/>
      <c r="C16" s="33" t="n"/>
      <c r="D16" s="18" t="n"/>
      <c r="E16" s="19" t="n">
        <v>1144.49</v>
      </c>
      <c r="F16" s="20" t="n">
        <v>0.0051</v>
      </c>
      <c r="G16" s="21" t="n"/>
    </row>
    <row r="17">
      <c r="A17" s="13" t="n"/>
      <c r="B17" s="32" t="n"/>
      <c r="C17" s="32" t="n"/>
      <c r="D17" s="14" t="n"/>
      <c r="E17" s="15" t="n"/>
      <c r="F17" s="16" t="n"/>
      <c r="G17" s="16" t="n"/>
    </row>
    <row r="18">
      <c r="A18" s="25" t="inlineStr">
        <is>
          <t>TOTAL</t>
        </is>
      </c>
      <c r="B18" s="34" t="n"/>
      <c r="C18" s="34" t="n"/>
      <c r="D18" s="26" t="n"/>
      <c r="E18" s="19" t="n">
        <v>1144.49</v>
      </c>
      <c r="F18" s="20" t="n">
        <v>0.0051</v>
      </c>
      <c r="G18" s="21" t="n"/>
    </row>
    <row r="19">
      <c r="A19" s="13" t="inlineStr">
        <is>
          <t>Accrued Interest</t>
        </is>
      </c>
      <c r="B19" s="32" t="n"/>
      <c r="C19" s="32" t="n"/>
      <c r="D19" s="14" t="n"/>
      <c r="E19" s="15" t="n">
        <v>0.5073552</v>
      </c>
      <c r="F19" s="16" t="n">
        <v>2e-06</v>
      </c>
      <c r="G19" s="16" t="n"/>
    </row>
    <row r="20">
      <c r="A20" s="13" t="inlineStr">
        <is>
          <t>Net Receivables/(Payables)</t>
        </is>
      </c>
      <c r="B20" s="32" t="n"/>
      <c r="C20" s="32" t="n"/>
      <c r="D20" s="14" t="n"/>
      <c r="E20" s="36" t="n">
        <v>-193.4673552</v>
      </c>
      <c r="F20" s="37" t="n">
        <v>-0.000902</v>
      </c>
      <c r="G20" s="16" t="n">
        <v>0.053934</v>
      </c>
    </row>
    <row r="21">
      <c r="A21" s="27" t="inlineStr">
        <is>
          <t>GRAND TOTAL</t>
        </is>
      </c>
      <c r="B21" s="35" t="n"/>
      <c r="C21" s="35" t="n"/>
      <c r="D21" s="28" t="n"/>
      <c r="E21" s="29" t="n">
        <v>225224.64</v>
      </c>
      <c r="F21" s="30" t="n">
        <v>1</v>
      </c>
      <c r="G21" s="30" t="n"/>
    </row>
    <row r="26">
      <c r="A26" s="83" t="inlineStr">
        <is>
          <t>Notes:</t>
        </is>
      </c>
    </row>
    <row r="27" ht="29" customHeight="1">
      <c r="A27" s="57" t="inlineStr">
        <is>
          <t>1. Security in default beyond its maturiy date</t>
        </is>
      </c>
      <c r="B27" s="3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58" t="n">
        <v>45961</v>
      </c>
      <c r="C30" s="58" t="n">
        <v>45989</v>
      </c>
    </row>
    <row r="31">
      <c r="A31" t="inlineStr">
        <is>
          <t>Direct Plan  Growth Option</t>
        </is>
      </c>
      <c r="B31" t="n">
        <v>12.6948</v>
      </c>
      <c r="C31" t="n">
        <v>12.7698</v>
      </c>
    </row>
    <row r="32">
      <c r="A32" t="inlineStr">
        <is>
          <t>Direct Plan IDCW Option</t>
        </is>
      </c>
      <c r="B32" t="n">
        <v>12.6948</v>
      </c>
      <c r="C32" t="n">
        <v>12.7698</v>
      </c>
    </row>
    <row r="33">
      <c r="A33" t="inlineStr">
        <is>
          <t>Regular Plan  Growth Option</t>
        </is>
      </c>
      <c r="B33" t="n">
        <v>12.6948</v>
      </c>
      <c r="C33" t="n">
        <v>12.7698</v>
      </c>
    </row>
    <row r="34">
      <c r="A34" t="inlineStr">
        <is>
          <t>Regular Plan IDCW Option</t>
        </is>
      </c>
      <c r="B34" t="n">
        <v>12.6948</v>
      </c>
      <c r="C34" t="n">
        <v>12.7698</v>
      </c>
    </row>
    <row r="36">
      <c r="A36" t="inlineStr">
        <is>
          <t xml:space="preserve">3. Total Dividend (Net) declared during the month </t>
        </is>
      </c>
      <c r="B36" s="3" t="inlineStr">
        <is>
          <t>NIL</t>
        </is>
      </c>
    </row>
    <row r="37">
      <c r="A37" t="inlineStr">
        <is>
          <t>4. Bonus was declared during the month</t>
        </is>
      </c>
      <c r="B37" s="3" t="inlineStr">
        <is>
          <t>NIL</t>
        </is>
      </c>
    </row>
    <row r="38" ht="58" customHeight="1">
      <c r="A38" s="57" t="inlineStr">
        <is>
          <t>5. Investment in Repo of Corporate Debt Securities during the month ended November 30, 2025</t>
        </is>
      </c>
      <c r="B38" s="3" t="inlineStr">
        <is>
          <t>NIL</t>
        </is>
      </c>
    </row>
    <row r="39" ht="43.5" customHeight="1">
      <c r="A39" s="57" t="inlineStr">
        <is>
          <t>6. Investment in foreign securities/ADRs/GDRs at the end of the month</t>
        </is>
      </c>
      <c r="B39" s="3" t="inlineStr">
        <is>
          <t>NIL</t>
        </is>
      </c>
    </row>
    <row r="40" ht="72.5" customHeight="1">
      <c r="A40" s="57" t="inlineStr">
        <is>
          <t>7. Total gross exposure to derivative instruments (excluding reversed positions) at the end of the month (Rs. in Lakhs)</t>
        </is>
      </c>
      <c r="B40" s="3" t="inlineStr">
        <is>
          <t>NIL</t>
        </is>
      </c>
    </row>
    <row r="41">
      <c r="A41" t="inlineStr">
        <is>
          <t>7. Average Portfolio Maturity</t>
        </is>
      </c>
      <c r="B41" s="60">
        <f>B54</f>
        <v/>
      </c>
    </row>
    <row r="42" ht="58" customHeight="1">
      <c r="A42" s="57" t="inlineStr">
        <is>
          <t>8. Margin Deposits includes Margin money placed on derivatives other than margin money placed with bank</t>
        </is>
      </c>
      <c r="B42" s="3" t="inlineStr">
        <is>
          <t>NIL</t>
        </is>
      </c>
    </row>
    <row r="43" ht="58" customHeight="1">
      <c r="A43" s="57" t="inlineStr">
        <is>
          <t>9. Value of investment made by other schemes under same management (Rs. In Lakhs)</t>
        </is>
      </c>
      <c r="B43" t="inlineStr">
        <is>
          <t>NIL</t>
        </is>
      </c>
    </row>
    <row r="44" ht="43.5" customHeight="1">
      <c r="A44" s="57" t="inlineStr">
        <is>
          <t>10. Number of instance of deviation In valuation of securities</t>
        </is>
      </c>
      <c r="B44" s="3" t="inlineStr">
        <is>
          <t>NIL</t>
        </is>
      </c>
    </row>
    <row r="45" ht="43.5" customHeight="1">
      <c r="A45" s="57" t="inlineStr">
        <is>
          <t>11. Total value and percentage of illiquid equity shares / securities</t>
        </is>
      </c>
      <c r="B45" s="3" t="inlineStr">
        <is>
          <t>NIL</t>
        </is>
      </c>
    </row>
    <row r="47">
      <c r="A47" t="inlineStr">
        <is>
          <t>Portfolio Information</t>
        </is>
      </c>
    </row>
    <row r="48">
      <c r="A48" s="61" t="inlineStr">
        <is>
          <t>Scheme Name :</t>
        </is>
      </c>
      <c r="B48" s="61" t="inlineStr">
        <is>
          <t>BHARAT Bond FOF - April 2033</t>
        </is>
      </c>
    </row>
    <row r="49">
      <c r="A49" s="61" t="inlineStr">
        <is>
          <t>Description (if any)</t>
        </is>
      </c>
      <c r="B49" s="61" t="inlineStr">
        <is>
          <t>Fund of funds scheme (Domestic)</t>
        </is>
      </c>
    </row>
    <row r="50">
      <c r="A50" s="61" t="n"/>
      <c r="B50" s="61" t="n"/>
    </row>
    <row r="51">
      <c r="A51" s="61" t="inlineStr">
        <is>
          <t>Annualised Portfolio YTM* :</t>
        </is>
      </c>
      <c r="B51" s="62" t="n">
        <v>6.917257619099844</v>
      </c>
    </row>
    <row r="52">
      <c r="A52" s="61" t="n"/>
      <c r="B52" s="61" t="n"/>
    </row>
    <row r="53">
      <c r="A53" s="61" t="inlineStr">
        <is>
          <t>Macaulay Duration</t>
        </is>
      </c>
      <c r="B53" s="63" t="n">
        <v>5.4777</v>
      </c>
    </row>
    <row r="54">
      <c r="A54" s="61" t="inlineStr">
        <is>
          <t>Residual Maturity</t>
        </is>
      </c>
      <c r="B54" s="63" t="n">
        <v>7.076690287905611</v>
      </c>
    </row>
    <row r="55">
      <c r="A55" s="61" t="n"/>
      <c r="B55" s="61" t="n"/>
    </row>
    <row r="56">
      <c r="A56" s="61" t="inlineStr">
        <is>
          <t xml:space="preserve">As on (Date) </t>
        </is>
      </c>
      <c r="B56" s="64" t="n">
        <v>45991</v>
      </c>
    </row>
    <row r="58" ht="70" customHeight="1">
      <c r="A58" s="85" t="inlineStr">
        <is>
          <t>Scheme Name</t>
        </is>
      </c>
      <c r="B58" s="85" t="inlineStr">
        <is>
          <t>Risk- O - Meter</t>
        </is>
      </c>
      <c r="C58" s="85" t="inlineStr">
        <is>
          <t>Benchmark of the Scheme</t>
        </is>
      </c>
      <c r="D58" s="85" t="inlineStr">
        <is>
          <t>Benchmark Risk-o-meter</t>
        </is>
      </c>
    </row>
    <row r="59" ht="70" customHeight="1">
      <c r="A59" s="85" t="inlineStr">
        <is>
          <t>BHARAT Bond ETF FOF – April 2033</t>
        </is>
      </c>
      <c r="B59" s="85" t="n"/>
      <c r="C59" s="85" t="inlineStr">
        <is>
          <t>Nifty BHARAT Bond Index - April 2033</t>
        </is>
      </c>
      <c r="D59" s="85" t="n"/>
      <c r="E5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97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 GOVERNMENT SECURITIES FUND AS ON NOVEMBER 30, 2025</t>
        </is>
      </c>
    </row>
    <row r="2" ht="31.5" customHeight="1">
      <c r="A2" s="84" t="inlineStr">
        <is>
          <t>(An open ended debt scheme investing in government securities across maturity. A relatively high interest rate risk and relatively low credit risk.)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7" t="inlineStr">
        <is>
          <t>Debt Instruments</t>
        </is>
      </c>
      <c r="B8" s="32" t="n"/>
      <c r="C8" s="32" t="n"/>
      <c r="D8" s="14" t="n"/>
      <c r="E8" s="15" t="n"/>
      <c r="F8" s="16" t="n"/>
      <c r="G8" s="16" t="n"/>
    </row>
    <row r="9">
      <c r="A9" s="17" t="inlineStr">
        <is>
          <t>(a) Listed / Awaiting listing on Stock Exchanges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Sub Total</t>
        </is>
      </c>
      <c r="B10" s="32" t="n"/>
      <c r="C10" s="32" t="n"/>
      <c r="D10" s="14" t="n"/>
      <c r="E10" s="22" t="inlineStr">
        <is>
          <t>NIL</t>
        </is>
      </c>
      <c r="F10" s="23" t="inlineStr">
        <is>
          <t>NIL</t>
        </is>
      </c>
      <c r="G10" s="16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17" t="inlineStr">
        <is>
          <t>Government Securities</t>
        </is>
      </c>
      <c r="B12" s="32" t="n"/>
      <c r="C12" s="32" t="n"/>
      <c r="D12" s="14" t="n"/>
      <c r="E12" s="15" t="n"/>
      <c r="F12" s="16" t="n"/>
      <c r="G12" s="16" t="n"/>
    </row>
    <row r="13">
      <c r="A13" s="13" t="inlineStr">
        <is>
          <t>6.68% GOVT OF INDIA RED 07-07-2040</t>
        </is>
      </c>
      <c r="B13" s="32" t="inlineStr">
        <is>
          <t>IN0020250042</t>
        </is>
      </c>
      <c r="C13" s="32" t="inlineStr">
        <is>
          <t>SOVEREIGN</t>
        </is>
      </c>
      <c r="D13" s="14" t="n">
        <v>6500000</v>
      </c>
      <c r="E13" s="15" t="n">
        <v>6351.12</v>
      </c>
      <c r="F13" s="16" t="n">
        <v>0.4104</v>
      </c>
      <c r="G13" s="16" t="n">
        <v>0.07051</v>
      </c>
    </row>
    <row r="14">
      <c r="A14" s="13" t="inlineStr">
        <is>
          <t>7.34% GOVT OF INDIA RED 22-04-2064</t>
        </is>
      </c>
      <c r="B14" s="32" t="inlineStr">
        <is>
          <t>IN0020240035</t>
        </is>
      </c>
      <c r="C14" s="32" t="inlineStr">
        <is>
          <t>SOVEREIGN</t>
        </is>
      </c>
      <c r="D14" s="14" t="n">
        <v>2500000</v>
      </c>
      <c r="E14" s="15" t="n">
        <v>2477.64</v>
      </c>
      <c r="F14" s="16" t="n">
        <v>0.1601</v>
      </c>
      <c r="G14" s="16" t="n">
        <v>0.07547</v>
      </c>
    </row>
    <row r="15">
      <c r="A15" s="13" t="inlineStr">
        <is>
          <t>6.9% GOVT OF INDIA RED 15-04-2065</t>
        </is>
      </c>
      <c r="B15" s="32" t="inlineStr">
        <is>
          <t>IN0020250018</t>
        </is>
      </c>
      <c r="C15" s="32" t="inlineStr">
        <is>
          <t>SOVEREIGN</t>
        </is>
      </c>
      <c r="D15" s="14" t="n">
        <v>2000000</v>
      </c>
      <c r="E15" s="15" t="n">
        <v>1875.22</v>
      </c>
      <c r="F15" s="16" t="n">
        <v>0.1212</v>
      </c>
      <c r="G15" s="16" t="n">
        <v>0.07524599999999999</v>
      </c>
    </row>
    <row r="16">
      <c r="A16" s="13" t="inlineStr">
        <is>
          <t>7.26% GOVT OF INDIA RED 06-02-2033</t>
        </is>
      </c>
      <c r="B16" s="32" t="inlineStr">
        <is>
          <t>IN0020220151</t>
        </is>
      </c>
      <c r="C16" s="32" t="inlineStr">
        <is>
          <t>SOVEREIGN</t>
        </is>
      </c>
      <c r="D16" s="14" t="n">
        <v>1000000</v>
      </c>
      <c r="E16" s="15" t="n">
        <v>1041.7</v>
      </c>
      <c r="F16" s="16" t="n">
        <v>0.0673</v>
      </c>
      <c r="G16" s="16" t="n">
        <v>0.066274</v>
      </c>
    </row>
    <row r="17">
      <c r="A17" s="13" t="inlineStr">
        <is>
          <t>6.33% GOVT OF INDIA RED 05-05-2035</t>
        </is>
      </c>
      <c r="B17" s="32" t="inlineStr">
        <is>
          <t>IN0020250026</t>
        </is>
      </c>
      <c r="C17" s="32" t="inlineStr">
        <is>
          <t>SOVEREIGN</t>
        </is>
      </c>
      <c r="D17" s="14" t="n">
        <v>1000000</v>
      </c>
      <c r="E17" s="15" t="n">
        <v>985.09</v>
      </c>
      <c r="F17" s="16" t="n">
        <v>0.06370000000000001</v>
      </c>
      <c r="G17" s="16" t="n">
        <v>0.066506</v>
      </c>
    </row>
    <row r="18">
      <c r="A18" s="13" t="inlineStr">
        <is>
          <t>6.48% GOVT OF INDIA RED 06-10-2035</t>
        </is>
      </c>
      <c r="B18" s="32" t="inlineStr">
        <is>
          <t>IN0020250091</t>
        </is>
      </c>
      <c r="C18" s="32" t="inlineStr">
        <is>
          <t>SOVEREIGN</t>
        </is>
      </c>
      <c r="D18" s="14" t="n">
        <v>500000</v>
      </c>
      <c r="E18" s="15" t="n">
        <v>499.15</v>
      </c>
      <c r="F18" s="16" t="n">
        <v>0.0323</v>
      </c>
      <c r="G18" s="16" t="n">
        <v>0.066078</v>
      </c>
    </row>
    <row r="19">
      <c r="A19" s="17" t="inlineStr">
        <is>
          <t>Sub Total</t>
        </is>
      </c>
      <c r="B19" s="33" t="n"/>
      <c r="C19" s="33" t="n"/>
      <c r="D19" s="18" t="n"/>
      <c r="E19" s="19" t="n">
        <v>13229.92</v>
      </c>
      <c r="F19" s="20" t="n">
        <v>0.855</v>
      </c>
      <c r="G19" s="21" t="n"/>
    </row>
    <row r="20">
      <c r="A20" s="13" t="n"/>
      <c r="B20" s="32" t="n"/>
      <c r="C20" s="32" t="n"/>
      <c r="D20" s="14" t="n"/>
      <c r="E20" s="15" t="n"/>
      <c r="F20" s="16" t="n"/>
      <c r="G20" s="16" t="n"/>
    </row>
    <row r="21">
      <c r="A21" s="17" t="inlineStr">
        <is>
          <t>State Development Loan</t>
        </is>
      </c>
      <c r="B21" s="32" t="n"/>
      <c r="C21" s="32" t="n"/>
      <c r="D21" s="14" t="n"/>
      <c r="E21" s="15" t="n"/>
      <c r="F21" s="16" t="n"/>
      <c r="G21" s="16" t="n"/>
    </row>
    <row r="22">
      <c r="A22" s="13" t="inlineStr">
        <is>
          <t>8.38% GUJARAT SDL RED 27-02-2029</t>
        </is>
      </c>
      <c r="B22" s="32" t="inlineStr">
        <is>
          <t>IN1520180309</t>
        </is>
      </c>
      <c r="C22" s="32" t="inlineStr">
        <is>
          <t>SOVEREIGN</t>
        </is>
      </c>
      <c r="D22" s="14" t="n">
        <v>9100</v>
      </c>
      <c r="E22" s="15" t="n">
        <v>9.59</v>
      </c>
      <c r="F22" s="16" t="n">
        <v>0.0005999999999999999</v>
      </c>
      <c r="G22" s="16" t="n">
        <v>0.065954</v>
      </c>
    </row>
    <row r="23">
      <c r="A23" s="17" t="inlineStr">
        <is>
          <t>Sub Total</t>
        </is>
      </c>
      <c r="B23" s="33" t="n"/>
      <c r="C23" s="33" t="n"/>
      <c r="D23" s="18" t="n"/>
      <c r="E23" s="19" t="n">
        <v>9.59</v>
      </c>
      <c r="F23" s="20" t="n">
        <v>0.0005999999999999999</v>
      </c>
      <c r="G23" s="21" t="n"/>
    </row>
    <row r="24">
      <c r="A24" s="13" t="n"/>
      <c r="B24" s="32" t="n"/>
      <c r="C24" s="32" t="n"/>
      <c r="D24" s="14" t="n"/>
      <c r="E24" s="15" t="n"/>
      <c r="F24" s="16" t="n"/>
      <c r="G24" s="16" t="n"/>
    </row>
    <row r="25">
      <c r="A25" s="13" t="n"/>
      <c r="B25" s="32" t="n"/>
      <c r="C25" s="32" t="n"/>
      <c r="D25" s="14" t="n"/>
      <c r="E25" s="15" t="n"/>
      <c r="F25" s="16" t="n"/>
      <c r="G25" s="16" t="n"/>
    </row>
    <row r="26">
      <c r="A26" s="17" t="inlineStr">
        <is>
          <t>(b)Privately Placed/Unlisted</t>
        </is>
      </c>
      <c r="B26" s="32" t="n"/>
      <c r="C26" s="32" t="n"/>
      <c r="D26" s="14" t="n"/>
      <c r="E26" s="15" t="n"/>
      <c r="F26" s="16" t="n"/>
      <c r="G26" s="16" t="n"/>
    </row>
    <row r="27">
      <c r="A27" s="17" t="inlineStr">
        <is>
          <t>Sub Total</t>
        </is>
      </c>
      <c r="B27" s="32" t="n"/>
      <c r="C27" s="32" t="n"/>
      <c r="D27" s="14" t="n"/>
      <c r="E27" s="22" t="inlineStr">
        <is>
          <t>NIL</t>
        </is>
      </c>
      <c r="F27" s="23" t="inlineStr">
        <is>
          <t>NIL</t>
        </is>
      </c>
      <c r="G27" s="16" t="n"/>
    </row>
    <row r="28">
      <c r="A28" s="13" t="n"/>
      <c r="B28" s="32" t="n"/>
      <c r="C28" s="32" t="n"/>
      <c r="D28" s="14" t="n"/>
      <c r="E28" s="15" t="n"/>
      <c r="F28" s="16" t="n"/>
      <c r="G28" s="16" t="n"/>
    </row>
    <row r="29">
      <c r="A29" s="17" t="inlineStr">
        <is>
          <t>(c)Securitised Debt Instruments</t>
        </is>
      </c>
      <c r="B29" s="32" t="n"/>
      <c r="C29" s="32" t="n"/>
      <c r="D29" s="14" t="n"/>
      <c r="E29" s="15" t="n"/>
      <c r="F29" s="16" t="n"/>
      <c r="G29" s="16" t="n"/>
    </row>
    <row r="30">
      <c r="A30" s="17" t="inlineStr">
        <is>
          <t>Sub Total</t>
        </is>
      </c>
      <c r="B30" s="32" t="n"/>
      <c r="C30" s="32" t="n"/>
      <c r="D30" s="14" t="n"/>
      <c r="E30" s="22" t="inlineStr">
        <is>
          <t>NIL</t>
        </is>
      </c>
      <c r="F30" s="23" t="inlineStr">
        <is>
          <t>NIL</t>
        </is>
      </c>
      <c r="G30" s="16" t="n"/>
    </row>
    <row r="31">
      <c r="A31" s="13" t="n"/>
      <c r="B31" s="32" t="n"/>
      <c r="C31" s="32" t="n"/>
      <c r="D31" s="14" t="n"/>
      <c r="E31" s="15" t="n"/>
      <c r="F31" s="16" t="n"/>
      <c r="G31" s="16" t="n"/>
    </row>
    <row r="32">
      <c r="A32" s="25" t="inlineStr">
        <is>
          <t>TOTAL</t>
        </is>
      </c>
      <c r="B32" s="34" t="n"/>
      <c r="C32" s="34" t="n"/>
      <c r="D32" s="26" t="n"/>
      <c r="E32" s="19" t="n">
        <v>13239.51</v>
      </c>
      <c r="F32" s="20" t="n">
        <v>0.8556</v>
      </c>
      <c r="G32" s="21" t="n"/>
    </row>
    <row r="33">
      <c r="A33" s="13" t="n"/>
      <c r="B33" s="32" t="n"/>
      <c r="C33" s="32" t="n"/>
      <c r="D33" s="14" t="n"/>
      <c r="E33" s="15" t="n"/>
      <c r="F33" s="16" t="n"/>
      <c r="G33" s="16" t="n"/>
    </row>
    <row r="34">
      <c r="A34" s="13" t="n"/>
      <c r="B34" s="32" t="n"/>
      <c r="C34" s="32" t="n"/>
      <c r="D34" s="14" t="n"/>
      <c r="E34" s="15" t="n"/>
      <c r="F34" s="16" t="n"/>
      <c r="G34" s="16" t="n"/>
    </row>
    <row r="35">
      <c r="A35" s="17" t="inlineStr">
        <is>
          <t>TREPS / Reverse Repo</t>
        </is>
      </c>
      <c r="B35" s="32" t="n"/>
      <c r="C35" s="32" t="n"/>
      <c r="D35" s="14" t="n"/>
      <c r="E35" s="15" t="n"/>
      <c r="F35" s="16" t="n"/>
      <c r="G35" s="16" t="n"/>
    </row>
    <row r="36">
      <c r="A36" s="13" t="inlineStr">
        <is>
          <t>Clearing Corporation of India Ltd.</t>
        </is>
      </c>
      <c r="B36" s="32" t="n"/>
      <c r="C36" s="32" t="n"/>
      <c r="D36" s="14" t="n"/>
      <c r="E36" s="15" t="n">
        <v>1484.34</v>
      </c>
      <c r="F36" s="16" t="n">
        <v>0.0959</v>
      </c>
      <c r="G36" s="16" t="n">
        <v>0.053935</v>
      </c>
    </row>
    <row r="37">
      <c r="A37" s="17" t="inlineStr">
        <is>
          <t>Sub Total</t>
        </is>
      </c>
      <c r="B37" s="33" t="n"/>
      <c r="C37" s="33" t="n"/>
      <c r="D37" s="18" t="n"/>
      <c r="E37" s="19" t="n">
        <v>1484.34</v>
      </c>
      <c r="F37" s="20" t="n">
        <v>0.0959</v>
      </c>
      <c r="G37" s="21" t="n"/>
    </row>
    <row r="38">
      <c r="A38" s="13" t="n"/>
      <c r="B38" s="32" t="n"/>
      <c r="C38" s="32" t="n"/>
      <c r="D38" s="14" t="n"/>
      <c r="E38" s="15" t="n"/>
      <c r="F38" s="16" t="n"/>
      <c r="G38" s="16" t="n"/>
    </row>
    <row r="39">
      <c r="A39" s="25" t="inlineStr">
        <is>
          <t>TOTAL</t>
        </is>
      </c>
      <c r="B39" s="34" t="n"/>
      <c r="C39" s="34" t="n"/>
      <c r="D39" s="26" t="n"/>
      <c r="E39" s="19" t="n">
        <v>1484.34</v>
      </c>
      <c r="F39" s="20" t="n">
        <v>0.0959</v>
      </c>
      <c r="G39" s="21" t="n"/>
    </row>
    <row r="40">
      <c r="A40" s="13" t="inlineStr">
        <is>
          <t>Accrued Interest</t>
        </is>
      </c>
      <c r="B40" s="32" t="n"/>
      <c r="C40" s="32" t="n"/>
      <c r="D40" s="14" t="n"/>
      <c r="E40" s="15" t="n">
        <v>244.7629623</v>
      </c>
      <c r="F40" s="16" t="n">
        <v>0.015815</v>
      </c>
      <c r="G40" s="16" t="n"/>
    </row>
    <row r="41">
      <c r="A41" s="13" t="inlineStr">
        <is>
          <t>Net Receivables/(Payables)</t>
        </is>
      </c>
      <c r="B41" s="32" t="n"/>
      <c r="C41" s="32" t="n"/>
      <c r="D41" s="14" t="n"/>
      <c r="E41" s="15" t="n">
        <v>507.0670377</v>
      </c>
      <c r="F41" s="16" t="n">
        <v>0.032685</v>
      </c>
      <c r="G41" s="16" t="n">
        <v>0.053935</v>
      </c>
    </row>
    <row r="42">
      <c r="A42" s="27" t="inlineStr">
        <is>
          <t>GRAND TOTAL</t>
        </is>
      </c>
      <c r="B42" s="35" t="n"/>
      <c r="C42" s="35" t="n"/>
      <c r="D42" s="28" t="n"/>
      <c r="E42" s="29" t="n">
        <v>15475.68</v>
      </c>
      <c r="F42" s="30" t="n">
        <v>1</v>
      </c>
      <c r="G42" s="30" t="n"/>
    </row>
    <row r="44">
      <c r="A44" s="83" t="inlineStr">
        <is>
          <t>**Non Traded Security</t>
        </is>
      </c>
    </row>
    <row r="47">
      <c r="A47" s="83" t="inlineStr">
        <is>
          <t>Notes:</t>
        </is>
      </c>
    </row>
    <row r="48" ht="29" customHeight="1">
      <c r="A48" s="57" t="inlineStr">
        <is>
          <t>1. Security in default beyond its maturiy date</t>
        </is>
      </c>
      <c r="B48" s="3" t="inlineStr">
        <is>
          <t>NIL</t>
        </is>
      </c>
    </row>
    <row r="49">
      <c r="A49" t="inlineStr">
        <is>
          <t>2. NAV at the beginning of the period (Rs. per unit)</t>
        </is>
      </c>
    </row>
    <row r="50">
      <c r="A50" t="inlineStr">
        <is>
          <t>Plan /option (Face Value 10)</t>
        </is>
      </c>
      <c r="B50" t="inlineStr">
        <is>
          <t>As on</t>
        </is>
      </c>
      <c r="C50" t="inlineStr">
        <is>
          <t>As on</t>
        </is>
      </c>
    </row>
    <row r="51">
      <c r="B51" s="58" t="n">
        <v>45961</v>
      </c>
      <c r="C51" s="58" t="n">
        <v>45989</v>
      </c>
    </row>
    <row r="52">
      <c r="A52" t="inlineStr">
        <is>
          <t>Direct Plan Annual IDCW Option</t>
        </is>
      </c>
      <c r="B52" t="n">
        <v>26.126</v>
      </c>
      <c r="C52" t="n">
        <v>26.1208</v>
      </c>
    </row>
    <row r="53">
      <c r="A53" t="inlineStr">
        <is>
          <t>Direct Plan Bonus Option</t>
        </is>
      </c>
      <c r="B53" t="inlineStr">
        <is>
          <t xml:space="preserve">                              ^</t>
        </is>
      </c>
      <c r="C53" t="inlineStr">
        <is>
          <t xml:space="preserve">                                                  ^</t>
        </is>
      </c>
    </row>
    <row r="54">
      <c r="A54" t="inlineStr">
        <is>
          <t>Direct Plan Fortnightly IDCW Option</t>
        </is>
      </c>
      <c r="B54" t="n">
        <v>23.1953</v>
      </c>
      <c r="C54" t="n">
        <v>23.1896</v>
      </c>
    </row>
    <row r="55">
      <c r="A55" t="inlineStr">
        <is>
          <t>Direct Plan Growth Option</t>
        </is>
      </c>
      <c r="B55" t="n">
        <v>26.118</v>
      </c>
      <c r="C55" t="n">
        <v>26.1124</v>
      </c>
    </row>
    <row r="56">
      <c r="A56" t="inlineStr">
        <is>
          <t>Direct Plan IDCW Option</t>
        </is>
      </c>
      <c r="B56" t="n">
        <v>26.0142</v>
      </c>
      <c r="C56" t="n">
        <v>26.0086</v>
      </c>
    </row>
    <row r="57">
      <c r="A57" t="inlineStr">
        <is>
          <t>Direct Plan Monthly IDCW Option</t>
        </is>
      </c>
      <c r="B57" t="n">
        <v>16.3652</v>
      </c>
      <c r="C57" t="n">
        <v>16.3616</v>
      </c>
    </row>
    <row r="58">
      <c r="A58" t="inlineStr">
        <is>
          <t>Direct Plan Weekly IDCW Option</t>
        </is>
      </c>
      <c r="B58" t="n">
        <v>14.395</v>
      </c>
      <c r="C58" t="n">
        <v>14.3251</v>
      </c>
    </row>
    <row r="59">
      <c r="A59" t="inlineStr">
        <is>
          <t>Regular Plan - Annual IDCW Option</t>
        </is>
      </c>
      <c r="B59" t="n">
        <v>24.5067</v>
      </c>
      <c r="C59" t="n">
        <v>24.4891</v>
      </c>
    </row>
    <row r="60">
      <c r="A60" t="inlineStr">
        <is>
          <t>Regular Plan Bonus Option</t>
        </is>
      </c>
      <c r="B60" t="inlineStr">
        <is>
          <t xml:space="preserve">                              ^</t>
        </is>
      </c>
      <c r="C60" t="inlineStr">
        <is>
          <t xml:space="preserve">                                                  ^</t>
        </is>
      </c>
    </row>
    <row r="61">
      <c r="A61" t="inlineStr">
        <is>
          <t>Regular Plan Fortnightly IDCW Option</t>
        </is>
      </c>
      <c r="B61" t="inlineStr">
        <is>
          <t xml:space="preserve">                              ^</t>
        </is>
      </c>
      <c r="C61" t="inlineStr">
        <is>
          <t xml:space="preserve">                                                  ^</t>
        </is>
      </c>
    </row>
    <row r="62">
      <c r="A62" t="inlineStr">
        <is>
          <t>Regular Plan Growth Option</t>
        </is>
      </c>
      <c r="B62" t="n">
        <v>24.4956</v>
      </c>
      <c r="C62" t="n">
        <v>24.4781</v>
      </c>
    </row>
    <row r="63">
      <c r="A63" t="inlineStr">
        <is>
          <t>Regular Plan IDCW Option</t>
        </is>
      </c>
      <c r="B63" t="n">
        <v>24.512</v>
      </c>
      <c r="C63" t="n">
        <v>24.4945</v>
      </c>
    </row>
    <row r="64">
      <c r="A64" t="inlineStr">
        <is>
          <t>Regular Plan Monthly IDCW Option</t>
        </is>
      </c>
      <c r="B64" t="n">
        <v>10.2483</v>
      </c>
      <c r="C64" t="n">
        <v>10.2289</v>
      </c>
    </row>
    <row r="65">
      <c r="A65" t="inlineStr">
        <is>
          <t>Regular Plan Weekly IDCW Option</t>
        </is>
      </c>
      <c r="B65" t="n">
        <v>10.1153</v>
      </c>
      <c r="C65" t="n">
        <v>10.108</v>
      </c>
    </row>
    <row r="66">
      <c r="A66" t="inlineStr">
        <is>
          <t>^ There were no investors in this option.</t>
        </is>
      </c>
    </row>
    <row r="68">
      <c r="A68" t="inlineStr">
        <is>
          <t>3. Total Dividend (Net) declared during the month</t>
        </is>
      </c>
    </row>
    <row r="70">
      <c r="A70" s="59" t="inlineStr">
        <is>
          <t>Plan/Option Name</t>
        </is>
      </c>
      <c r="B70" s="59" t="inlineStr">
        <is>
          <t> </t>
        </is>
      </c>
      <c r="C70" s="59" t="inlineStr">
        <is>
          <t>individual &amp; HUF</t>
        </is>
      </c>
      <c r="D70" s="59" t="inlineStr">
        <is>
          <t>others</t>
        </is>
      </c>
    </row>
    <row r="71">
      <c r="A71" s="59" t="inlineStr">
        <is>
          <t>Direct Plan weekly IDCW</t>
        </is>
      </c>
      <c r="B71" s="59" t="n"/>
      <c r="C71" s="59" t="n">
        <v>0.0670253</v>
      </c>
      <c r="D71" s="59" t="n">
        <v>0.0670253</v>
      </c>
    </row>
    <row r="72">
      <c r="A72" s="59" t="inlineStr">
        <is>
          <t>Regular Plan Monthly IDCW</t>
        </is>
      </c>
      <c r="B72" s="59" t="n"/>
      <c r="C72" s="59" t="n">
        <v>0.0120461</v>
      </c>
      <c r="D72" s="59" t="n">
        <v>0.0120461</v>
      </c>
    </row>
    <row r="74">
      <c r="A74" t="inlineStr">
        <is>
          <t>4. Bonus was declared during the month</t>
        </is>
      </c>
      <c r="B74" s="3" t="inlineStr">
        <is>
          <t>NIL</t>
        </is>
      </c>
    </row>
    <row r="75" ht="58" customHeight="1">
      <c r="A75" s="57" t="inlineStr">
        <is>
          <t>5. Investment in Repo of Corporate Debt Securities during the month ended November 30, 2025</t>
        </is>
      </c>
      <c r="B75" s="3" t="inlineStr">
        <is>
          <t>NIL</t>
        </is>
      </c>
    </row>
    <row r="76" ht="43.5" customHeight="1">
      <c r="A76" s="57" t="inlineStr">
        <is>
          <t>6. Investment in foreign securities/ADRs/GDRs at the end of the month</t>
        </is>
      </c>
      <c r="B76" s="3" t="inlineStr">
        <is>
          <t>NIL</t>
        </is>
      </c>
    </row>
    <row r="77">
      <c r="A77" t="inlineStr">
        <is>
          <t>7. Average Portfolio Maturity</t>
        </is>
      </c>
      <c r="B77" s="60">
        <f>B92</f>
        <v/>
      </c>
    </row>
    <row r="78" ht="72.5" customHeight="1">
      <c r="A78" s="57" t="inlineStr">
        <is>
          <t>8. Total gross exposure to derivative instruments (excluding reversed positions) at the end of the month (Rs. in Lakhs)</t>
        </is>
      </c>
      <c r="B78" s="3" t="inlineStr">
        <is>
          <t>NIL</t>
        </is>
      </c>
    </row>
    <row r="79">
      <c r="B79" s="3" t="n"/>
    </row>
    <row r="80" ht="58" customHeight="1">
      <c r="A80" s="57" t="inlineStr">
        <is>
          <t>9. Margin Deposits includes Margin money placed on derivatives other than margin money placed with bank</t>
        </is>
      </c>
      <c r="B80" s="3" t="inlineStr">
        <is>
          <t>NIL</t>
        </is>
      </c>
    </row>
    <row r="81" ht="58" customHeight="1">
      <c r="A81" s="57" t="inlineStr">
        <is>
          <t>10. Value of investment made by other schemes under same management (Rs. In Lakhs)</t>
        </is>
      </c>
      <c r="B81" t="inlineStr">
        <is>
          <t>NIL</t>
        </is>
      </c>
    </row>
    <row r="82" ht="43.5" customHeight="1">
      <c r="A82" s="57" t="inlineStr">
        <is>
          <t>11. Number of instance of deviation In valuation of securities</t>
        </is>
      </c>
      <c r="B82" s="3" t="inlineStr">
        <is>
          <t>NIL</t>
        </is>
      </c>
    </row>
    <row r="83" ht="43.5" customHeight="1">
      <c r="A83" s="57" t="inlineStr">
        <is>
          <t>12. Total value and percentage of illiquid equity shares / securities</t>
        </is>
      </c>
      <c r="B83" s="3" t="inlineStr">
        <is>
          <t>NIL</t>
        </is>
      </c>
    </row>
    <row r="85">
      <c r="A85" t="inlineStr">
        <is>
          <t>Portfolio Information</t>
        </is>
      </c>
    </row>
    <row r="86">
      <c r="A86" s="61" t="inlineStr">
        <is>
          <t>Scheme Name :</t>
        </is>
      </c>
      <c r="B86" s="61" t="inlineStr">
        <is>
          <t>Edelweiss Government Securities Fund</t>
        </is>
      </c>
    </row>
    <row r="87">
      <c r="A87" s="61" t="inlineStr">
        <is>
          <t>Description (if any)</t>
        </is>
      </c>
      <c r="B87" s="61" t="inlineStr">
        <is>
          <t>Gilt Fund</t>
        </is>
      </c>
    </row>
    <row r="88">
      <c r="A88" s="61" t="n"/>
      <c r="B88" s="61" t="n"/>
    </row>
    <row r="89">
      <c r="A89" s="61" t="inlineStr">
        <is>
          <t>Annualised Portfolio YTM* :</t>
        </is>
      </c>
      <c r="B89" s="62" t="n">
        <v>6.907984654692159</v>
      </c>
    </row>
    <row r="90">
      <c r="A90" s="61" t="n"/>
      <c r="B90" s="61" t="n"/>
    </row>
    <row r="91">
      <c r="A91" s="61" t="inlineStr">
        <is>
          <t>Macaulay Duration</t>
        </is>
      </c>
      <c r="B91" s="63" t="n">
        <v>8.7026</v>
      </c>
    </row>
    <row r="92">
      <c r="A92" s="61" t="inlineStr">
        <is>
          <t>Residual Maturity</t>
        </is>
      </c>
      <c r="B92" s="40" t="n">
        <v>18.59837436746535</v>
      </c>
    </row>
    <row r="93">
      <c r="A93" s="61" t="n"/>
      <c r="B93" s="61" t="n"/>
    </row>
    <row r="94">
      <c r="A94" s="61" t="inlineStr">
        <is>
          <t xml:space="preserve">As on (Date) </t>
        </is>
      </c>
      <c r="B94" s="64" t="n">
        <v>45991</v>
      </c>
    </row>
    <row r="96" ht="70" customHeight="1">
      <c r="A96" s="85" t="inlineStr">
        <is>
          <t>Scheme Name</t>
        </is>
      </c>
      <c r="B96" s="85" t="inlineStr">
        <is>
          <t>Risk- O - Meter</t>
        </is>
      </c>
      <c r="C96" s="85" t="inlineStr">
        <is>
          <t>Benchmark of the Scheme</t>
        </is>
      </c>
      <c r="D96" s="85" t="inlineStr">
        <is>
          <t>Benchmark Risk-o-meter</t>
        </is>
      </c>
      <c r="E96" s="85" t="inlineStr">
        <is>
          <t>Benchmark of the Scheme</t>
        </is>
      </c>
      <c r="F96" s="85" t="inlineStr">
        <is>
          <t>Benchmark Risk-o-meter</t>
        </is>
      </c>
    </row>
    <row r="97" ht="70" customHeight="1">
      <c r="A97" s="85" t="inlineStr">
        <is>
          <t>Edelweiss Government Securities Fund</t>
        </is>
      </c>
      <c r="B97" s="85" t="n"/>
      <c r="C97" s="85" t="inlineStr">
        <is>
          <t>CRISIL Dynamic Gilt Index (Tier I Benchmark)</t>
        </is>
      </c>
      <c r="D97" s="85" t="n"/>
      <c r="E97" s="85" t="inlineStr">
        <is>
          <t>NIFTY G-Sec Index - A-III (Tier II Scheme Benchmark)</t>
        </is>
      </c>
      <c r="F97" s="85" t="n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G79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OVERNIGHT FUND AS ON NOVEMBER 30, 2025</t>
        </is>
      </c>
    </row>
    <row r="2" ht="31.5" customHeight="1">
      <c r="A2" s="84" t="inlineStr">
        <is>
          <t>(An open-ended debt scheme investing in overnight securities. A relatively low interest rate risk and relatively low credit risk.)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3" t="n"/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TREPS / Reverse Repo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Reverse Repo</t>
        </is>
      </c>
      <c r="B11" s="32" t="n"/>
      <c r="C11" s="32" t="n"/>
      <c r="D11" s="14" t="n"/>
      <c r="E11" s="15" t="n">
        <v>14499.71</v>
      </c>
      <c r="F11" s="16" t="n">
        <v>0.917</v>
      </c>
      <c r="G11" s="16" t="n">
        <v>0.0545</v>
      </c>
    </row>
    <row r="12">
      <c r="A12" s="13" t="inlineStr">
        <is>
          <t>Clearing Corporation of India Ltd.</t>
        </is>
      </c>
      <c r="B12" s="32" t="n"/>
      <c r="C12" s="32" t="n"/>
      <c r="D12" s="14" t="n"/>
      <c r="E12" s="15" t="n">
        <v>1289.43</v>
      </c>
      <c r="F12" s="16" t="n">
        <v>0.0815</v>
      </c>
      <c r="G12" s="16" t="n">
        <v>0.053935</v>
      </c>
    </row>
    <row r="13">
      <c r="A13" s="17" t="inlineStr">
        <is>
          <t>Sub Total</t>
        </is>
      </c>
      <c r="B13" s="33" t="n"/>
      <c r="C13" s="33" t="n"/>
      <c r="D13" s="18" t="n"/>
      <c r="E13" s="19" t="n">
        <v>15789.14</v>
      </c>
      <c r="F13" s="20" t="n">
        <v>0.9985000000000001</v>
      </c>
      <c r="G13" s="21" t="n"/>
    </row>
    <row r="14">
      <c r="A14" s="13" t="n"/>
      <c r="B14" s="32" t="n"/>
      <c r="C14" s="32" t="n"/>
      <c r="D14" s="14" t="n"/>
      <c r="E14" s="15" t="n"/>
      <c r="F14" s="16" t="n"/>
      <c r="G14" s="16" t="n"/>
    </row>
    <row r="15">
      <c r="A15" s="25" t="inlineStr">
        <is>
          <t>TOTAL</t>
        </is>
      </c>
      <c r="B15" s="34" t="n"/>
      <c r="C15" s="34" t="n"/>
      <c r="D15" s="26" t="n"/>
      <c r="E15" s="19" t="n">
        <v>15789.14</v>
      </c>
      <c r="F15" s="20" t="n">
        <v>0.9985000000000001</v>
      </c>
      <c r="G15" s="21" t="n"/>
    </row>
    <row r="16">
      <c r="A16" s="13" t="inlineStr">
        <is>
          <t>Accrued Interest</t>
        </is>
      </c>
      <c r="B16" s="32" t="n"/>
      <c r="C16" s="32" t="n"/>
      <c r="D16" s="14" t="n"/>
      <c r="E16" s="15" t="n">
        <v>7.0666813</v>
      </c>
      <c r="F16" s="16" t="n">
        <v>0.000446</v>
      </c>
      <c r="G16" s="16" t="n"/>
    </row>
    <row r="17">
      <c r="A17" s="13" t="inlineStr">
        <is>
          <t>Net Receivables/(Payables)</t>
        </is>
      </c>
      <c r="B17" s="32" t="n"/>
      <c r="C17" s="32" t="n"/>
      <c r="D17" s="14" t="n"/>
      <c r="E17" s="15" t="n">
        <v>16.4533187</v>
      </c>
      <c r="F17" s="16" t="n">
        <v>0.001054</v>
      </c>
      <c r="G17" s="16" t="n">
        <v>0.054453</v>
      </c>
    </row>
    <row r="18">
      <c r="A18" s="27" t="inlineStr">
        <is>
          <t>GRAND TOTAL</t>
        </is>
      </c>
      <c r="B18" s="35" t="n"/>
      <c r="C18" s="35" t="n"/>
      <c r="D18" s="28" t="n"/>
      <c r="E18" s="29" t="n">
        <v>15812.66</v>
      </c>
      <c r="F18" s="30" t="n">
        <v>1</v>
      </c>
      <c r="G18" s="30" t="n"/>
    </row>
    <row r="23">
      <c r="A23" s="83" t="inlineStr">
        <is>
          <t>Notes:</t>
        </is>
      </c>
    </row>
    <row r="24" ht="29" customHeight="1">
      <c r="A24" s="57" t="inlineStr">
        <is>
          <t>1. Security in default beyond its maturiy date</t>
        </is>
      </c>
      <c r="B24" s="3" t="inlineStr">
        <is>
          <t>NIL</t>
        </is>
      </c>
    </row>
    <row r="25">
      <c r="A25" t="inlineStr">
        <is>
          <t>2. NAV at the beginning of the period (Rs. per unit)</t>
        </is>
      </c>
    </row>
    <row r="26">
      <c r="A26" t="inlineStr">
        <is>
          <t>Plan /option (Face Value 1000)</t>
        </is>
      </c>
      <c r="B26" t="inlineStr">
        <is>
          <t>As on</t>
        </is>
      </c>
      <c r="C26" t="inlineStr">
        <is>
          <t>As on</t>
        </is>
      </c>
    </row>
    <row r="27">
      <c r="B27" s="58" t="n">
        <v>45961</v>
      </c>
      <c r="C27" s="58" t="n">
        <v>45991</v>
      </c>
    </row>
    <row r="28">
      <c r="A28" t="inlineStr">
        <is>
          <t>Direct Plan Annual IDCW Option</t>
        </is>
      </c>
      <c r="B28" t="n">
        <v>1364.5602</v>
      </c>
      <c r="C28" t="n">
        <v>1370.4347</v>
      </c>
    </row>
    <row r="29">
      <c r="A29" t="inlineStr">
        <is>
          <t>Direct Plan Daily IDCW Option</t>
        </is>
      </c>
      <c r="B29" t="n">
        <v>1000.1687</v>
      </c>
      <c r="C29" t="n">
        <v>1000.1766</v>
      </c>
    </row>
    <row r="30">
      <c r="A30" t="inlineStr">
        <is>
          <t>Direct Plan Fortnightly IDCW Option</t>
        </is>
      </c>
      <c r="B30" t="inlineStr">
        <is>
          <t xml:space="preserve">                              ^</t>
        </is>
      </c>
      <c r="C30" t="inlineStr">
        <is>
          <t xml:space="preserve">                                                  ^</t>
        </is>
      </c>
    </row>
    <row r="31">
      <c r="A31" t="inlineStr">
        <is>
          <t>Direct Plan Growth Option</t>
        </is>
      </c>
      <c r="B31" t="n">
        <v>1364.0977</v>
      </c>
      <c r="C31" t="n">
        <v>1369.9715</v>
      </c>
    </row>
    <row r="32">
      <c r="A32" t="inlineStr">
        <is>
          <t>Direct Plan Monthly IDCW Option</t>
        </is>
      </c>
      <c r="B32" t="n">
        <v>1058.4527</v>
      </c>
      <c r="C32" t="n">
        <v>1058.2701</v>
      </c>
    </row>
    <row r="33">
      <c r="A33" t="inlineStr">
        <is>
          <t>Direct Plan Weekly IDCW Option</t>
        </is>
      </c>
      <c r="B33" t="inlineStr">
        <is>
          <t xml:space="preserve">                              ^</t>
        </is>
      </c>
      <c r="C33" t="inlineStr">
        <is>
          <t xml:space="preserve">                                                  ^</t>
        </is>
      </c>
    </row>
    <row r="34">
      <c r="A34" t="inlineStr">
        <is>
          <t>Regular Annual IDCW Option</t>
        </is>
      </c>
      <c r="B34" t="n">
        <v>1359.3838</v>
      </c>
      <c r="C34" t="n">
        <v>1365.1815</v>
      </c>
    </row>
    <row r="35">
      <c r="A35" t="inlineStr">
        <is>
          <t>Regular Daily IDCW Option</t>
        </is>
      </c>
      <c r="B35" t="n">
        <v>1008.3499</v>
      </c>
      <c r="C35" t="n">
        <v>1008.3538</v>
      </c>
    </row>
    <row r="36">
      <c r="A36" t="inlineStr">
        <is>
          <t>Regular Plan Fortnightly IDCW Option</t>
        </is>
      </c>
      <c r="B36" t="n">
        <v>1095.6227</v>
      </c>
      <c r="C36" t="n">
        <v>1095.4573</v>
      </c>
    </row>
    <row r="37">
      <c r="A37" t="inlineStr">
        <is>
          <t>Regular Plan Growth Option</t>
        </is>
      </c>
      <c r="B37" t="n">
        <v>1359.3778</v>
      </c>
      <c r="C37" t="n">
        <v>1365.1752</v>
      </c>
    </row>
    <row r="38">
      <c r="A38" t="inlineStr">
        <is>
          <t>Regular Plan Monthly IDCW Option</t>
        </is>
      </c>
      <c r="B38" t="n">
        <v>1005.3014</v>
      </c>
      <c r="C38" t="n">
        <v>1005.1295</v>
      </c>
    </row>
    <row r="39">
      <c r="A39" t="inlineStr">
        <is>
          <t>Regular Plan Weekly IDCW Option</t>
        </is>
      </c>
      <c r="B39" t="n">
        <v>1016.9753</v>
      </c>
      <c r="C39" t="n">
        <v>1017.2531</v>
      </c>
    </row>
    <row r="40">
      <c r="A40" t="inlineStr">
        <is>
          <t>Unclaimed IDCW less than 3 yrs</t>
        </is>
      </c>
      <c r="B40" t="n">
        <v>1248.0757</v>
      </c>
      <c r="C40" t="n">
        <v>1253.4501</v>
      </c>
    </row>
    <row r="41">
      <c r="A41" t="inlineStr">
        <is>
          <t>Unclaimed IDCW more than 3 yrs</t>
        </is>
      </c>
      <c r="B41" t="n">
        <v>1000</v>
      </c>
      <c r="C41" t="n">
        <v>1000</v>
      </c>
    </row>
    <row r="42">
      <c r="A42" t="inlineStr">
        <is>
          <t>Unclaimed Redemption less than 3 yrs</t>
        </is>
      </c>
      <c r="B42" t="n">
        <v>1248.0742</v>
      </c>
      <c r="C42" t="n">
        <v>1253.4485</v>
      </c>
    </row>
    <row r="43">
      <c r="A43" t="inlineStr">
        <is>
          <t>Unclaimed Redemption more than 3 yrs</t>
        </is>
      </c>
      <c r="B43" t="n">
        <v>1000</v>
      </c>
      <c r="C43" t="n">
        <v>1000</v>
      </c>
    </row>
    <row r="44">
      <c r="A44" t="inlineStr">
        <is>
          <t>^ There were no investors in this option.</t>
        </is>
      </c>
    </row>
    <row r="46">
      <c r="A46" t="inlineStr">
        <is>
          <t>3. Total Dividend (Net) declared during the month</t>
        </is>
      </c>
    </row>
    <row r="48">
      <c r="A48" s="59" t="inlineStr">
        <is>
          <t>Plan/Option Name</t>
        </is>
      </c>
      <c r="B48" s="59" t="inlineStr">
        <is>
          <t> </t>
        </is>
      </c>
      <c r="C48" s="59" t="inlineStr">
        <is>
          <t>individual &amp; HUF</t>
        </is>
      </c>
      <c r="D48" s="59" t="inlineStr">
        <is>
          <t>others</t>
        </is>
      </c>
    </row>
    <row r="49">
      <c r="A49" s="59" t="inlineStr">
        <is>
          <t>Direct Daily IDCW</t>
        </is>
      </c>
      <c r="B49" s="59" t="n"/>
      <c r="C49" s="59" t="n">
        <v>4.2894438</v>
      </c>
      <c r="D49" s="59" t="n">
        <v>4.2894438</v>
      </c>
    </row>
    <row r="50">
      <c r="A50" s="59" t="inlineStr">
        <is>
          <t>Direct Monthly IDCW</t>
        </is>
      </c>
      <c r="B50" s="59" t="n"/>
      <c r="C50" s="59" t="n">
        <v>4.7351636</v>
      </c>
      <c r="D50" s="59" t="n">
        <v>4.7351636</v>
      </c>
    </row>
    <row r="51">
      <c r="A51" s="59" t="inlineStr">
        <is>
          <t>Regular Daily IDCW</t>
        </is>
      </c>
      <c r="B51" s="59" t="n"/>
      <c r="C51" s="59" t="n">
        <v>4.2941984</v>
      </c>
      <c r="D51" s="59" t="n">
        <v>4.2941984</v>
      </c>
    </row>
    <row r="52">
      <c r="A52" s="59" t="inlineStr">
        <is>
          <t>Regular Fortnightly IDCW</t>
        </is>
      </c>
      <c r="B52" s="59" t="n"/>
      <c r="C52" s="59" t="n">
        <v>4.8185541</v>
      </c>
      <c r="D52" s="59" t="n">
        <v>4.8185541</v>
      </c>
    </row>
    <row r="53">
      <c r="A53" s="59" t="inlineStr">
        <is>
          <t>Regular Monthly IDCW</t>
        </is>
      </c>
      <c r="B53" s="59" t="n"/>
      <c r="C53" s="59" t="n">
        <v>4.4568976</v>
      </c>
      <c r="D53" s="59" t="n">
        <v>4.4568976</v>
      </c>
    </row>
    <row r="54">
      <c r="A54" s="59" t="inlineStr">
        <is>
          <t>Regular Weekly IDCW</t>
        </is>
      </c>
      <c r="B54" s="59" t="n"/>
      <c r="C54" s="59" t="n">
        <v>4.0399634</v>
      </c>
      <c r="D54" s="59" t="n">
        <v>4.0399634</v>
      </c>
    </row>
    <row r="56">
      <c r="A56" t="inlineStr">
        <is>
          <t>4. Bonus was declared during the month</t>
        </is>
      </c>
      <c r="B56" s="3" t="inlineStr">
        <is>
          <t>NIL</t>
        </is>
      </c>
    </row>
    <row r="57" ht="58" customHeight="1">
      <c r="A57" s="57" t="inlineStr">
        <is>
          <t>5. Investment in Repo of Corporate Debt Securities during the month ended November 30, 2025</t>
        </is>
      </c>
      <c r="B57" s="3" t="inlineStr">
        <is>
          <t>NIL</t>
        </is>
      </c>
    </row>
    <row r="58" ht="43.5" customHeight="1">
      <c r="A58" s="57" t="inlineStr">
        <is>
          <t>6. Investment in foreign securities/ADRs/GDRs at the end of the month</t>
        </is>
      </c>
      <c r="B58" s="3" t="inlineStr">
        <is>
          <t>NIL</t>
        </is>
      </c>
    </row>
    <row r="59">
      <c r="A59" t="inlineStr">
        <is>
          <t>7. Average Portfolio Maturity</t>
        </is>
      </c>
      <c r="B59" s="60">
        <f>B74</f>
        <v/>
      </c>
    </row>
    <row r="60" ht="72.5" customHeight="1">
      <c r="A60" s="57" t="inlineStr">
        <is>
          <t>8. Total gross exposure to derivative instruments (excluding reversed positions) at the end of the month (Rs. in Lakhs)</t>
        </is>
      </c>
      <c r="B60" s="3" t="inlineStr">
        <is>
          <t>NIL</t>
        </is>
      </c>
    </row>
    <row r="61">
      <c r="B61" s="3" t="n"/>
    </row>
    <row r="62" ht="58" customHeight="1">
      <c r="A62" s="57" t="inlineStr">
        <is>
          <t>9. Margin Deposits includes Margin money placed on derivatives other than margin money placed with bank</t>
        </is>
      </c>
      <c r="B62" s="3" t="inlineStr">
        <is>
          <t>NIL</t>
        </is>
      </c>
    </row>
    <row r="63" ht="58" customHeight="1">
      <c r="A63" s="57" t="inlineStr">
        <is>
          <t>10. Value of investment made by other schemes under same management (Rs. In Lakhs)</t>
        </is>
      </c>
      <c r="B63" t="inlineStr">
        <is>
          <t>NIL</t>
        </is>
      </c>
    </row>
    <row r="64" ht="43.5" customHeight="1">
      <c r="A64" s="57" t="inlineStr">
        <is>
          <t>11. Number of instance of deviation In valuation of securities</t>
        </is>
      </c>
      <c r="B64" s="3" t="inlineStr">
        <is>
          <t>NIL</t>
        </is>
      </c>
    </row>
    <row r="65" ht="43.5" customHeight="1">
      <c r="A65" s="57" t="inlineStr">
        <is>
          <t>12. Total value and percentage of illiquid equity shares / securities</t>
        </is>
      </c>
      <c r="B65" s="3" t="inlineStr">
        <is>
          <t>NIL</t>
        </is>
      </c>
    </row>
    <row r="67">
      <c r="A67" t="inlineStr">
        <is>
          <t>Portfolio Information</t>
        </is>
      </c>
    </row>
    <row r="68">
      <c r="A68" s="61" t="inlineStr">
        <is>
          <t>Scheme Name :</t>
        </is>
      </c>
      <c r="B68" s="61" t="inlineStr">
        <is>
          <t>EDELWEISS OVERNIGHT FUND</t>
        </is>
      </c>
    </row>
    <row r="69">
      <c r="A69" s="61" t="inlineStr">
        <is>
          <t>Description (if any)</t>
        </is>
      </c>
      <c r="B69" s="61" t="inlineStr">
        <is>
          <t>Overnight Fund</t>
        </is>
      </c>
    </row>
    <row r="70">
      <c r="A70" s="61" t="n"/>
      <c r="B70" s="61" t="n"/>
    </row>
    <row r="71">
      <c r="A71" s="61" t="inlineStr">
        <is>
          <t>Annualised Portfolio YTM* :</t>
        </is>
      </c>
      <c r="B71" s="62" t="n">
        <v>5.445177073915654</v>
      </c>
    </row>
    <row r="72">
      <c r="A72" s="61" t="n"/>
      <c r="B72" s="61" t="n"/>
    </row>
    <row r="73">
      <c r="A73" s="61" t="inlineStr">
        <is>
          <t>Macaulay Duration</t>
        </is>
      </c>
      <c r="B73" s="63" t="n">
        <v>0.0027</v>
      </c>
    </row>
    <row r="74">
      <c r="A74" s="61" t="inlineStr">
        <is>
          <t>Residual Maturity</t>
        </is>
      </c>
      <c r="B74" s="40" t="n">
        <v>2.850235517716354e-06</v>
      </c>
    </row>
    <row r="75">
      <c r="A75" s="61" t="n"/>
      <c r="B75" s="61" t="n"/>
    </row>
    <row r="76">
      <c r="A76" s="61" t="inlineStr">
        <is>
          <t xml:space="preserve">As on (Date) </t>
        </is>
      </c>
      <c r="B76" s="64" t="n">
        <v>45991</v>
      </c>
    </row>
    <row r="78" ht="70" customHeight="1">
      <c r="A78" s="85" t="inlineStr">
        <is>
          <t>Scheme Name</t>
        </is>
      </c>
      <c r="B78" s="85" t="inlineStr">
        <is>
          <t>Risk- O - Meter</t>
        </is>
      </c>
      <c r="C78" s="85" t="inlineStr">
        <is>
          <t>Benchmark of the Scheme</t>
        </is>
      </c>
      <c r="D78" s="85" t="inlineStr">
        <is>
          <t>Benchmark Risk-o-meter</t>
        </is>
      </c>
    </row>
    <row r="79" ht="70" customHeight="1">
      <c r="A79" s="85" t="inlineStr">
        <is>
          <t>Edelweiss Overnight Fund</t>
        </is>
      </c>
      <c r="B79" s="85" t="n"/>
      <c r="C79" s="85" t="inlineStr">
        <is>
          <t>CRISIL Liquid Overnight Index (Tier I Benchmark)</t>
        </is>
      </c>
      <c r="D79" s="85" t="n"/>
      <c r="E7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G100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CONSUMPTION FUND AS ON NOVEMBER 30, 2025</t>
        </is>
      </c>
    </row>
    <row r="2" ht="31.5" customHeight="1">
      <c r="A2" s="84" t="inlineStr">
        <is>
          <t>(An open-ended equity scheme following consumption theme)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Mahindra &amp; Mahindra Ltd.</t>
        </is>
      </c>
      <c r="B8" s="32" t="inlineStr">
        <is>
          <t>INE101A01026</t>
        </is>
      </c>
      <c r="C8" s="32" t="inlineStr">
        <is>
          <t>Automobiles</t>
        </is>
      </c>
      <c r="D8" s="14" t="n">
        <v>94818</v>
      </c>
      <c r="E8" s="15" t="n">
        <v>3562.6</v>
      </c>
      <c r="F8" s="16" t="n">
        <v>0.0722</v>
      </c>
      <c r="G8" s="16" t="n"/>
    </row>
    <row r="9">
      <c r="A9" s="13" t="inlineStr">
        <is>
          <t>Bharti Airtel Ltd.</t>
        </is>
      </c>
      <c r="B9" s="32" t="inlineStr">
        <is>
          <t>INE397D01024</t>
        </is>
      </c>
      <c r="C9" s="32" t="inlineStr">
        <is>
          <t>Telecom - Services</t>
        </is>
      </c>
      <c r="D9" s="14" t="n">
        <v>133032</v>
      </c>
      <c r="E9" s="15" t="n">
        <v>2795.8</v>
      </c>
      <c r="F9" s="16" t="n">
        <v>0.0567</v>
      </c>
      <c r="G9" s="16" t="n"/>
    </row>
    <row r="10">
      <c r="A10" s="13" t="inlineStr">
        <is>
          <t>ITC Ltd.</t>
        </is>
      </c>
      <c r="B10" s="32" t="inlineStr">
        <is>
          <t>INE154A01025</t>
        </is>
      </c>
      <c r="C10" s="32" t="inlineStr">
        <is>
          <t>Diversified FMCG</t>
        </is>
      </c>
      <c r="D10" s="14" t="n">
        <v>613164</v>
      </c>
      <c r="E10" s="15" t="n">
        <v>2478.72</v>
      </c>
      <c r="F10" s="16" t="n">
        <v>0.0503</v>
      </c>
      <c r="G10" s="16" t="n"/>
    </row>
    <row r="11">
      <c r="A11" s="13" t="inlineStr">
        <is>
          <t>Maruti Suzuki India Ltd.</t>
        </is>
      </c>
      <c r="B11" s="32" t="inlineStr">
        <is>
          <t>INE585B01010</t>
        </is>
      </c>
      <c r="C11" s="32" t="inlineStr">
        <is>
          <t>Automobiles</t>
        </is>
      </c>
      <c r="D11" s="14" t="n">
        <v>14179</v>
      </c>
      <c r="E11" s="15" t="n">
        <v>2254.46</v>
      </c>
      <c r="F11" s="16" t="n">
        <v>0.0457</v>
      </c>
      <c r="G11" s="16" t="n"/>
    </row>
    <row r="12">
      <c r="A12" s="13" t="inlineStr">
        <is>
          <t>Titan Company Ltd.</t>
        </is>
      </c>
      <c r="B12" s="32" t="inlineStr">
        <is>
          <t>INE280A01028</t>
        </is>
      </c>
      <c r="C12" s="32" t="inlineStr">
        <is>
          <t>Consumer Durables</t>
        </is>
      </c>
      <c r="D12" s="14" t="n">
        <v>54326</v>
      </c>
      <c r="E12" s="15" t="n">
        <v>2122.9</v>
      </c>
      <c r="F12" s="16" t="n">
        <v>0.043</v>
      </c>
      <c r="G12" s="16" t="n"/>
    </row>
    <row r="13">
      <c r="A13" s="13" t="inlineStr">
        <is>
          <t>Eternal Ltd.</t>
        </is>
      </c>
      <c r="B13" s="32" t="inlineStr">
        <is>
          <t>INE758T01015</t>
        </is>
      </c>
      <c r="C13" s="32" t="inlineStr">
        <is>
          <t>Retailing</t>
        </is>
      </c>
      <c r="D13" s="14" t="n">
        <v>698233</v>
      </c>
      <c r="E13" s="15" t="n">
        <v>2095.4</v>
      </c>
      <c r="F13" s="16" t="n">
        <v>0.0425</v>
      </c>
      <c r="G13" s="16" t="n"/>
    </row>
    <row r="14">
      <c r="A14" s="13" t="inlineStr">
        <is>
          <t>Hindustan Unilever Ltd.</t>
        </is>
      </c>
      <c r="B14" s="32" t="inlineStr">
        <is>
          <t>INE030A01027</t>
        </is>
      </c>
      <c r="C14" s="32" t="inlineStr">
        <is>
          <t>Diversified FMCG</t>
        </is>
      </c>
      <c r="D14" s="14" t="n">
        <v>74688</v>
      </c>
      <c r="E14" s="15" t="n">
        <v>1842.25</v>
      </c>
      <c r="F14" s="16" t="n">
        <v>0.0374</v>
      </c>
      <c r="G14" s="16" t="n"/>
    </row>
    <row r="15">
      <c r="A15" s="13" t="inlineStr">
        <is>
          <t>Asian Paints Ltd.</t>
        </is>
      </c>
      <c r="B15" s="32" t="inlineStr">
        <is>
          <t>INE021A01026</t>
        </is>
      </c>
      <c r="C15" s="32" t="inlineStr">
        <is>
          <t>Consumer Durables</t>
        </is>
      </c>
      <c r="D15" s="14" t="n">
        <v>50206</v>
      </c>
      <c r="E15" s="15" t="n">
        <v>1443.12</v>
      </c>
      <c r="F15" s="16" t="n">
        <v>0.0293</v>
      </c>
      <c r="G15" s="16" t="n"/>
    </row>
    <row r="16">
      <c r="A16" s="13" t="inlineStr">
        <is>
          <t>Hero MotoCorp Ltd.</t>
        </is>
      </c>
      <c r="B16" s="32" t="inlineStr">
        <is>
          <t>INE158A01026</t>
        </is>
      </c>
      <c r="C16" s="32" t="inlineStr">
        <is>
          <t>Automobiles</t>
        </is>
      </c>
      <c r="D16" s="14" t="n">
        <v>23168</v>
      </c>
      <c r="E16" s="15" t="n">
        <v>1430.51</v>
      </c>
      <c r="F16" s="16" t="n">
        <v>0.029</v>
      </c>
      <c r="G16" s="16" t="n"/>
    </row>
    <row r="17">
      <c r="A17" s="13" t="inlineStr">
        <is>
          <t>Pidilite Industries Ltd.</t>
        </is>
      </c>
      <c r="B17" s="32" t="inlineStr">
        <is>
          <t>INE318A01026</t>
        </is>
      </c>
      <c r="C17" s="32" t="inlineStr">
        <is>
          <t>Chemicals &amp; Petrochemicals</t>
        </is>
      </c>
      <c r="D17" s="14" t="n">
        <v>95582</v>
      </c>
      <c r="E17" s="15" t="n">
        <v>1404.86</v>
      </c>
      <c r="F17" s="16" t="n">
        <v>0.0285</v>
      </c>
      <c r="G17" s="16" t="n"/>
    </row>
    <row r="18">
      <c r="A18" s="13" t="inlineStr">
        <is>
          <t>Bajaj Finance Ltd.</t>
        </is>
      </c>
      <c r="B18" s="32" t="inlineStr">
        <is>
          <t>INE296A01032</t>
        </is>
      </c>
      <c r="C18" s="32" t="inlineStr">
        <is>
          <t>Finance</t>
        </is>
      </c>
      <c r="D18" s="14" t="n">
        <v>134580</v>
      </c>
      <c r="E18" s="15" t="n">
        <v>1396.27</v>
      </c>
      <c r="F18" s="16" t="n">
        <v>0.0283</v>
      </c>
      <c r="G18" s="16" t="n"/>
    </row>
    <row r="19">
      <c r="A19" s="13" t="inlineStr">
        <is>
          <t>Eicher Motors Ltd.</t>
        </is>
      </c>
      <c r="B19" s="32" t="inlineStr">
        <is>
          <t>INE066A01021</t>
        </is>
      </c>
      <c r="C19" s="32" t="inlineStr">
        <is>
          <t>Automobiles</t>
        </is>
      </c>
      <c r="D19" s="14" t="n">
        <v>18205</v>
      </c>
      <c r="E19" s="15" t="n">
        <v>1284.09</v>
      </c>
      <c r="F19" s="16" t="n">
        <v>0.026</v>
      </c>
      <c r="G19" s="16" t="n"/>
    </row>
    <row r="20">
      <c r="A20" s="13" t="inlineStr">
        <is>
          <t>LG Electronics India Ltd.</t>
        </is>
      </c>
      <c r="B20" s="32" t="inlineStr">
        <is>
          <t>INE324D01010</t>
        </is>
      </c>
      <c r="C20" s="32" t="inlineStr">
        <is>
          <t>Consumer Durables</t>
        </is>
      </c>
      <c r="D20" s="14" t="n">
        <v>68875</v>
      </c>
      <c r="E20" s="15" t="n">
        <v>1142.84</v>
      </c>
      <c r="F20" s="16" t="n">
        <v>0.0232</v>
      </c>
      <c r="G20" s="16" t="n"/>
    </row>
    <row r="21">
      <c r="A21" s="13" t="inlineStr">
        <is>
          <t>Tata Consumer Products Ltd.</t>
        </is>
      </c>
      <c r="B21" s="32" t="inlineStr">
        <is>
          <t>INE192A01025</t>
        </is>
      </c>
      <c r="C21" s="32" t="inlineStr">
        <is>
          <t>Agricultural Food &amp; other Products</t>
        </is>
      </c>
      <c r="D21" s="14" t="n">
        <v>93271</v>
      </c>
      <c r="E21" s="15" t="n">
        <v>1093.51</v>
      </c>
      <c r="F21" s="16" t="n">
        <v>0.0222</v>
      </c>
      <c r="G21" s="16" t="n"/>
    </row>
    <row r="22">
      <c r="A22" s="13" t="inlineStr">
        <is>
          <t>Britannia Industries Ltd.</t>
        </is>
      </c>
      <c r="B22" s="32" t="inlineStr">
        <is>
          <t>INE216A01030</t>
        </is>
      </c>
      <c r="C22" s="32" t="inlineStr">
        <is>
          <t>Food Products</t>
        </is>
      </c>
      <c r="D22" s="14" t="n">
        <v>18479</v>
      </c>
      <c r="E22" s="15" t="n">
        <v>1080.28</v>
      </c>
      <c r="F22" s="16" t="n">
        <v>0.0219</v>
      </c>
      <c r="G22" s="16" t="n"/>
    </row>
    <row r="23">
      <c r="A23" s="13" t="inlineStr">
        <is>
          <t>Page Industries Ltd.</t>
        </is>
      </c>
      <c r="B23" s="32" t="inlineStr">
        <is>
          <t>INE761H01022</t>
        </is>
      </c>
      <c r="C23" s="32" t="inlineStr">
        <is>
          <t>Textiles &amp; Apparels</t>
        </is>
      </c>
      <c r="D23" s="14" t="n">
        <v>2699</v>
      </c>
      <c r="E23" s="15" t="n">
        <v>1034.26</v>
      </c>
      <c r="F23" s="16" t="n">
        <v>0.021</v>
      </c>
      <c r="G23" s="16" t="n"/>
    </row>
    <row r="24">
      <c r="A24" s="13" t="inlineStr">
        <is>
          <t>Metro Brands Ltd.</t>
        </is>
      </c>
      <c r="B24" s="32" t="inlineStr">
        <is>
          <t>INE317I01021</t>
        </is>
      </c>
      <c r="C24" s="32" t="inlineStr">
        <is>
          <t>Consumer Durables</t>
        </is>
      </c>
      <c r="D24" s="14" t="n">
        <v>84170</v>
      </c>
      <c r="E24" s="15" t="n">
        <v>985.29</v>
      </c>
      <c r="F24" s="16" t="n">
        <v>0.02</v>
      </c>
      <c r="G24" s="16" t="n"/>
    </row>
    <row r="25">
      <c r="A25" s="13" t="inlineStr">
        <is>
          <t>Nestle India Ltd.</t>
        </is>
      </c>
      <c r="B25" s="32" t="inlineStr">
        <is>
          <t>INE239A01024</t>
        </is>
      </c>
      <c r="C25" s="32" t="inlineStr">
        <is>
          <t>Food Products</t>
        </is>
      </c>
      <c r="D25" s="14" t="n">
        <v>76948</v>
      </c>
      <c r="E25" s="15" t="n">
        <v>970.39</v>
      </c>
      <c r="F25" s="16" t="n">
        <v>0.0197</v>
      </c>
      <c r="G25" s="16" t="n"/>
    </row>
    <row r="26">
      <c r="A26" s="13" t="inlineStr">
        <is>
          <t>Century Plyboards (India) Ltd.</t>
        </is>
      </c>
      <c r="B26" s="32" t="inlineStr">
        <is>
          <t>INE348B01021</t>
        </is>
      </c>
      <c r="C26" s="32" t="inlineStr">
        <is>
          <t>Consumer Durables</t>
        </is>
      </c>
      <c r="D26" s="14" t="n">
        <v>115257</v>
      </c>
      <c r="E26" s="15" t="n">
        <v>922.98</v>
      </c>
      <c r="F26" s="16" t="n">
        <v>0.0187</v>
      </c>
      <c r="G26" s="16" t="n"/>
    </row>
    <row r="27">
      <c r="A27" s="13" t="inlineStr">
        <is>
          <t>United Spirits Ltd.</t>
        </is>
      </c>
      <c r="B27" s="32" t="inlineStr">
        <is>
          <t>INE854D01024</t>
        </is>
      </c>
      <c r="C27" s="32" t="inlineStr">
        <is>
          <t>Beverages</t>
        </is>
      </c>
      <c r="D27" s="14" t="n">
        <v>61429</v>
      </c>
      <c r="E27" s="15" t="n">
        <v>891.7</v>
      </c>
      <c r="F27" s="16" t="n">
        <v>0.0181</v>
      </c>
      <c r="G27" s="16" t="n"/>
    </row>
    <row r="28">
      <c r="A28" s="13" t="inlineStr">
        <is>
          <t>Marico Ltd.</t>
        </is>
      </c>
      <c r="B28" s="32" t="inlineStr">
        <is>
          <t>INE196A01026</t>
        </is>
      </c>
      <c r="C28" s="32" t="inlineStr">
        <is>
          <t>Agricultural Food &amp; other Products</t>
        </is>
      </c>
      <c r="D28" s="14" t="n">
        <v>115542</v>
      </c>
      <c r="E28" s="15" t="n">
        <v>828.9</v>
      </c>
      <c r="F28" s="16" t="n">
        <v>0.0168</v>
      </c>
      <c r="G28" s="16" t="n"/>
    </row>
    <row r="29">
      <c r="A29" s="13" t="inlineStr">
        <is>
          <t>Vishal Mega Mart Ltd</t>
        </is>
      </c>
      <c r="B29" s="32" t="inlineStr">
        <is>
          <t>INE01EA01019</t>
        </is>
      </c>
      <c r="C29" s="32" t="inlineStr">
        <is>
          <t>Retailing</t>
        </is>
      </c>
      <c r="D29" s="14" t="n">
        <v>598087</v>
      </c>
      <c r="E29" s="15" t="n">
        <v>812.2</v>
      </c>
      <c r="F29" s="16" t="n">
        <v>0.0165</v>
      </c>
      <c r="G29" s="16" t="n"/>
    </row>
    <row r="30">
      <c r="A30" s="13" t="inlineStr">
        <is>
          <t>Trent Ltd.</t>
        </is>
      </c>
      <c r="B30" s="32" t="inlineStr">
        <is>
          <t>INE849A01020</t>
        </is>
      </c>
      <c r="C30" s="32" t="inlineStr">
        <is>
          <t>Retailing</t>
        </is>
      </c>
      <c r="D30" s="14" t="n">
        <v>17691</v>
      </c>
      <c r="E30" s="15" t="n">
        <v>751.9400000000001</v>
      </c>
      <c r="F30" s="16" t="n">
        <v>0.0152</v>
      </c>
      <c r="G30" s="16" t="n"/>
    </row>
    <row r="31">
      <c r="A31" s="13" t="inlineStr">
        <is>
          <t>Avenue Supermarts Ltd.</t>
        </is>
      </c>
      <c r="B31" s="32" t="inlineStr">
        <is>
          <t>INE192R01011</t>
        </is>
      </c>
      <c r="C31" s="32" t="inlineStr">
        <is>
          <t>Retailing</t>
        </is>
      </c>
      <c r="D31" s="14" t="n">
        <v>18057</v>
      </c>
      <c r="E31" s="15" t="n">
        <v>721.65</v>
      </c>
      <c r="F31" s="16" t="n">
        <v>0.0146</v>
      </c>
      <c r="G31" s="16" t="n"/>
    </row>
    <row r="32">
      <c r="A32" s="13" t="inlineStr">
        <is>
          <t>The Phoenix Mills Ltd.</t>
        </is>
      </c>
      <c r="B32" s="32" t="inlineStr">
        <is>
          <t>INE211B01039</t>
        </is>
      </c>
      <c r="C32" s="32" t="inlineStr">
        <is>
          <t>Realty</t>
        </is>
      </c>
      <c r="D32" s="14" t="n">
        <v>40969</v>
      </c>
      <c r="E32" s="15" t="n">
        <v>711.55</v>
      </c>
      <c r="F32" s="16" t="n">
        <v>0.0144</v>
      </c>
      <c r="G32" s="16" t="n"/>
    </row>
    <row r="33">
      <c r="A33" s="13" t="inlineStr">
        <is>
          <t>VARUN BEVERAGES LIMITED</t>
        </is>
      </c>
      <c r="B33" s="32" t="inlineStr">
        <is>
          <t>INE200M01039</t>
        </is>
      </c>
      <c r="C33" s="32" t="inlineStr">
        <is>
          <t>Beverages</t>
        </is>
      </c>
      <c r="D33" s="14" t="n">
        <v>140214</v>
      </c>
      <c r="E33" s="15" t="n">
        <v>675.2</v>
      </c>
      <c r="F33" s="16" t="n">
        <v>0.0137</v>
      </c>
      <c r="G33" s="16" t="n"/>
    </row>
    <row r="34">
      <c r="A34" s="13" t="inlineStr">
        <is>
          <t>Swiggy Ltd.</t>
        </is>
      </c>
      <c r="B34" s="32" t="inlineStr">
        <is>
          <t>INE00H001014</t>
        </is>
      </c>
      <c r="C34" s="32" t="inlineStr">
        <is>
          <t>Retailing</t>
        </is>
      </c>
      <c r="D34" s="14" t="n">
        <v>177669</v>
      </c>
      <c r="E34" s="15" t="n">
        <v>672.12</v>
      </c>
      <c r="F34" s="16" t="n">
        <v>0.0136</v>
      </c>
      <c r="G34" s="16" t="n"/>
    </row>
    <row r="35">
      <c r="A35" s="13" t="inlineStr">
        <is>
          <t>Delhivery Ltd.</t>
        </is>
      </c>
      <c r="B35" s="32" t="inlineStr">
        <is>
          <t>INE148O01028</t>
        </is>
      </c>
      <c r="C35" s="32" t="inlineStr">
        <is>
          <t>Transport Services</t>
        </is>
      </c>
      <c r="D35" s="14" t="n">
        <v>157442</v>
      </c>
      <c r="E35" s="15" t="n">
        <v>671.02</v>
      </c>
      <c r="F35" s="16" t="n">
        <v>0.0136</v>
      </c>
      <c r="G35" s="16" t="n"/>
    </row>
    <row r="36">
      <c r="A36" s="13" t="inlineStr">
        <is>
          <t>Blue Star Ltd.</t>
        </is>
      </c>
      <c r="B36" s="32" t="inlineStr">
        <is>
          <t>INE472A01039</t>
        </is>
      </c>
      <c r="C36" s="32" t="inlineStr">
        <is>
          <t>Consumer Durables</t>
        </is>
      </c>
      <c r="D36" s="14" t="n">
        <v>35730</v>
      </c>
      <c r="E36" s="15" t="n">
        <v>630.78</v>
      </c>
      <c r="F36" s="16" t="n">
        <v>0.0128</v>
      </c>
      <c r="G36" s="16" t="n"/>
    </row>
    <row r="37">
      <c r="A37" s="13" t="inlineStr">
        <is>
          <t>Astral Ltd.</t>
        </is>
      </c>
      <c r="B37" s="32" t="inlineStr">
        <is>
          <t>INE006I01046</t>
        </is>
      </c>
      <c r="C37" s="32" t="inlineStr">
        <is>
          <t>Industrial Products</t>
        </is>
      </c>
      <c r="D37" s="14" t="n">
        <v>43570</v>
      </c>
      <c r="E37" s="15" t="n">
        <v>627.76</v>
      </c>
      <c r="F37" s="16" t="n">
        <v>0.0127</v>
      </c>
      <c r="G37" s="16" t="n"/>
    </row>
    <row r="38">
      <c r="A38" s="13" t="inlineStr">
        <is>
          <t>Radico Khaitan Ltd.</t>
        </is>
      </c>
      <c r="B38" s="32" t="inlineStr">
        <is>
          <t>INE944F01028</t>
        </is>
      </c>
      <c r="C38" s="32" t="inlineStr">
        <is>
          <t>Beverages</t>
        </is>
      </c>
      <c r="D38" s="14" t="n">
        <v>17720</v>
      </c>
      <c r="E38" s="15" t="n">
        <v>568.48</v>
      </c>
      <c r="F38" s="16" t="n">
        <v>0.0115</v>
      </c>
      <c r="G38" s="16" t="n"/>
    </row>
    <row r="39">
      <c r="A39" s="13" t="inlineStr">
        <is>
          <t>The Indian Hotels Company Ltd.</t>
        </is>
      </c>
      <c r="B39" s="32" t="inlineStr">
        <is>
          <t>INE053A01029</t>
        </is>
      </c>
      <c r="C39" s="32" t="inlineStr">
        <is>
          <t>Leisure Services</t>
        </is>
      </c>
      <c r="D39" s="14" t="n">
        <v>70914</v>
      </c>
      <c r="E39" s="15" t="n">
        <v>527.8099999999999</v>
      </c>
      <c r="F39" s="16" t="n">
        <v>0.0107</v>
      </c>
      <c r="G39" s="16" t="n"/>
    </row>
    <row r="40">
      <c r="A40" s="13" t="inlineStr">
        <is>
          <t>APL Apollo Tubes Ltd.</t>
        </is>
      </c>
      <c r="B40" s="32" t="inlineStr">
        <is>
          <t>INE702C01027</t>
        </is>
      </c>
      <c r="C40" s="32" t="inlineStr">
        <is>
          <t>Industrial Products</t>
        </is>
      </c>
      <c r="D40" s="14" t="n">
        <v>30525</v>
      </c>
      <c r="E40" s="15" t="n">
        <v>524.6900000000001</v>
      </c>
      <c r="F40" s="16" t="n">
        <v>0.0106</v>
      </c>
      <c r="G40" s="16" t="n"/>
    </row>
    <row r="41">
      <c r="A41" s="13" t="inlineStr">
        <is>
          <t>Jubilant Foodworks Ltd.</t>
        </is>
      </c>
      <c r="B41" s="32" t="inlineStr">
        <is>
          <t>INE797F01020</t>
        </is>
      </c>
      <c r="C41" s="32" t="inlineStr">
        <is>
          <t>Leisure Services</t>
        </is>
      </c>
      <c r="D41" s="14" t="n">
        <v>85965</v>
      </c>
      <c r="E41" s="15" t="n">
        <v>517.08</v>
      </c>
      <c r="F41" s="16" t="n">
        <v>0.0105</v>
      </c>
      <c r="G41" s="16" t="n"/>
    </row>
    <row r="42">
      <c r="A42" s="13" t="inlineStr">
        <is>
          <t>Max Healthcare Institute Ltd.</t>
        </is>
      </c>
      <c r="B42" s="32" t="inlineStr">
        <is>
          <t>INE027H01010</t>
        </is>
      </c>
      <c r="C42" s="32" t="inlineStr">
        <is>
          <t>Healthcare Services</t>
        </is>
      </c>
      <c r="D42" s="14" t="n">
        <v>44200</v>
      </c>
      <c r="E42" s="15" t="n">
        <v>513.96</v>
      </c>
      <c r="F42" s="16" t="n">
        <v>0.0104</v>
      </c>
      <c r="G42" s="16" t="n"/>
    </row>
    <row r="43">
      <c r="A43" s="13" t="inlineStr">
        <is>
          <t>Motherson Sumi Wiring India Ltd.</t>
        </is>
      </c>
      <c r="B43" s="32" t="inlineStr">
        <is>
          <t>INE0FS801015</t>
        </is>
      </c>
      <c r="C43" s="32" t="inlineStr">
        <is>
          <t>Auto Components</t>
        </is>
      </c>
      <c r="D43" s="14" t="n">
        <v>1116091</v>
      </c>
      <c r="E43" s="15" t="n">
        <v>509.61</v>
      </c>
      <c r="F43" s="16" t="n">
        <v>0.0103</v>
      </c>
      <c r="G43" s="16" t="n"/>
    </row>
    <row r="44">
      <c r="A44" s="13" t="inlineStr">
        <is>
          <t>Fortis Healthcare Ltd.</t>
        </is>
      </c>
      <c r="B44" s="32" t="inlineStr">
        <is>
          <t>INE061F01013</t>
        </is>
      </c>
      <c r="C44" s="32" t="inlineStr">
        <is>
          <t>Healthcare Services</t>
        </is>
      </c>
      <c r="D44" s="14" t="n">
        <v>53945</v>
      </c>
      <c r="E44" s="15" t="n">
        <v>495.81</v>
      </c>
      <c r="F44" s="16" t="n">
        <v>0.0101</v>
      </c>
      <c r="G44" s="16" t="n"/>
    </row>
    <row r="45">
      <c r="A45" s="13" t="inlineStr">
        <is>
          <t>Lenskart Solutions Private Ltd.</t>
        </is>
      </c>
      <c r="B45" s="32" t="inlineStr">
        <is>
          <t>INE956O01016</t>
        </is>
      </c>
      <c r="C45" s="32" t="inlineStr">
        <is>
          <t>Retailing</t>
        </is>
      </c>
      <c r="D45" s="14" t="n">
        <v>120620</v>
      </c>
      <c r="E45" s="15" t="n">
        <v>495.08</v>
      </c>
      <c r="F45" s="16" t="n">
        <v>0.01</v>
      </c>
      <c r="G45" s="16" t="n"/>
    </row>
    <row r="46">
      <c r="A46" s="13" t="inlineStr">
        <is>
          <t>Lupin Ltd.</t>
        </is>
      </c>
      <c r="B46" s="32" t="inlineStr">
        <is>
          <t>INE326A01037</t>
        </is>
      </c>
      <c r="C46" s="32" t="inlineStr">
        <is>
          <t>Pharmaceuticals &amp; Biotechnology</t>
        </is>
      </c>
      <c r="D46" s="14" t="n">
        <v>23417</v>
      </c>
      <c r="E46" s="15" t="n">
        <v>487.59</v>
      </c>
      <c r="F46" s="16" t="n">
        <v>0.009900000000000001</v>
      </c>
      <c r="G46" s="16" t="n"/>
    </row>
    <row r="47">
      <c r="A47" s="13" t="inlineStr">
        <is>
          <t>Oberoi Realty Ltd.</t>
        </is>
      </c>
      <c r="B47" s="32" t="inlineStr">
        <is>
          <t>INE093I01010</t>
        </is>
      </c>
      <c r="C47" s="32" t="inlineStr">
        <is>
          <t>Realty</t>
        </is>
      </c>
      <c r="D47" s="14" t="n">
        <v>28603</v>
      </c>
      <c r="E47" s="15" t="n">
        <v>471.15</v>
      </c>
      <c r="F47" s="16" t="n">
        <v>0.009599999999999999</v>
      </c>
      <c r="G47" s="16" t="n"/>
    </row>
    <row r="48">
      <c r="A48" s="13" t="inlineStr">
        <is>
          <t>Tata Power Company Ltd.</t>
        </is>
      </c>
      <c r="B48" s="32" t="inlineStr">
        <is>
          <t>INE245A01021</t>
        </is>
      </c>
      <c r="C48" s="32" t="inlineStr">
        <is>
          <t>Power</t>
        </is>
      </c>
      <c r="D48" s="14" t="n">
        <v>119398</v>
      </c>
      <c r="E48" s="15" t="n">
        <v>465.77</v>
      </c>
      <c r="F48" s="16" t="n">
        <v>0.0094</v>
      </c>
      <c r="G48" s="16" t="n"/>
    </row>
    <row r="49">
      <c r="A49" s="13" t="inlineStr">
        <is>
          <t>Aditya Birla Real Estate Ltd.</t>
        </is>
      </c>
      <c r="B49" s="32" t="inlineStr">
        <is>
          <t>INE055A01016</t>
        </is>
      </c>
      <c r="C49" s="32" t="inlineStr">
        <is>
          <t>Paper, Forest &amp; Jute Products</t>
        </is>
      </c>
      <c r="D49" s="14" t="n">
        <v>23591</v>
      </c>
      <c r="E49" s="15" t="n">
        <v>418.41</v>
      </c>
      <c r="F49" s="16" t="n">
        <v>0.008500000000000001</v>
      </c>
      <c r="G49" s="16" t="n"/>
    </row>
    <row r="50">
      <c r="A50" s="13" t="inlineStr">
        <is>
          <t>Bikaji Foods International Ltd.</t>
        </is>
      </c>
      <c r="B50" s="32" t="inlineStr">
        <is>
          <t>INE00E101023</t>
        </is>
      </c>
      <c r="C50" s="32" t="inlineStr">
        <is>
          <t>Food Products</t>
        </is>
      </c>
      <c r="D50" s="14" t="n">
        <v>57865</v>
      </c>
      <c r="E50" s="15" t="n">
        <v>414.98</v>
      </c>
      <c r="F50" s="16" t="n">
        <v>0.008399999999999999</v>
      </c>
      <c r="G50" s="16" t="n"/>
    </row>
    <row r="51">
      <c r="A51" s="13" t="inlineStr">
        <is>
          <t>K.P.R. Mill Ltd.</t>
        </is>
      </c>
      <c r="B51" s="32" t="inlineStr">
        <is>
          <t>INE930H01031</t>
        </is>
      </c>
      <c r="C51" s="32" t="inlineStr">
        <is>
          <t>Textiles &amp; Apparels</t>
        </is>
      </c>
      <c r="D51" s="14" t="n">
        <v>36725</v>
      </c>
      <c r="E51" s="15" t="n">
        <v>396.45</v>
      </c>
      <c r="F51" s="16" t="n">
        <v>0.008</v>
      </c>
      <c r="G51" s="16" t="n"/>
    </row>
    <row r="52">
      <c r="A52" s="13" t="inlineStr">
        <is>
          <t>Dr. Lal Path Labs Ltd.</t>
        </is>
      </c>
      <c r="B52" s="32" t="inlineStr">
        <is>
          <t>INE600L01024</t>
        </is>
      </c>
      <c r="C52" s="32" t="inlineStr">
        <is>
          <t>Healthcare Services</t>
        </is>
      </c>
      <c r="D52" s="14" t="n">
        <v>12915</v>
      </c>
      <c r="E52" s="15" t="n">
        <v>394.14</v>
      </c>
      <c r="F52" s="16" t="n">
        <v>0.008</v>
      </c>
      <c r="G52" s="16" t="n"/>
    </row>
    <row r="53">
      <c r="A53" s="13" t="inlineStr">
        <is>
          <t>Cartrade Tech Ltd.</t>
        </is>
      </c>
      <c r="B53" s="32" t="inlineStr">
        <is>
          <t>INE290S01011</t>
        </is>
      </c>
      <c r="C53" s="32" t="inlineStr">
        <is>
          <t>Retailing</t>
        </is>
      </c>
      <c r="D53" s="14" t="n">
        <v>11987</v>
      </c>
      <c r="E53" s="15" t="n">
        <v>370.12</v>
      </c>
      <c r="F53" s="16" t="n">
        <v>0.0075</v>
      </c>
      <c r="G53" s="16" t="n"/>
    </row>
    <row r="54">
      <c r="A54" s="13" t="inlineStr">
        <is>
          <t>Ather Energy Ltd.</t>
        </is>
      </c>
      <c r="B54" s="32" t="inlineStr">
        <is>
          <t>INE0LEZ01016</t>
        </is>
      </c>
      <c r="C54" s="32" t="inlineStr">
        <is>
          <t>Automobiles</t>
        </is>
      </c>
      <c r="D54" s="14" t="n">
        <v>46897</v>
      </c>
      <c r="E54" s="15" t="n">
        <v>336.7</v>
      </c>
      <c r="F54" s="16" t="n">
        <v>0.0068</v>
      </c>
      <c r="G54" s="16" t="n"/>
    </row>
    <row r="55">
      <c r="A55" s="13" t="inlineStr">
        <is>
          <t>KEI Industries Ltd.</t>
        </is>
      </c>
      <c r="B55" s="32" t="inlineStr">
        <is>
          <t>INE878B01027</t>
        </is>
      </c>
      <c r="C55" s="32" t="inlineStr">
        <is>
          <t>Industrial Products</t>
        </is>
      </c>
      <c r="D55" s="14" t="n">
        <v>7493</v>
      </c>
      <c r="E55" s="15" t="n">
        <v>310.63</v>
      </c>
      <c r="F55" s="16" t="n">
        <v>0.0063</v>
      </c>
      <c r="G55" s="16" t="n"/>
    </row>
    <row r="56">
      <c r="A56" s="13" t="inlineStr">
        <is>
          <t>Abbott India Ltd.</t>
        </is>
      </c>
      <c r="B56" s="32" t="inlineStr">
        <is>
          <t>INE358A01014</t>
        </is>
      </c>
      <c r="C56" s="32" t="inlineStr">
        <is>
          <t>Pharmaceuticals &amp; Biotechnology</t>
        </is>
      </c>
      <c r="D56" s="14" t="n">
        <v>1025</v>
      </c>
      <c r="E56" s="15" t="n">
        <v>308.27</v>
      </c>
      <c r="F56" s="16" t="n">
        <v>0.0063</v>
      </c>
      <c r="G56" s="16" t="n"/>
    </row>
    <row r="57">
      <c r="A57" s="13" t="inlineStr">
        <is>
          <t>Crompton Greaves Cons Electrical Ltd.</t>
        </is>
      </c>
      <c r="B57" s="32" t="inlineStr">
        <is>
          <t>INE299U01018</t>
        </is>
      </c>
      <c r="C57" s="32" t="inlineStr">
        <is>
          <t>Consumer Durables</t>
        </is>
      </c>
      <c r="D57" s="14" t="n">
        <v>114847</v>
      </c>
      <c r="E57" s="15" t="n">
        <v>304.75</v>
      </c>
      <c r="F57" s="16" t="n">
        <v>0.0062</v>
      </c>
      <c r="G57" s="16" t="n"/>
    </row>
    <row r="58">
      <c r="A58" s="13" t="inlineStr">
        <is>
          <t>Physicswallah Ltd.</t>
        </is>
      </c>
      <c r="B58" s="32" t="inlineStr">
        <is>
          <t>INE0LP301011</t>
        </is>
      </c>
      <c r="C58" s="32" t="inlineStr">
        <is>
          <t>Other Consumer Services</t>
        </is>
      </c>
      <c r="D58" s="14" t="n">
        <v>91790</v>
      </c>
      <c r="E58" s="15" t="n">
        <v>114.64</v>
      </c>
      <c r="F58" s="16" t="n">
        <v>0.0023</v>
      </c>
      <c r="G58" s="16" t="n"/>
    </row>
    <row r="59">
      <c r="A59" s="17" t="inlineStr">
        <is>
          <t>Sub Total</t>
        </is>
      </c>
      <c r="B59" s="33" t="n"/>
      <c r="C59" s="33" t="n"/>
      <c r="D59" s="18" t="n"/>
      <c r="E59" s="38" t="n">
        <v>48281.47</v>
      </c>
      <c r="F59" s="39" t="n">
        <v>0.9789</v>
      </c>
      <c r="G59" s="21" t="n"/>
    </row>
    <row r="60">
      <c r="A60" s="17" t="inlineStr">
        <is>
          <t>(b) Unlisted</t>
        </is>
      </c>
      <c r="B60" s="32" t="n"/>
      <c r="C60" s="32" t="n"/>
      <c r="D60" s="14" t="n"/>
      <c r="E60" s="15" t="n"/>
      <c r="F60" s="16" t="n"/>
      <c r="G60" s="16" t="n"/>
    </row>
    <row r="61">
      <c r="A61" s="17" t="inlineStr">
        <is>
          <t>Sub Total</t>
        </is>
      </c>
      <c r="B61" s="32" t="n"/>
      <c r="C61" s="32" t="n"/>
      <c r="D61" s="14" t="n"/>
      <c r="E61" s="40" t="inlineStr">
        <is>
          <t>NIL</t>
        </is>
      </c>
      <c r="F61" s="41" t="inlineStr">
        <is>
          <t>NIL</t>
        </is>
      </c>
      <c r="G61" s="16" t="n"/>
    </row>
    <row r="62">
      <c r="A62" s="25" t="inlineStr">
        <is>
          <t>TOTAL</t>
        </is>
      </c>
      <c r="B62" s="34" t="n"/>
      <c r="C62" s="34" t="n"/>
      <c r="D62" s="26" t="n"/>
      <c r="E62" s="29" t="n">
        <v>48281.47</v>
      </c>
      <c r="F62" s="30" t="n">
        <v>0.9789</v>
      </c>
      <c r="G62" s="21" t="n"/>
    </row>
    <row r="63">
      <c r="A63" s="13" t="n"/>
      <c r="B63" s="32" t="n"/>
      <c r="C63" s="32" t="n"/>
      <c r="D63" s="14" t="n"/>
      <c r="E63" s="15" t="n"/>
      <c r="F63" s="16" t="n"/>
      <c r="G63" s="16" t="n"/>
    </row>
    <row r="64">
      <c r="A64" s="13" t="n"/>
      <c r="B64" s="32" t="n"/>
      <c r="C64" s="32" t="n"/>
      <c r="D64" s="14" t="n"/>
      <c r="E64" s="15" t="n"/>
      <c r="F64" s="16" t="n"/>
      <c r="G64" s="16" t="n"/>
    </row>
    <row r="65">
      <c r="A65" s="17" t="inlineStr">
        <is>
          <t>TREPS / Reverse Repo</t>
        </is>
      </c>
      <c r="B65" s="32" t="n"/>
      <c r="C65" s="32" t="n"/>
      <c r="D65" s="14" t="n"/>
      <c r="E65" s="15" t="n"/>
      <c r="F65" s="16" t="n"/>
      <c r="G65" s="16" t="n"/>
    </row>
    <row r="66">
      <c r="A66" s="13" t="inlineStr">
        <is>
          <t>Clearing Corporation of India Ltd.</t>
        </is>
      </c>
      <c r="B66" s="32" t="n"/>
      <c r="C66" s="32" t="n"/>
      <c r="D66" s="14" t="n"/>
      <c r="E66" s="15" t="n">
        <v>1722.24</v>
      </c>
      <c r="F66" s="16" t="n">
        <v>0.0349</v>
      </c>
      <c r="G66" s="16" t="n">
        <v>0.053935</v>
      </c>
    </row>
    <row r="67">
      <c r="A67" s="17" t="inlineStr">
        <is>
          <t>Sub Total</t>
        </is>
      </c>
      <c r="B67" s="33" t="n"/>
      <c r="C67" s="33" t="n"/>
      <c r="D67" s="18" t="n"/>
      <c r="E67" s="38" t="n">
        <v>1722.24</v>
      </c>
      <c r="F67" s="39" t="n">
        <v>0.0349</v>
      </c>
      <c r="G67" s="21" t="n"/>
    </row>
    <row r="68">
      <c r="A68" s="13" t="n"/>
      <c r="B68" s="32" t="n"/>
      <c r="C68" s="32" t="n"/>
      <c r="D68" s="14" t="n"/>
      <c r="E68" s="15" t="n"/>
      <c r="F68" s="16" t="n"/>
      <c r="G68" s="16" t="n"/>
    </row>
    <row r="69">
      <c r="A69" s="25" t="inlineStr">
        <is>
          <t>TOTAL</t>
        </is>
      </c>
      <c r="B69" s="34" t="n"/>
      <c r="C69" s="34" t="n"/>
      <c r="D69" s="26" t="n"/>
      <c r="E69" s="19" t="n">
        <v>1722.24</v>
      </c>
      <c r="F69" s="20" t="n">
        <v>0.0349</v>
      </c>
      <c r="G69" s="21" t="n"/>
    </row>
    <row r="70">
      <c r="A70" s="13" t="inlineStr">
        <is>
          <t>Accrued Interest</t>
        </is>
      </c>
      <c r="B70" s="32" t="n"/>
      <c r="C70" s="32" t="n"/>
      <c r="D70" s="14" t="n"/>
      <c r="E70" s="15" t="n">
        <v>0.7634698</v>
      </c>
      <c r="F70" s="16" t="n">
        <v>1.5e-05</v>
      </c>
      <c r="G70" s="16" t="n"/>
    </row>
    <row r="71">
      <c r="A71" s="13" t="inlineStr">
        <is>
          <t>Net Receivables/(Payables)</t>
        </is>
      </c>
      <c r="B71" s="32" t="n"/>
      <c r="C71" s="32" t="n"/>
      <c r="D71" s="14" t="n"/>
      <c r="E71" s="36" t="n">
        <v>-691.3834697999999</v>
      </c>
      <c r="F71" s="37" t="n">
        <v>-0.013815</v>
      </c>
      <c r="G71" s="16" t="n">
        <v>0.053934</v>
      </c>
    </row>
    <row r="72">
      <c r="A72" s="27" t="inlineStr">
        <is>
          <t>GRAND TOTAL</t>
        </is>
      </c>
      <c r="B72" s="35" t="n"/>
      <c r="C72" s="35" t="n"/>
      <c r="D72" s="28" t="n"/>
      <c r="E72" s="29" t="n">
        <v>49313.09</v>
      </c>
      <c r="F72" s="30" t="n">
        <v>1</v>
      </c>
      <c r="G72" s="30" t="n"/>
    </row>
    <row r="77">
      <c r="A77" s="83" t="inlineStr">
        <is>
          <t>Notes:</t>
        </is>
      </c>
    </row>
    <row r="78">
      <c r="A78" s="57" t="inlineStr">
        <is>
          <t>1. Security in default beyond its maturiy date</t>
        </is>
      </c>
      <c r="B78" s="3" t="inlineStr">
        <is>
          <t>NIL</t>
        </is>
      </c>
    </row>
    <row r="79">
      <c r="A79" t="inlineStr">
        <is>
          <t>2. NAV at the beginning of the period (Rs. per unit)</t>
        </is>
      </c>
    </row>
    <row r="80">
      <c r="A80" t="inlineStr">
        <is>
          <t>Plan /option (Face Value 10)</t>
        </is>
      </c>
      <c r="B80" t="inlineStr">
        <is>
          <t>As on</t>
        </is>
      </c>
      <c r="C80" t="inlineStr">
        <is>
          <t>As on</t>
        </is>
      </c>
    </row>
    <row r="81">
      <c r="B81" s="58" t="n">
        <v>45961</v>
      </c>
      <c r="C81" s="58" t="n">
        <v>45989</v>
      </c>
    </row>
    <row r="82">
      <c r="A82" t="inlineStr">
        <is>
          <t>Direct Plan  Growth Option</t>
        </is>
      </c>
      <c r="B82" t="n">
        <v>11.7049</v>
      </c>
      <c r="C82" t="n">
        <v>11.744</v>
      </c>
    </row>
    <row r="83">
      <c r="A83" t="inlineStr">
        <is>
          <t>Direct Plan IDCW Option</t>
        </is>
      </c>
      <c r="B83" t="n">
        <v>11.7049</v>
      </c>
      <c r="C83" t="n">
        <v>11.744</v>
      </c>
    </row>
    <row r="84">
      <c r="A84" t="inlineStr">
        <is>
          <t>Regular Plan  Growth Option</t>
        </is>
      </c>
      <c r="B84" t="n">
        <v>11.5661</v>
      </c>
      <c r="C84" t="n">
        <v>11.5898</v>
      </c>
    </row>
    <row r="85">
      <c r="A85" t="inlineStr">
        <is>
          <t>Regular Plan IDCW Option</t>
        </is>
      </c>
      <c r="B85" t="n">
        <v>11.5661</v>
      </c>
      <c r="C85" t="n">
        <v>11.5898</v>
      </c>
    </row>
    <row r="87">
      <c r="A87" t="inlineStr">
        <is>
          <t xml:space="preserve">3. Total Dividend (Net) declared during the month </t>
        </is>
      </c>
      <c r="B87" s="3" t="inlineStr">
        <is>
          <t>NIL</t>
        </is>
      </c>
    </row>
    <row r="88">
      <c r="A88" t="inlineStr">
        <is>
          <t>4. Bonus was declared during the month</t>
        </is>
      </c>
      <c r="B88" s="3" t="inlineStr">
        <is>
          <t>NIL</t>
        </is>
      </c>
    </row>
    <row r="89" ht="29" customHeight="1">
      <c r="A89" s="57" t="inlineStr">
        <is>
          <t>5. Investment in Repo of Corporate Debt Securities during the month ended November 30, 2025</t>
        </is>
      </c>
      <c r="B89" s="3" t="inlineStr">
        <is>
          <t>NIL</t>
        </is>
      </c>
    </row>
    <row r="90" ht="29" customHeight="1">
      <c r="A90" s="57" t="inlineStr">
        <is>
          <t>6. Investment in foreign securities/ADRs/GDRs at the end of the month</t>
        </is>
      </c>
      <c r="B90" s="3" t="inlineStr">
        <is>
          <t>NIL</t>
        </is>
      </c>
    </row>
    <row r="91">
      <c r="A91" t="inlineStr">
        <is>
          <t>7. Portfolio Turnover Ratio</t>
        </is>
      </c>
      <c r="B91" s="60" t="n">
        <v>0.06619999999999999</v>
      </c>
    </row>
    <row r="92" ht="43.5" customHeight="1">
      <c r="A92" s="57" t="inlineStr">
        <is>
          <t>8. Total gross exposure to derivative instruments (excluding reversed positions) at the end of the month (Rs. in Lakhs)</t>
        </is>
      </c>
      <c r="B92" s="3" t="inlineStr">
        <is>
          <t>NIL</t>
        </is>
      </c>
    </row>
    <row r="93">
      <c r="B93" s="3" t="n"/>
    </row>
    <row r="94" ht="29" customHeight="1">
      <c r="A94" s="57" t="inlineStr">
        <is>
          <t>9. Margin Deposits includes Margin money placed on derivatives other than margin money placed with bank</t>
        </is>
      </c>
      <c r="B94" s="3" t="inlineStr">
        <is>
          <t>NIL</t>
        </is>
      </c>
    </row>
    <row r="95" ht="29" customHeight="1">
      <c r="A95" s="57" t="inlineStr">
        <is>
          <t>10. Value of investment made by other schemes under same management (Rs. In Lakhs)</t>
        </is>
      </c>
      <c r="B95" t="n">
        <v>1526.64</v>
      </c>
    </row>
    <row r="96" ht="29" customHeight="1">
      <c r="A96" s="57" t="inlineStr">
        <is>
          <t>11. Number of instance of deviation In valuation of securities</t>
        </is>
      </c>
      <c r="B96" s="3" t="inlineStr">
        <is>
          <t>NIL</t>
        </is>
      </c>
    </row>
    <row r="97" ht="29" customHeight="1">
      <c r="A97" s="57" t="inlineStr">
        <is>
          <t>12. Total value and percentage of illiquid equity shares / securities</t>
        </is>
      </c>
      <c r="B97" s="3" t="inlineStr">
        <is>
          <t>NIL</t>
        </is>
      </c>
    </row>
    <row r="99" ht="70" customHeight="1">
      <c r="A99" s="85" t="inlineStr">
        <is>
          <t>Scheme Name</t>
        </is>
      </c>
      <c r="B99" s="85" t="inlineStr">
        <is>
          <t>Risk- O - Meter</t>
        </is>
      </c>
      <c r="C99" s="85" t="inlineStr">
        <is>
          <t>Benchmark of the Scheme</t>
        </is>
      </c>
      <c r="D99" s="85" t="inlineStr">
        <is>
          <t>Benchmark Risk-o-meter</t>
        </is>
      </c>
    </row>
    <row r="100" ht="70" customHeight="1">
      <c r="A100" s="85" t="inlineStr">
        <is>
          <t>Edelweiss Consumption Fund</t>
        </is>
      </c>
      <c r="B100" s="85" t="n"/>
      <c r="C100" s="85" t="inlineStr">
        <is>
          <t>NIFTY INDIA CONSUMPTION TRI</t>
        </is>
      </c>
      <c r="D100" s="85" t="n"/>
      <c r="E100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G136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SMALL CAP FUND AS ON NOVEMBER 30, 2025</t>
        </is>
      </c>
    </row>
    <row r="2" ht="31.5" customHeight="1">
      <c r="A2" s="84" t="inlineStr">
        <is>
          <t>(An open ended equity scheme predominantly investing in small cap stocks)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City Union Bank Ltd.</t>
        </is>
      </c>
      <c r="B8" s="32" t="inlineStr">
        <is>
          <t>INE491A01021</t>
        </is>
      </c>
      <c r="C8" s="32" t="inlineStr">
        <is>
          <t>Banks</t>
        </is>
      </c>
      <c r="D8" s="14" t="n">
        <v>6944731</v>
      </c>
      <c r="E8" s="15" t="n">
        <v>18825.78</v>
      </c>
      <c r="F8" s="16" t="n">
        <v>0.0353</v>
      </c>
      <c r="G8" s="16" t="n"/>
    </row>
    <row r="9">
      <c r="A9" s="13" t="inlineStr">
        <is>
          <t>UNO Minda Ltd.</t>
        </is>
      </c>
      <c r="B9" s="32" t="inlineStr">
        <is>
          <t>INE405E01023</t>
        </is>
      </c>
      <c r="C9" s="32" t="inlineStr">
        <is>
          <t>Auto Components</t>
        </is>
      </c>
      <c r="D9" s="14" t="n">
        <v>1071929</v>
      </c>
      <c r="E9" s="15" t="n">
        <v>14007.97</v>
      </c>
      <c r="F9" s="16" t="n">
        <v>0.0263</v>
      </c>
      <c r="G9" s="16" t="n"/>
    </row>
    <row r="10">
      <c r="A10" s="13" t="inlineStr">
        <is>
          <t>Karur Vysya Bank Ltd.</t>
        </is>
      </c>
      <c r="B10" s="32" t="inlineStr">
        <is>
          <t>INE036D01028</t>
        </is>
      </c>
      <c r="C10" s="32" t="inlineStr">
        <is>
          <t>Banks</t>
        </is>
      </c>
      <c r="D10" s="14" t="n">
        <v>5508963</v>
      </c>
      <c r="E10" s="15" t="n">
        <v>13660.58</v>
      </c>
      <c r="F10" s="16" t="n">
        <v>0.0256</v>
      </c>
      <c r="G10" s="16" t="n"/>
    </row>
    <row r="11">
      <c r="A11" s="13" t="inlineStr">
        <is>
          <t>Multi Commodity Exchange Of India Ltd.</t>
        </is>
      </c>
      <c r="B11" s="32" t="inlineStr">
        <is>
          <t>INE745G01035</t>
        </is>
      </c>
      <c r="C11" s="32" t="inlineStr">
        <is>
          <t>Capital Markets</t>
        </is>
      </c>
      <c r="D11" s="14" t="n">
        <v>129276</v>
      </c>
      <c r="E11" s="15" t="n">
        <v>13022.62</v>
      </c>
      <c r="F11" s="16" t="n">
        <v>0.0244</v>
      </c>
      <c r="G11" s="16" t="n"/>
    </row>
    <row r="12">
      <c r="A12" s="13" t="inlineStr">
        <is>
          <t>Indian Bank</t>
        </is>
      </c>
      <c r="B12" s="32" t="inlineStr">
        <is>
          <t>INE562A01011</t>
        </is>
      </c>
      <c r="C12" s="32" t="inlineStr">
        <is>
          <t>Banks</t>
        </is>
      </c>
      <c r="D12" s="14" t="n">
        <v>1455669</v>
      </c>
      <c r="E12" s="15" t="n">
        <v>12667.96</v>
      </c>
      <c r="F12" s="16" t="n">
        <v>0.0238</v>
      </c>
      <c r="G12" s="16" t="n"/>
    </row>
    <row r="13">
      <c r="A13" s="13" t="inlineStr">
        <is>
          <t>Navin Fluorine International Ltd.</t>
        </is>
      </c>
      <c r="B13" s="32" t="inlineStr">
        <is>
          <t>INE048G01026</t>
        </is>
      </c>
      <c r="C13" s="32" t="inlineStr">
        <is>
          <t>Chemicals &amp; Petrochemicals</t>
        </is>
      </c>
      <c r="D13" s="14" t="n">
        <v>210627</v>
      </c>
      <c r="E13" s="15" t="n">
        <v>12080.51</v>
      </c>
      <c r="F13" s="16" t="n">
        <v>0.0227</v>
      </c>
      <c r="G13" s="16" t="n"/>
    </row>
    <row r="14">
      <c r="A14" s="13" t="inlineStr">
        <is>
          <t>Krishna Inst of Medical Sciences Ltd.</t>
        </is>
      </c>
      <c r="B14" s="32" t="inlineStr">
        <is>
          <t>INE967H01025</t>
        </is>
      </c>
      <c r="C14" s="32" t="inlineStr">
        <is>
          <t>Healthcare Services</t>
        </is>
      </c>
      <c r="D14" s="14" t="n">
        <v>1754462</v>
      </c>
      <c r="E14" s="15" t="n">
        <v>12019.82</v>
      </c>
      <c r="F14" s="16" t="n">
        <v>0.0226</v>
      </c>
      <c r="G14" s="16" t="n"/>
    </row>
    <row r="15">
      <c r="A15" s="13" t="inlineStr">
        <is>
          <t>Radico Khaitan Ltd.</t>
        </is>
      </c>
      <c r="B15" s="32" t="inlineStr">
        <is>
          <t>INE944F01028</t>
        </is>
      </c>
      <c r="C15" s="32" t="inlineStr">
        <is>
          <t>Beverages</t>
        </is>
      </c>
      <c r="D15" s="14" t="n">
        <v>368618</v>
      </c>
      <c r="E15" s="15" t="n">
        <v>11825.63</v>
      </c>
      <c r="F15" s="16" t="n">
        <v>0.0222</v>
      </c>
      <c r="G15" s="16" t="n"/>
    </row>
    <row r="16">
      <c r="A16" s="13" t="inlineStr">
        <is>
          <t>KEI Industries Ltd.</t>
        </is>
      </c>
      <c r="B16" s="32" t="inlineStr">
        <is>
          <t>INE878B01027</t>
        </is>
      </c>
      <c r="C16" s="32" t="inlineStr">
        <is>
          <t>Industrial Products</t>
        </is>
      </c>
      <c r="D16" s="14" t="n">
        <v>278087</v>
      </c>
      <c r="E16" s="15" t="n">
        <v>11528.37</v>
      </c>
      <c r="F16" s="16" t="n">
        <v>0.0216</v>
      </c>
      <c r="G16" s="16" t="n"/>
    </row>
    <row r="17">
      <c r="A17" s="13" t="inlineStr">
        <is>
          <t>Century Plyboards (India) Ltd.</t>
        </is>
      </c>
      <c r="B17" s="32" t="inlineStr">
        <is>
          <t>INE348B01021</t>
        </is>
      </c>
      <c r="C17" s="32" t="inlineStr">
        <is>
          <t>Consumer Durables</t>
        </is>
      </c>
      <c r="D17" s="14" t="n">
        <v>1388915</v>
      </c>
      <c r="E17" s="15" t="n">
        <v>11122.43</v>
      </c>
      <c r="F17" s="16" t="n">
        <v>0.0209</v>
      </c>
      <c r="G17" s="16" t="n"/>
    </row>
    <row r="18">
      <c r="A18" s="13" t="inlineStr">
        <is>
          <t>PNB Housing Finance Ltd.</t>
        </is>
      </c>
      <c r="B18" s="32" t="inlineStr">
        <is>
          <t>INE572E01012</t>
        </is>
      </c>
      <c r="C18" s="32" t="inlineStr">
        <is>
          <t>Finance</t>
        </is>
      </c>
      <c r="D18" s="14" t="n">
        <v>1164274</v>
      </c>
      <c r="E18" s="15" t="n">
        <v>10540.17</v>
      </c>
      <c r="F18" s="16" t="n">
        <v>0.0198</v>
      </c>
      <c r="G18" s="16" t="n"/>
    </row>
    <row r="19">
      <c r="A19" s="13" t="inlineStr">
        <is>
          <t>Gabriel India Ltd.</t>
        </is>
      </c>
      <c r="B19" s="32" t="inlineStr">
        <is>
          <t>INE524A01029</t>
        </is>
      </c>
      <c r="C19" s="32" t="inlineStr">
        <is>
          <t>Auto Components</t>
        </is>
      </c>
      <c r="D19" s="14" t="n">
        <v>984137</v>
      </c>
      <c r="E19" s="15" t="n">
        <v>10123.82</v>
      </c>
      <c r="F19" s="16" t="n">
        <v>0.019</v>
      </c>
      <c r="G19" s="16" t="n"/>
    </row>
    <row r="20">
      <c r="A20" s="13" t="inlineStr">
        <is>
          <t>Jubilant Ingrevia Ltd.</t>
        </is>
      </c>
      <c r="B20" s="32" t="inlineStr">
        <is>
          <t>INE0BY001018</t>
        </is>
      </c>
      <c r="C20" s="32" t="inlineStr">
        <is>
          <t>Chemicals &amp; Petrochemicals</t>
        </is>
      </c>
      <c r="D20" s="14" t="n">
        <v>1424301</v>
      </c>
      <c r="E20" s="15" t="n">
        <v>10084.76</v>
      </c>
      <c r="F20" s="16" t="n">
        <v>0.0189</v>
      </c>
      <c r="G20" s="16" t="n"/>
    </row>
    <row r="21">
      <c r="A21" s="13" t="inlineStr">
        <is>
          <t>APL Apollo Tubes Ltd.</t>
        </is>
      </c>
      <c r="B21" s="32" t="inlineStr">
        <is>
          <t>INE702C01027</t>
        </is>
      </c>
      <c r="C21" s="32" t="inlineStr">
        <is>
          <t>Industrial Products</t>
        </is>
      </c>
      <c r="D21" s="14" t="n">
        <v>554193</v>
      </c>
      <c r="E21" s="15" t="n">
        <v>9526.02</v>
      </c>
      <c r="F21" s="16" t="n">
        <v>0.0179</v>
      </c>
      <c r="G21" s="16" t="n"/>
    </row>
    <row r="22">
      <c r="A22" s="13" t="inlineStr">
        <is>
          <t>Fortis Healthcare Ltd.</t>
        </is>
      </c>
      <c r="B22" s="32" t="inlineStr">
        <is>
          <t>INE061F01013</t>
        </is>
      </c>
      <c r="C22" s="32" t="inlineStr">
        <is>
          <t>Healthcare Services</t>
        </is>
      </c>
      <c r="D22" s="14" t="n">
        <v>1032889</v>
      </c>
      <c r="E22" s="15" t="n">
        <v>9493.280000000001</v>
      </c>
      <c r="F22" s="16" t="n">
        <v>0.0178</v>
      </c>
      <c r="G22" s="16" t="n"/>
    </row>
    <row r="23">
      <c r="A23" s="13" t="inlineStr">
        <is>
          <t>Max Financial Services Ltd.</t>
        </is>
      </c>
      <c r="B23" s="32" t="inlineStr">
        <is>
          <t>INE180A01020</t>
        </is>
      </c>
      <c r="C23" s="32" t="inlineStr">
        <is>
          <t>Insurance</t>
        </is>
      </c>
      <c r="D23" s="14" t="n">
        <v>537074</v>
      </c>
      <c r="E23" s="15" t="n">
        <v>9141.540000000001</v>
      </c>
      <c r="F23" s="16" t="n">
        <v>0.0172</v>
      </c>
      <c r="G23" s="16" t="n"/>
    </row>
    <row r="24">
      <c r="A24" s="13" t="inlineStr">
        <is>
          <t>Motherson Sumi Wiring India Ltd.</t>
        </is>
      </c>
      <c r="B24" s="32" t="inlineStr">
        <is>
          <t>INE0FS801015</t>
        </is>
      </c>
      <c r="C24" s="32" t="inlineStr">
        <is>
          <t>Auto Components</t>
        </is>
      </c>
      <c r="D24" s="14" t="n">
        <v>19112598</v>
      </c>
      <c r="E24" s="15" t="n">
        <v>8726.809999999999</v>
      </c>
      <c r="F24" s="16" t="n">
        <v>0.0164</v>
      </c>
      <c r="G24" s="16" t="n"/>
    </row>
    <row r="25">
      <c r="A25" s="13" t="inlineStr">
        <is>
          <t>JB Chemicals &amp; Pharmaceuticals Ltd.</t>
        </is>
      </c>
      <c r="B25" s="32" t="inlineStr">
        <is>
          <t>INE572A01036</t>
        </is>
      </c>
      <c r="C25" s="32" t="inlineStr">
        <is>
          <t>Pharmaceuticals &amp; Biotechnology</t>
        </is>
      </c>
      <c r="D25" s="14" t="n">
        <v>471131</v>
      </c>
      <c r="E25" s="15" t="n">
        <v>8345.139999999999</v>
      </c>
      <c r="F25" s="16" t="n">
        <v>0.0157</v>
      </c>
      <c r="G25" s="16" t="n"/>
    </row>
    <row r="26">
      <c r="A26" s="13" t="inlineStr">
        <is>
          <t>Ajanta Pharma Ltd.</t>
        </is>
      </c>
      <c r="B26" s="32" t="inlineStr">
        <is>
          <t>INE031B01049</t>
        </is>
      </c>
      <c r="C26" s="32" t="inlineStr">
        <is>
          <t>Pharmaceuticals &amp; Biotechnology</t>
        </is>
      </c>
      <c r="D26" s="14" t="n">
        <v>321961</v>
      </c>
      <c r="E26" s="15" t="n">
        <v>8244.780000000001</v>
      </c>
      <c r="F26" s="16" t="n">
        <v>0.0155</v>
      </c>
      <c r="G26" s="16" t="n"/>
    </row>
    <row r="27">
      <c r="A27" s="13" t="inlineStr">
        <is>
          <t>Bikaji Foods International Ltd.</t>
        </is>
      </c>
      <c r="B27" s="32" t="inlineStr">
        <is>
          <t>INE00E101023</t>
        </is>
      </c>
      <c r="C27" s="32" t="inlineStr">
        <is>
          <t>Food Products</t>
        </is>
      </c>
      <c r="D27" s="14" t="n">
        <v>1122634</v>
      </c>
      <c r="E27" s="15" t="n">
        <v>8050.97</v>
      </c>
      <c r="F27" s="16" t="n">
        <v>0.0151</v>
      </c>
      <c r="G27" s="16" t="n"/>
    </row>
    <row r="28">
      <c r="A28" s="13" t="inlineStr">
        <is>
          <t>Firstsource Solutions Ltd.</t>
        </is>
      </c>
      <c r="B28" s="32" t="inlineStr">
        <is>
          <t>INE684F01012</t>
        </is>
      </c>
      <c r="C28" s="32" t="inlineStr">
        <is>
          <t>Commercial Services &amp; Supplies</t>
        </is>
      </c>
      <c r="D28" s="14" t="n">
        <v>2302393</v>
      </c>
      <c r="E28" s="15" t="n">
        <v>7961.67</v>
      </c>
      <c r="F28" s="16" t="n">
        <v>0.0149</v>
      </c>
      <c r="G28" s="16" t="n"/>
    </row>
    <row r="29">
      <c r="A29" s="13" t="inlineStr">
        <is>
          <t>Can Fin Homes Ltd.</t>
        </is>
      </c>
      <c r="B29" s="32" t="inlineStr">
        <is>
          <t>INE477A01020</t>
        </is>
      </c>
      <c r="C29" s="32" t="inlineStr">
        <is>
          <t>Finance</t>
        </is>
      </c>
      <c r="D29" s="14" t="n">
        <v>884776</v>
      </c>
      <c r="E29" s="15" t="n">
        <v>7826.29</v>
      </c>
      <c r="F29" s="16" t="n">
        <v>0.0147</v>
      </c>
      <c r="G29" s="16" t="n"/>
    </row>
    <row r="30">
      <c r="A30" s="13" t="inlineStr">
        <is>
          <t>Brigade Enterprises Ltd.</t>
        </is>
      </c>
      <c r="B30" s="32" t="inlineStr">
        <is>
          <t>INE791I01019</t>
        </is>
      </c>
      <c r="C30" s="32" t="inlineStr">
        <is>
          <t>Realty</t>
        </is>
      </c>
      <c r="D30" s="14" t="n">
        <v>830710</v>
      </c>
      <c r="E30" s="15" t="n">
        <v>7435.69</v>
      </c>
      <c r="F30" s="16" t="n">
        <v>0.014</v>
      </c>
      <c r="G30" s="16" t="n"/>
    </row>
    <row r="31">
      <c r="A31" s="13" t="inlineStr">
        <is>
          <t>The Federal Bank Ltd.</t>
        </is>
      </c>
      <c r="B31" s="32" t="inlineStr">
        <is>
          <t>INE171A01029</t>
        </is>
      </c>
      <c r="C31" s="32" t="inlineStr">
        <is>
          <t>Banks</t>
        </is>
      </c>
      <c r="D31" s="14" t="n">
        <v>2775890</v>
      </c>
      <c r="E31" s="15" t="n">
        <v>7159.58</v>
      </c>
      <c r="F31" s="16" t="n">
        <v>0.0134</v>
      </c>
      <c r="G31" s="16" t="n"/>
    </row>
    <row r="32">
      <c r="A32" s="13" t="inlineStr">
        <is>
          <t>K.P.R. Mill Ltd.</t>
        </is>
      </c>
      <c r="B32" s="32" t="inlineStr">
        <is>
          <t>INE930H01031</t>
        </is>
      </c>
      <c r="C32" s="32" t="inlineStr">
        <is>
          <t>Textiles &amp; Apparels</t>
        </is>
      </c>
      <c r="D32" s="14" t="n">
        <v>662547</v>
      </c>
      <c r="E32" s="15" t="n">
        <v>7152.19</v>
      </c>
      <c r="F32" s="16" t="n">
        <v>0.0134</v>
      </c>
      <c r="G32" s="16" t="n"/>
    </row>
    <row r="33">
      <c r="A33" s="13" t="inlineStr">
        <is>
          <t>Craftsman Automation Ltd.</t>
        </is>
      </c>
      <c r="B33" s="32" t="inlineStr">
        <is>
          <t>INE00LO01017</t>
        </is>
      </c>
      <c r="C33" s="32" t="inlineStr">
        <is>
          <t>Auto Components</t>
        </is>
      </c>
      <c r="D33" s="14" t="n">
        <v>101041</v>
      </c>
      <c r="E33" s="15" t="n">
        <v>7097.63</v>
      </c>
      <c r="F33" s="16" t="n">
        <v>0.0133</v>
      </c>
      <c r="G33" s="16" t="n"/>
    </row>
    <row r="34">
      <c r="A34" s="13" t="inlineStr">
        <is>
          <t>Sumitomo Chemical India Ltd.</t>
        </is>
      </c>
      <c r="B34" s="32" t="inlineStr">
        <is>
          <t>INE258G01013</t>
        </is>
      </c>
      <c r="C34" s="32" t="inlineStr">
        <is>
          <t>Fertilizers &amp; Agrochemicals</t>
        </is>
      </c>
      <c r="D34" s="14" t="n">
        <v>1509515</v>
      </c>
      <c r="E34" s="15" t="n">
        <v>7034.34</v>
      </c>
      <c r="F34" s="16" t="n">
        <v>0.0132</v>
      </c>
      <c r="G34" s="16" t="n"/>
    </row>
    <row r="35">
      <c r="A35" s="13" t="inlineStr">
        <is>
          <t>Dodla Dairy Ltd.</t>
        </is>
      </c>
      <c r="B35" s="32" t="inlineStr">
        <is>
          <t>INE021O01019</t>
        </is>
      </c>
      <c r="C35" s="32" t="inlineStr">
        <is>
          <t>Food Products</t>
        </is>
      </c>
      <c r="D35" s="14" t="n">
        <v>541225</v>
      </c>
      <c r="E35" s="15" t="n">
        <v>6926.6</v>
      </c>
      <c r="F35" s="16" t="n">
        <v>0.013</v>
      </c>
      <c r="G35" s="16" t="n"/>
    </row>
    <row r="36">
      <c r="A36" s="13" t="inlineStr">
        <is>
          <t>Kirloskar Pneumatic Co.Ltd.</t>
        </is>
      </c>
      <c r="B36" s="32" t="inlineStr">
        <is>
          <t>INE811A01020</t>
        </is>
      </c>
      <c r="C36" s="32" t="inlineStr">
        <is>
          <t>Industrial Products</t>
        </is>
      </c>
      <c r="D36" s="14" t="n">
        <v>634027</v>
      </c>
      <c r="E36" s="15" t="n">
        <v>6890.61</v>
      </c>
      <c r="F36" s="16" t="n">
        <v>0.0129</v>
      </c>
      <c r="G36" s="16" t="n"/>
    </row>
    <row r="37">
      <c r="A37" s="13" t="inlineStr">
        <is>
          <t>Go Digit General Insurance Ltd.</t>
        </is>
      </c>
      <c r="B37" s="32" t="inlineStr">
        <is>
          <t>INE03JT01014</t>
        </is>
      </c>
      <c r="C37" s="32" t="inlineStr">
        <is>
          <t>Insurance</t>
        </is>
      </c>
      <c r="D37" s="14" t="n">
        <v>1910493</v>
      </c>
      <c r="E37" s="15" t="n">
        <v>6842.43</v>
      </c>
      <c r="F37" s="16" t="n">
        <v>0.0128</v>
      </c>
      <c r="G37" s="16" t="n"/>
    </row>
    <row r="38">
      <c r="A38" s="13" t="inlineStr">
        <is>
          <t>Triveni Turbine Ltd.</t>
        </is>
      </c>
      <c r="B38" s="32" t="inlineStr">
        <is>
          <t>INE152M01016</t>
        </is>
      </c>
      <c r="C38" s="32" t="inlineStr">
        <is>
          <t>Electrical Equipment</t>
        </is>
      </c>
      <c r="D38" s="14" t="n">
        <v>1263714</v>
      </c>
      <c r="E38" s="15" t="n">
        <v>6784.88</v>
      </c>
      <c r="F38" s="16" t="n">
        <v>0.0127</v>
      </c>
      <c r="G38" s="16" t="n"/>
    </row>
    <row r="39">
      <c r="A39" s="13" t="inlineStr">
        <is>
          <t>KFIN Technologies Ltd.</t>
        </is>
      </c>
      <c r="B39" s="32" t="inlineStr">
        <is>
          <t>INE138Y01010</t>
        </is>
      </c>
      <c r="C39" s="32" t="inlineStr">
        <is>
          <t>Capital Markets</t>
        </is>
      </c>
      <c r="D39" s="14" t="n">
        <v>640893</v>
      </c>
      <c r="E39" s="15" t="n">
        <v>6769.75</v>
      </c>
      <c r="F39" s="16" t="n">
        <v>0.0127</v>
      </c>
      <c r="G39" s="16" t="n"/>
    </row>
    <row r="40">
      <c r="A40" s="13" t="inlineStr">
        <is>
          <t>Equitas Small Finance Bank Ltd.</t>
        </is>
      </c>
      <c r="B40" s="32" t="inlineStr">
        <is>
          <t>INE063P01018</t>
        </is>
      </c>
      <c r="C40" s="32" t="inlineStr">
        <is>
          <t>Banks</t>
        </is>
      </c>
      <c r="D40" s="14" t="n">
        <v>9784106</v>
      </c>
      <c r="E40" s="15" t="n">
        <v>6277.48</v>
      </c>
      <c r="F40" s="16" t="n">
        <v>0.0118</v>
      </c>
      <c r="G40" s="16" t="n"/>
    </row>
    <row r="41">
      <c r="A41" s="13" t="inlineStr">
        <is>
          <t>Central Depository Services (I) Ltd.</t>
        </is>
      </c>
      <c r="B41" s="32" t="inlineStr">
        <is>
          <t>INE736A01011</t>
        </is>
      </c>
      <c r="C41" s="32" t="inlineStr">
        <is>
          <t>Capital Markets</t>
        </is>
      </c>
      <c r="D41" s="14" t="n">
        <v>386315</v>
      </c>
      <c r="E41" s="15" t="n">
        <v>6247.49</v>
      </c>
      <c r="F41" s="16" t="n">
        <v>0.0117</v>
      </c>
      <c r="G41" s="16" t="n"/>
    </row>
    <row r="42">
      <c r="A42" s="13" t="inlineStr">
        <is>
          <t>Delhivery Ltd.</t>
        </is>
      </c>
      <c r="B42" s="32" t="inlineStr">
        <is>
          <t>INE148O01028</t>
        </is>
      </c>
      <c r="C42" s="32" t="inlineStr">
        <is>
          <t>Transport Services</t>
        </is>
      </c>
      <c r="D42" s="14" t="n">
        <v>1461188</v>
      </c>
      <c r="E42" s="15" t="n">
        <v>6227.58</v>
      </c>
      <c r="F42" s="16" t="n">
        <v>0.0117</v>
      </c>
      <c r="G42" s="16" t="n"/>
    </row>
    <row r="43">
      <c r="A43" s="13" t="inlineStr">
        <is>
          <t>V-Mart Retail Ltd.</t>
        </is>
      </c>
      <c r="B43" s="32" t="inlineStr">
        <is>
          <t>INE665J01013</t>
        </is>
      </c>
      <c r="C43" s="32" t="inlineStr">
        <is>
          <t>Retailing</t>
        </is>
      </c>
      <c r="D43" s="14" t="n">
        <v>791788</v>
      </c>
      <c r="E43" s="15" t="n">
        <v>6196.93</v>
      </c>
      <c r="F43" s="16" t="n">
        <v>0.0116</v>
      </c>
      <c r="G43" s="16" t="n"/>
    </row>
    <row r="44">
      <c r="A44" s="13" t="inlineStr">
        <is>
          <t>Zensar Technologies Ltd.</t>
        </is>
      </c>
      <c r="B44" s="32" t="inlineStr">
        <is>
          <t>INE520A01027</t>
        </is>
      </c>
      <c r="C44" s="32" t="inlineStr">
        <is>
          <t>IT - Software</t>
        </is>
      </c>
      <c r="D44" s="14" t="n">
        <v>811960</v>
      </c>
      <c r="E44" s="15" t="n">
        <v>6086.86</v>
      </c>
      <c r="F44" s="16" t="n">
        <v>0.0114</v>
      </c>
      <c r="G44" s="16" t="n"/>
    </row>
    <row r="45">
      <c r="A45" s="13" t="inlineStr">
        <is>
          <t>Home First Finance Company India Ltd.</t>
        </is>
      </c>
      <c r="B45" s="32" t="inlineStr">
        <is>
          <t>INE481N01025</t>
        </is>
      </c>
      <c r="C45" s="32" t="inlineStr">
        <is>
          <t>Finance</t>
        </is>
      </c>
      <c r="D45" s="14" t="n">
        <v>523371</v>
      </c>
      <c r="E45" s="15" t="n">
        <v>5814.65</v>
      </c>
      <c r="F45" s="16" t="n">
        <v>0.0109</v>
      </c>
      <c r="G45" s="16" t="n"/>
    </row>
    <row r="46">
      <c r="A46" s="13" t="inlineStr">
        <is>
          <t>Avalon Technologies Ltd.</t>
        </is>
      </c>
      <c r="B46" s="32" t="inlineStr">
        <is>
          <t>INE0LCL01028</t>
        </is>
      </c>
      <c r="C46" s="32" t="inlineStr">
        <is>
          <t>Electrical Equipment</t>
        </is>
      </c>
      <c r="D46" s="14" t="n">
        <v>594306</v>
      </c>
      <c r="E46" s="15" t="n">
        <v>5757.04</v>
      </c>
      <c r="F46" s="16" t="n">
        <v>0.0108</v>
      </c>
      <c r="G46" s="16" t="n"/>
    </row>
    <row r="47">
      <c r="A47" s="13" t="inlineStr">
        <is>
          <t>Shree Cement Ltd.</t>
        </is>
      </c>
      <c r="B47" s="32" t="inlineStr">
        <is>
          <t>INE070A01015</t>
        </is>
      </c>
      <c r="C47" s="32" t="inlineStr">
        <is>
          <t>Cement &amp; Cement Products</t>
        </is>
      </c>
      <c r="D47" s="14" t="n">
        <v>21615</v>
      </c>
      <c r="E47" s="15" t="n">
        <v>5706.36</v>
      </c>
      <c r="F47" s="16" t="n">
        <v>0.0107</v>
      </c>
      <c r="G47" s="16" t="n"/>
    </row>
    <row r="48">
      <c r="A48" s="13" t="inlineStr">
        <is>
          <t>Aether Industries Ltd.</t>
        </is>
      </c>
      <c r="B48" s="32" t="inlineStr">
        <is>
          <t>INE0BWX01014</t>
        </is>
      </c>
      <c r="C48" s="32" t="inlineStr">
        <is>
          <t>Chemicals &amp; Petrochemicals</t>
        </is>
      </c>
      <c r="D48" s="14" t="n">
        <v>645867</v>
      </c>
      <c r="E48" s="15" t="n">
        <v>5665.55</v>
      </c>
      <c r="F48" s="16" t="n">
        <v>0.0106</v>
      </c>
      <c r="G48" s="16" t="n"/>
    </row>
    <row r="49">
      <c r="A49" s="13" t="inlineStr">
        <is>
          <t>Vijaya Diagnostic Centre Ltd.</t>
        </is>
      </c>
      <c r="B49" s="32" t="inlineStr">
        <is>
          <t>INE043W01024</t>
        </is>
      </c>
      <c r="C49" s="32" t="inlineStr">
        <is>
          <t>Healthcare Services</t>
        </is>
      </c>
      <c r="D49" s="14" t="n">
        <v>565691</v>
      </c>
      <c r="E49" s="15" t="n">
        <v>5645.88</v>
      </c>
      <c r="F49" s="16" t="n">
        <v>0.0106</v>
      </c>
      <c r="G49" s="16" t="n"/>
    </row>
    <row r="50">
      <c r="A50" s="13" t="inlineStr">
        <is>
          <t>Clean Science and Technology Ltd.</t>
        </is>
      </c>
      <c r="B50" s="32" t="inlineStr">
        <is>
          <t>INE227W01023</t>
        </is>
      </c>
      <c r="C50" s="32" t="inlineStr">
        <is>
          <t>Chemicals &amp; Petrochemicals</t>
        </is>
      </c>
      <c r="D50" s="14" t="n">
        <v>614757</v>
      </c>
      <c r="E50" s="15" t="n">
        <v>5615.81</v>
      </c>
      <c r="F50" s="16" t="n">
        <v>0.0105</v>
      </c>
      <c r="G50" s="16" t="n"/>
    </row>
    <row r="51">
      <c r="A51" s="13" t="inlineStr">
        <is>
          <t>Persistent Systems Ltd.</t>
        </is>
      </c>
      <c r="B51" s="32" t="inlineStr">
        <is>
          <t>INE262H01021</t>
        </is>
      </c>
      <c r="C51" s="32" t="inlineStr">
        <is>
          <t>IT - Software</t>
        </is>
      </c>
      <c r="D51" s="14" t="n">
        <v>88032</v>
      </c>
      <c r="E51" s="15" t="n">
        <v>5592.67</v>
      </c>
      <c r="F51" s="16" t="n">
        <v>0.0105</v>
      </c>
      <c r="G51" s="16" t="n"/>
    </row>
    <row r="52">
      <c r="A52" s="13" t="inlineStr">
        <is>
          <t>Vishal Mega Mart Ltd</t>
        </is>
      </c>
      <c r="B52" s="32" t="inlineStr">
        <is>
          <t>INE01EA01019</t>
        </is>
      </c>
      <c r="C52" s="32" t="inlineStr">
        <is>
          <t>Retailing</t>
        </is>
      </c>
      <c r="D52" s="14" t="n">
        <v>4060004</v>
      </c>
      <c r="E52" s="15" t="n">
        <v>5513.49</v>
      </c>
      <c r="F52" s="16" t="n">
        <v>0.0103</v>
      </c>
      <c r="G52" s="16" t="n"/>
    </row>
    <row r="53">
      <c r="A53" s="13" t="inlineStr">
        <is>
          <t>Ahluwalia Contracts (India) Ltd.</t>
        </is>
      </c>
      <c r="B53" s="32" t="inlineStr">
        <is>
          <t>INE758C01029</t>
        </is>
      </c>
      <c r="C53" s="32" t="inlineStr">
        <is>
          <t>Construction</t>
        </is>
      </c>
      <c r="D53" s="14" t="n">
        <v>540851</v>
      </c>
      <c r="E53" s="15" t="n">
        <v>5382.82</v>
      </c>
      <c r="F53" s="16" t="n">
        <v>0.0101</v>
      </c>
      <c r="G53" s="16" t="n"/>
    </row>
    <row r="54">
      <c r="A54" s="13" t="inlineStr">
        <is>
          <t>Dr. Lal Path Labs Ltd.</t>
        </is>
      </c>
      <c r="B54" s="32" t="inlineStr">
        <is>
          <t>INE600L01024</t>
        </is>
      </c>
      <c r="C54" s="32" t="inlineStr">
        <is>
          <t>Healthcare Services</t>
        </is>
      </c>
      <c r="D54" s="14" t="n">
        <v>173698</v>
      </c>
      <c r="E54" s="15" t="n">
        <v>5300.92</v>
      </c>
      <c r="F54" s="16" t="n">
        <v>0.009900000000000001</v>
      </c>
      <c r="G54" s="16" t="n"/>
    </row>
    <row r="55">
      <c r="A55" s="13" t="inlineStr">
        <is>
          <t>Arvind Fashions Ltd.</t>
        </is>
      </c>
      <c r="B55" s="32" t="inlineStr">
        <is>
          <t>INE955V01021</t>
        </is>
      </c>
      <c r="C55" s="32" t="inlineStr">
        <is>
          <t>Retailing</t>
        </is>
      </c>
      <c r="D55" s="14" t="n">
        <v>1032542</v>
      </c>
      <c r="E55" s="15" t="n">
        <v>5204.53</v>
      </c>
      <c r="F55" s="16" t="n">
        <v>0.0098</v>
      </c>
      <c r="G55" s="16" t="n"/>
    </row>
    <row r="56">
      <c r="A56" s="13" t="inlineStr">
        <is>
          <t>IPCA Laboratories Ltd.</t>
        </is>
      </c>
      <c r="B56" s="32" t="inlineStr">
        <is>
          <t>INE571A01038</t>
        </is>
      </c>
      <c r="C56" s="32" t="inlineStr">
        <is>
          <t>Pharmaceuticals &amp; Biotechnology</t>
        </is>
      </c>
      <c r="D56" s="14" t="n">
        <v>340148</v>
      </c>
      <c r="E56" s="15" t="n">
        <v>4942.69</v>
      </c>
      <c r="F56" s="16" t="n">
        <v>0.009299999999999999</v>
      </c>
      <c r="G56" s="16" t="n"/>
    </row>
    <row r="57">
      <c r="A57" s="13" t="inlineStr">
        <is>
          <t>Cartrade Tech Ltd.</t>
        </is>
      </c>
      <c r="B57" s="32" t="inlineStr">
        <is>
          <t>INE290S01011</t>
        </is>
      </c>
      <c r="C57" s="32" t="inlineStr">
        <is>
          <t>Retailing</t>
        </is>
      </c>
      <c r="D57" s="14" t="n">
        <v>157282</v>
      </c>
      <c r="E57" s="15" t="n">
        <v>4856.4</v>
      </c>
      <c r="F57" s="16" t="n">
        <v>0.0091</v>
      </c>
      <c r="G57" s="16" t="n"/>
    </row>
    <row r="58">
      <c r="A58" s="13" t="inlineStr">
        <is>
          <t>Westlife Foodworld Ltd.</t>
        </is>
      </c>
      <c r="B58" s="32" t="inlineStr">
        <is>
          <t>INE274F01020</t>
        </is>
      </c>
      <c r="C58" s="32" t="inlineStr">
        <is>
          <t>Leisure Services</t>
        </is>
      </c>
      <c r="D58" s="14" t="n">
        <v>853394</v>
      </c>
      <c r="E58" s="15" t="n">
        <v>4840.45</v>
      </c>
      <c r="F58" s="16" t="n">
        <v>0.0091</v>
      </c>
      <c r="G58" s="16" t="n"/>
    </row>
    <row r="59">
      <c r="A59" s="13" t="inlineStr">
        <is>
          <t>Cholamandalam Financial Holdings Ltd.</t>
        </is>
      </c>
      <c r="B59" s="32" t="inlineStr">
        <is>
          <t>INE149A01033</t>
        </is>
      </c>
      <c r="C59" s="32" t="inlineStr">
        <is>
          <t>Finance</t>
        </is>
      </c>
      <c r="D59" s="14" t="n">
        <v>259895</v>
      </c>
      <c r="E59" s="15" t="n">
        <v>4798.18</v>
      </c>
      <c r="F59" s="16" t="n">
        <v>0.008999999999999999</v>
      </c>
      <c r="G59" s="16" t="n"/>
    </row>
    <row r="60">
      <c r="A60" s="13" t="inlineStr">
        <is>
          <t>JK Lakshmi Cement Ltd.</t>
        </is>
      </c>
      <c r="B60" s="32" t="inlineStr">
        <is>
          <t>INE786A01032</t>
        </is>
      </c>
      <c r="C60" s="32" t="inlineStr">
        <is>
          <t>Cement &amp; Cement Products</t>
        </is>
      </c>
      <c r="D60" s="14" t="n">
        <v>579319</v>
      </c>
      <c r="E60" s="15" t="n">
        <v>4396.16</v>
      </c>
      <c r="F60" s="16" t="n">
        <v>0.008200000000000001</v>
      </c>
      <c r="G60" s="16" t="n"/>
    </row>
    <row r="61">
      <c r="A61" s="13" t="inlineStr">
        <is>
          <t>KSB Ltd.</t>
        </is>
      </c>
      <c r="B61" s="32" t="inlineStr">
        <is>
          <t>INE999A01023</t>
        </is>
      </c>
      <c r="C61" s="32" t="inlineStr">
        <is>
          <t>Industrial Products</t>
        </is>
      </c>
      <c r="D61" s="14" t="n">
        <v>566380</v>
      </c>
      <c r="E61" s="15" t="n">
        <v>4348.95</v>
      </c>
      <c r="F61" s="16" t="n">
        <v>0.008200000000000001</v>
      </c>
      <c r="G61" s="16" t="n"/>
    </row>
    <row r="62">
      <c r="A62" s="13" t="inlineStr">
        <is>
          <t>Ather Energy Ltd.</t>
        </is>
      </c>
      <c r="B62" s="32" t="inlineStr">
        <is>
          <t>INE0LEZ01016</t>
        </is>
      </c>
      <c r="C62" s="32" t="inlineStr">
        <is>
          <t>Automobiles</t>
        </is>
      </c>
      <c r="D62" s="14" t="n">
        <v>596815</v>
      </c>
      <c r="E62" s="15" t="n">
        <v>4284.83</v>
      </c>
      <c r="F62" s="16" t="n">
        <v>0.008</v>
      </c>
      <c r="G62" s="16" t="n"/>
    </row>
    <row r="63">
      <c r="A63" s="13" t="inlineStr">
        <is>
          <t>Birlasoft Ltd.</t>
        </is>
      </c>
      <c r="B63" s="32" t="inlineStr">
        <is>
          <t>INE836A01035</t>
        </is>
      </c>
      <c r="C63" s="32" t="inlineStr">
        <is>
          <t>IT - Software</t>
        </is>
      </c>
      <c r="D63" s="14" t="n">
        <v>1070903</v>
      </c>
      <c r="E63" s="15" t="n">
        <v>4071.57</v>
      </c>
      <c r="F63" s="16" t="n">
        <v>0.0076</v>
      </c>
      <c r="G63" s="16" t="n"/>
    </row>
    <row r="64">
      <c r="A64" s="13" t="inlineStr">
        <is>
          <t>Metro Brands Ltd.</t>
        </is>
      </c>
      <c r="B64" s="32" t="inlineStr">
        <is>
          <t>INE317I01021</t>
        </is>
      </c>
      <c r="C64" s="32" t="inlineStr">
        <is>
          <t>Consumer Durables</t>
        </is>
      </c>
      <c r="D64" s="14" t="n">
        <v>342287</v>
      </c>
      <c r="E64" s="15" t="n">
        <v>4006.81</v>
      </c>
      <c r="F64" s="16" t="n">
        <v>0.0075</v>
      </c>
      <c r="G64" s="16" t="n"/>
    </row>
    <row r="65">
      <c r="A65" s="13" t="inlineStr">
        <is>
          <t>Thermax Ltd.</t>
        </is>
      </c>
      <c r="B65" s="32" t="inlineStr">
        <is>
          <t>INE152A01029</t>
        </is>
      </c>
      <c r="C65" s="32" t="inlineStr">
        <is>
          <t>Electrical Equipment</t>
        </is>
      </c>
      <c r="D65" s="14" t="n">
        <v>136604</v>
      </c>
      <c r="E65" s="15" t="n">
        <v>3988.97</v>
      </c>
      <c r="F65" s="16" t="n">
        <v>0.0075</v>
      </c>
      <c r="G65" s="16" t="n"/>
    </row>
    <row r="66">
      <c r="A66" s="13" t="inlineStr">
        <is>
          <t>The Ramco Cements Ltd.</t>
        </is>
      </c>
      <c r="B66" s="32" t="inlineStr">
        <is>
          <t>INE331A01037</t>
        </is>
      </c>
      <c r="C66" s="32" t="inlineStr">
        <is>
          <t>Cement &amp; Cement Products</t>
        </is>
      </c>
      <c r="D66" s="14" t="n">
        <v>358773</v>
      </c>
      <c r="E66" s="15" t="n">
        <v>3722.27</v>
      </c>
      <c r="F66" s="16" t="n">
        <v>0.007</v>
      </c>
      <c r="G66" s="16" t="n"/>
    </row>
    <row r="67">
      <c r="A67" s="13" t="inlineStr">
        <is>
          <t>Aditya Birla Real Estate Ltd.</t>
        </is>
      </c>
      <c r="B67" s="32" t="inlineStr">
        <is>
          <t>INE055A01016</t>
        </is>
      </c>
      <c r="C67" s="32" t="inlineStr">
        <is>
          <t>Paper, Forest &amp; Jute Products</t>
        </is>
      </c>
      <c r="D67" s="14" t="n">
        <v>206593</v>
      </c>
      <c r="E67" s="15" t="n">
        <v>3664.13</v>
      </c>
      <c r="F67" s="16" t="n">
        <v>0.0069</v>
      </c>
      <c r="G67" s="16" t="n"/>
    </row>
    <row r="68">
      <c r="A68" s="13" t="inlineStr">
        <is>
          <t>Teamlease Services Ltd.</t>
        </is>
      </c>
      <c r="B68" s="32" t="inlineStr">
        <is>
          <t>INE985S01024</t>
        </is>
      </c>
      <c r="C68" s="32" t="inlineStr">
        <is>
          <t>Commercial Services &amp; Supplies</t>
        </is>
      </c>
      <c r="D68" s="14" t="n">
        <v>216190</v>
      </c>
      <c r="E68" s="15" t="n">
        <v>3561.3</v>
      </c>
      <c r="F68" s="16" t="n">
        <v>0.0067</v>
      </c>
      <c r="G68" s="16" t="n"/>
    </row>
    <row r="69">
      <c r="A69" s="13" t="inlineStr">
        <is>
          <t>Bharat Dynamics Ltd.</t>
        </is>
      </c>
      <c r="B69" s="32" t="inlineStr">
        <is>
          <t>INE171Z01026</t>
        </is>
      </c>
      <c r="C69" s="32" t="inlineStr">
        <is>
          <t>Aerospace &amp; Defense</t>
        </is>
      </c>
      <c r="D69" s="14" t="n">
        <v>231307</v>
      </c>
      <c r="E69" s="15" t="n">
        <v>3501.06</v>
      </c>
      <c r="F69" s="16" t="n">
        <v>0.0066</v>
      </c>
      <c r="G69" s="16" t="n"/>
    </row>
    <row r="70">
      <c r="A70" s="13" t="inlineStr">
        <is>
          <t>Power Mech Projects Ltd.</t>
        </is>
      </c>
      <c r="B70" s="32" t="inlineStr">
        <is>
          <t>INE211R01019</t>
        </is>
      </c>
      <c r="C70" s="32" t="inlineStr">
        <is>
          <t>Construction</t>
        </is>
      </c>
      <c r="D70" s="14" t="n">
        <v>141064</v>
      </c>
      <c r="E70" s="15" t="n">
        <v>3354.64</v>
      </c>
      <c r="F70" s="16" t="n">
        <v>0.0063</v>
      </c>
      <c r="G70" s="16" t="n"/>
    </row>
    <row r="71">
      <c r="A71" s="13" t="inlineStr">
        <is>
          <t>Blue Star Ltd.</t>
        </is>
      </c>
      <c r="B71" s="32" t="inlineStr">
        <is>
          <t>INE472A01039</t>
        </is>
      </c>
      <c r="C71" s="32" t="inlineStr">
        <is>
          <t>Consumer Durables</t>
        </is>
      </c>
      <c r="D71" s="14" t="n">
        <v>179641</v>
      </c>
      <c r="E71" s="15" t="n">
        <v>3171.38</v>
      </c>
      <c r="F71" s="16" t="n">
        <v>0.0059</v>
      </c>
      <c r="G71" s="16" t="n"/>
    </row>
    <row r="72">
      <c r="A72" s="13" t="inlineStr">
        <is>
          <t>Cera Sanitaryware Ltd.</t>
        </is>
      </c>
      <c r="B72" s="32" t="inlineStr">
        <is>
          <t>INE739E01017</t>
        </is>
      </c>
      <c r="C72" s="32" t="inlineStr">
        <is>
          <t>Consumer Durables</t>
        </is>
      </c>
      <c r="D72" s="14" t="n">
        <v>55965</v>
      </c>
      <c r="E72" s="15" t="n">
        <v>3098.78</v>
      </c>
      <c r="F72" s="16" t="n">
        <v>0.0058</v>
      </c>
      <c r="G72" s="16" t="n"/>
    </row>
    <row r="73">
      <c r="A73" s="13" t="inlineStr">
        <is>
          <t>Dixon Technologies (India) Ltd.</t>
        </is>
      </c>
      <c r="B73" s="32" t="inlineStr">
        <is>
          <t>INE935N01020</t>
        </is>
      </c>
      <c r="C73" s="32" t="inlineStr">
        <is>
          <t>Consumer Durables</t>
        </is>
      </c>
      <c r="D73" s="14" t="n">
        <v>21056</v>
      </c>
      <c r="E73" s="15" t="n">
        <v>3074.39</v>
      </c>
      <c r="F73" s="16" t="n">
        <v>0.0058</v>
      </c>
      <c r="G73" s="16" t="n"/>
    </row>
    <row r="74">
      <c r="A74" s="13" t="inlineStr">
        <is>
          <t>Titagarh Rail Systems Ltd.</t>
        </is>
      </c>
      <c r="B74" s="32" t="inlineStr">
        <is>
          <t>INE615H01020</t>
        </is>
      </c>
      <c r="C74" s="32" t="inlineStr">
        <is>
          <t>Industrial Manufacturing</t>
        </is>
      </c>
      <c r="D74" s="14" t="n">
        <v>369396</v>
      </c>
      <c r="E74" s="15" t="n">
        <v>3053.8</v>
      </c>
      <c r="F74" s="16" t="n">
        <v>0.0057</v>
      </c>
      <c r="G74" s="16" t="n"/>
    </row>
    <row r="75">
      <c r="A75" s="13" t="inlineStr">
        <is>
          <t>Garware Technical Fibres Ltd.</t>
        </is>
      </c>
      <c r="B75" s="32" t="inlineStr">
        <is>
          <t>INE276A01018</t>
        </is>
      </c>
      <c r="C75" s="32" t="inlineStr">
        <is>
          <t>Textiles &amp; Apparels</t>
        </is>
      </c>
      <c r="D75" s="14" t="n">
        <v>431515</v>
      </c>
      <c r="E75" s="15" t="n">
        <v>3031.61</v>
      </c>
      <c r="F75" s="16" t="n">
        <v>0.0057</v>
      </c>
      <c r="G75" s="16" t="n"/>
    </row>
    <row r="76">
      <c r="A76" s="13" t="inlineStr">
        <is>
          <t>Ratnamani Metals &amp; Tubes Ltd.</t>
        </is>
      </c>
      <c r="B76" s="32" t="inlineStr">
        <is>
          <t>INE703B01027</t>
        </is>
      </c>
      <c r="C76" s="32" t="inlineStr">
        <is>
          <t>Industrial Products</t>
        </is>
      </c>
      <c r="D76" s="14" t="n">
        <v>127658</v>
      </c>
      <c r="E76" s="15" t="n">
        <v>3028.69</v>
      </c>
      <c r="F76" s="16" t="n">
        <v>0.0057</v>
      </c>
      <c r="G76" s="16" t="n"/>
    </row>
    <row r="77">
      <c r="A77" s="13" t="inlineStr">
        <is>
          <t>Cohance Lifesciences Ltd.</t>
        </is>
      </c>
      <c r="B77" s="32" t="inlineStr">
        <is>
          <t>INE03QK01018</t>
        </is>
      </c>
      <c r="C77" s="32" t="inlineStr">
        <is>
          <t>Pharmaceuticals &amp; Biotechnology</t>
        </is>
      </c>
      <c r="D77" s="14" t="n">
        <v>534954</v>
      </c>
      <c r="E77" s="15" t="n">
        <v>3019.28</v>
      </c>
      <c r="F77" s="16" t="n">
        <v>0.0057</v>
      </c>
      <c r="G77" s="16" t="n"/>
    </row>
    <row r="78">
      <c r="A78" s="13" t="inlineStr">
        <is>
          <t>Crompton Greaves Cons Electrical Ltd.</t>
        </is>
      </c>
      <c r="B78" s="32" t="inlineStr">
        <is>
          <t>INE299U01018</t>
        </is>
      </c>
      <c r="C78" s="32" t="inlineStr">
        <is>
          <t>Consumer Durables</t>
        </is>
      </c>
      <c r="D78" s="14" t="n">
        <v>1099645</v>
      </c>
      <c r="E78" s="15" t="n">
        <v>2917.91</v>
      </c>
      <c r="F78" s="16" t="n">
        <v>0.0055</v>
      </c>
      <c r="G78" s="16" t="n"/>
    </row>
    <row r="79">
      <c r="A79" s="13" t="inlineStr">
        <is>
          <t>Jamna Auto Industries Ltd.</t>
        </is>
      </c>
      <c r="B79" s="32" t="inlineStr">
        <is>
          <t>INE039C01032</t>
        </is>
      </c>
      <c r="C79" s="32" t="inlineStr">
        <is>
          <t>Auto Components</t>
        </is>
      </c>
      <c r="D79" s="14" t="n">
        <v>2463529</v>
      </c>
      <c r="E79" s="15" t="n">
        <v>2822.47</v>
      </c>
      <c r="F79" s="16" t="n">
        <v>0.0053</v>
      </c>
      <c r="G79" s="16" t="n"/>
    </row>
    <row r="80">
      <c r="A80" s="13" t="inlineStr">
        <is>
          <t>Carraro India Ltd.</t>
        </is>
      </c>
      <c r="B80" s="32" t="inlineStr">
        <is>
          <t>INE0V7W01012</t>
        </is>
      </c>
      <c r="C80" s="32" t="inlineStr">
        <is>
          <t>Auto Components</t>
        </is>
      </c>
      <c r="D80" s="14" t="n">
        <v>496827</v>
      </c>
      <c r="E80" s="15" t="n">
        <v>2758.14</v>
      </c>
      <c r="F80" s="16" t="n">
        <v>0.0052</v>
      </c>
      <c r="G80" s="16" t="n"/>
    </row>
    <row r="81">
      <c r="A81" s="13" t="inlineStr">
        <is>
          <t>Mold-Tek Packaging Ltd.</t>
        </is>
      </c>
      <c r="B81" s="32" t="inlineStr">
        <is>
          <t>INE893J01029</t>
        </is>
      </c>
      <c r="C81" s="32" t="inlineStr">
        <is>
          <t>Industrial Products</t>
        </is>
      </c>
      <c r="D81" s="14" t="n">
        <v>446195</v>
      </c>
      <c r="E81" s="15" t="n">
        <v>2721.34</v>
      </c>
      <c r="F81" s="16" t="n">
        <v>0.0051</v>
      </c>
      <c r="G81" s="16" t="n"/>
    </row>
    <row r="82">
      <c r="A82" s="13" t="inlineStr">
        <is>
          <t>RHI Magnesita India Ltd.</t>
        </is>
      </c>
      <c r="B82" s="32" t="inlineStr">
        <is>
          <t>INE743M01012</t>
        </is>
      </c>
      <c r="C82" s="32" t="inlineStr">
        <is>
          <t>Industrial Products</t>
        </is>
      </c>
      <c r="D82" s="14" t="n">
        <v>554685</v>
      </c>
      <c r="E82" s="15" t="n">
        <v>2575.4</v>
      </c>
      <c r="F82" s="16" t="n">
        <v>0.0048</v>
      </c>
      <c r="G82" s="16" t="n"/>
    </row>
    <row r="83">
      <c r="A83" s="13" t="inlineStr">
        <is>
          <t>KNR Constructions Ltd.</t>
        </is>
      </c>
      <c r="B83" s="32" t="inlineStr">
        <is>
          <t>INE634I01029</t>
        </is>
      </c>
      <c r="C83" s="32" t="inlineStr">
        <is>
          <t>Construction</t>
        </is>
      </c>
      <c r="D83" s="14" t="n">
        <v>1600125</v>
      </c>
      <c r="E83" s="15" t="n">
        <v>2563.4</v>
      </c>
      <c r="F83" s="16" t="n">
        <v>0.0048</v>
      </c>
      <c r="G83" s="16" t="n"/>
    </row>
    <row r="84">
      <c r="A84" s="13" t="inlineStr">
        <is>
          <t>Voltamp Transformers Ltd.</t>
        </is>
      </c>
      <c r="B84" s="32" t="inlineStr">
        <is>
          <t>INE540H01012</t>
        </is>
      </c>
      <c r="C84" s="32" t="inlineStr">
        <is>
          <t>Electrical Equipment</t>
        </is>
      </c>
      <c r="D84" s="14" t="n">
        <v>29330</v>
      </c>
      <c r="E84" s="15" t="n">
        <v>2393.18</v>
      </c>
      <c r="F84" s="16" t="n">
        <v>0.0045</v>
      </c>
      <c r="G84" s="16" t="n"/>
    </row>
    <row r="85">
      <c r="A85" s="13" t="inlineStr">
        <is>
          <t>Action Construction Equipment Ltd.</t>
        </is>
      </c>
      <c r="B85" s="32" t="inlineStr">
        <is>
          <t>INE731H01025</t>
        </is>
      </c>
      <c r="C85" s="32" t="inlineStr">
        <is>
          <t>Agricultural, Commercial &amp; Construction Vehicles</t>
        </is>
      </c>
      <c r="D85" s="14" t="n">
        <v>238746</v>
      </c>
      <c r="E85" s="15" t="n">
        <v>2370.27</v>
      </c>
      <c r="F85" s="16" t="n">
        <v>0.0044</v>
      </c>
      <c r="G85" s="16" t="n"/>
    </row>
    <row r="86">
      <c r="A86" s="13" t="inlineStr">
        <is>
          <t>GMM Pfaudler Ltd.</t>
        </is>
      </c>
      <c r="B86" s="32" t="inlineStr">
        <is>
          <t>INE541A01023</t>
        </is>
      </c>
      <c r="C86" s="32" t="inlineStr">
        <is>
          <t>Industrial Manufacturing</t>
        </is>
      </c>
      <c r="D86" s="14" t="n">
        <v>208735</v>
      </c>
      <c r="E86" s="15" t="n">
        <v>2343.89</v>
      </c>
      <c r="F86" s="16" t="n">
        <v>0.0044</v>
      </c>
      <c r="G86" s="16" t="n"/>
    </row>
    <row r="87">
      <c r="A87" s="13" t="inlineStr">
        <is>
          <t>Vedant Fashions Ltd.</t>
        </is>
      </c>
      <c r="B87" s="32" t="inlineStr">
        <is>
          <t>INE825V01034</t>
        </is>
      </c>
      <c r="C87" s="32" t="inlineStr">
        <is>
          <t>Retailing</t>
        </is>
      </c>
      <c r="D87" s="14" t="n">
        <v>346090</v>
      </c>
      <c r="E87" s="15" t="n">
        <v>2104.75</v>
      </c>
      <c r="F87" s="16" t="n">
        <v>0.0039</v>
      </c>
      <c r="G87" s="16" t="n"/>
    </row>
    <row r="88">
      <c r="A88" s="13" t="inlineStr">
        <is>
          <t>Emami Ltd.</t>
        </is>
      </c>
      <c r="B88" s="32" t="inlineStr">
        <is>
          <t>INE548C01032</t>
        </is>
      </c>
      <c r="C88" s="32" t="inlineStr">
        <is>
          <t>Personal Products</t>
        </is>
      </c>
      <c r="D88" s="14" t="n">
        <v>395896</v>
      </c>
      <c r="E88" s="15" t="n">
        <v>2100.23</v>
      </c>
      <c r="F88" s="16" t="n">
        <v>0.0039</v>
      </c>
      <c r="G88" s="16" t="n"/>
    </row>
    <row r="89">
      <c r="A89" s="13" t="inlineStr">
        <is>
          <t>Concord Biotech Ltd.</t>
        </is>
      </c>
      <c r="B89" s="32" t="inlineStr">
        <is>
          <t>INE338H01029</t>
        </is>
      </c>
      <c r="C89" s="32" t="inlineStr">
        <is>
          <t>Pharmaceuticals &amp; Biotechnology</t>
        </is>
      </c>
      <c r="D89" s="14" t="n">
        <v>145577</v>
      </c>
      <c r="E89" s="15" t="n">
        <v>2063.7</v>
      </c>
      <c r="F89" s="16" t="n">
        <v>0.0039</v>
      </c>
      <c r="G89" s="16" t="n"/>
    </row>
    <row r="90">
      <c r="A90" s="13" t="inlineStr">
        <is>
          <t>Whirlpool of India Ltd.</t>
        </is>
      </c>
      <c r="B90" s="32" t="inlineStr">
        <is>
          <t>INE716A01013</t>
        </is>
      </c>
      <c r="C90" s="32" t="inlineStr">
        <is>
          <t>Consumer Durables</t>
        </is>
      </c>
      <c r="D90" s="14" t="n">
        <v>143113</v>
      </c>
      <c r="E90" s="15" t="n">
        <v>1534.31</v>
      </c>
      <c r="F90" s="16" t="n">
        <v>0.0029</v>
      </c>
      <c r="G90" s="16" t="n"/>
    </row>
    <row r="91">
      <c r="A91" s="13" t="inlineStr">
        <is>
          <t>Rolex Rings Ltd.</t>
        </is>
      </c>
      <c r="B91" s="32" t="inlineStr">
        <is>
          <t>INE645S01024</t>
        </is>
      </c>
      <c r="C91" s="32" t="inlineStr">
        <is>
          <t>Auto Components</t>
        </is>
      </c>
      <c r="D91" s="14" t="n">
        <v>1314270</v>
      </c>
      <c r="E91" s="15" t="n">
        <v>1340.82</v>
      </c>
      <c r="F91" s="16" t="n">
        <v>0.0025</v>
      </c>
      <c r="G91" s="16" t="n"/>
    </row>
    <row r="92">
      <c r="A92" s="13" t="inlineStr">
        <is>
          <t>Lenskart Solutions Private Ltd.</t>
        </is>
      </c>
      <c r="B92" s="32" t="inlineStr">
        <is>
          <t>INE956O01016</t>
        </is>
      </c>
      <c r="C92" s="32" t="inlineStr">
        <is>
          <t>Retailing</t>
        </is>
      </c>
      <c r="D92" s="14" t="n">
        <v>190291</v>
      </c>
      <c r="E92" s="15" t="n">
        <v>781.05</v>
      </c>
      <c r="F92" s="16" t="n">
        <v>0.0015</v>
      </c>
      <c r="G92" s="16" t="n"/>
    </row>
    <row r="93">
      <c r="A93" s="13" t="inlineStr">
        <is>
          <t>Physicswallah Ltd.</t>
        </is>
      </c>
      <c r="B93" s="32" t="inlineStr">
        <is>
          <t>INE0LP301011</t>
        </is>
      </c>
      <c r="C93" s="32" t="inlineStr">
        <is>
          <t>Other Consumer Services</t>
        </is>
      </c>
      <c r="D93" s="14" t="n">
        <v>596224</v>
      </c>
      <c r="E93" s="15" t="n">
        <v>744.62</v>
      </c>
      <c r="F93" s="16" t="n">
        <v>0.0014</v>
      </c>
      <c r="G93" s="16" t="n"/>
    </row>
    <row r="94">
      <c r="A94" s="13" t="inlineStr">
        <is>
          <t>HDB Financial Services Ltd.</t>
        </is>
      </c>
      <c r="B94" s="32" t="inlineStr">
        <is>
          <t>INE756I01012</t>
        </is>
      </c>
      <c r="C94" s="32" t="inlineStr">
        <is>
          <t>Finance</t>
        </is>
      </c>
      <c r="D94" s="14" t="n">
        <v>70282</v>
      </c>
      <c r="E94" s="15" t="n">
        <v>539.2</v>
      </c>
      <c r="F94" s="16" t="n">
        <v>0.001</v>
      </c>
      <c r="G94" s="16" t="n"/>
    </row>
    <row r="95">
      <c r="A95" s="17" t="inlineStr">
        <is>
          <t>Sub Total</t>
        </is>
      </c>
      <c r="B95" s="33" t="n"/>
      <c r="C95" s="33" t="n"/>
      <c r="D95" s="18" t="n"/>
      <c r="E95" s="38" t="n">
        <v>519647.7</v>
      </c>
      <c r="F95" s="39" t="n">
        <v>0.9749</v>
      </c>
      <c r="G95" s="21" t="n"/>
    </row>
    <row r="96">
      <c r="A96" s="17" t="inlineStr">
        <is>
          <t>(b) Unlisted</t>
        </is>
      </c>
      <c r="B96" s="32" t="n"/>
      <c r="C96" s="32" t="n"/>
      <c r="D96" s="14" t="n"/>
      <c r="E96" s="15" t="n"/>
      <c r="F96" s="16" t="n"/>
      <c r="G96" s="16" t="n"/>
    </row>
    <row r="97">
      <c r="A97" s="17" t="inlineStr">
        <is>
          <t>Sub Total</t>
        </is>
      </c>
      <c r="B97" s="32" t="n"/>
      <c r="C97" s="32" t="n"/>
      <c r="D97" s="14" t="n"/>
      <c r="E97" s="40" t="inlineStr">
        <is>
          <t>NIL</t>
        </is>
      </c>
      <c r="F97" s="41" t="inlineStr">
        <is>
          <t>NIL</t>
        </is>
      </c>
      <c r="G97" s="16" t="n"/>
    </row>
    <row r="98">
      <c r="A98" s="25" t="inlineStr">
        <is>
          <t>TOTAL</t>
        </is>
      </c>
      <c r="B98" s="34" t="n"/>
      <c r="C98" s="34" t="n"/>
      <c r="D98" s="26" t="n"/>
      <c r="E98" s="29" t="n">
        <v>519647.7</v>
      </c>
      <c r="F98" s="30" t="n">
        <v>0.9749</v>
      </c>
      <c r="G98" s="21" t="n"/>
    </row>
    <row r="99">
      <c r="A99" s="13" t="n"/>
      <c r="B99" s="32" t="n"/>
      <c r="C99" s="32" t="n"/>
      <c r="D99" s="14" t="n"/>
      <c r="E99" s="15" t="n"/>
      <c r="F99" s="16" t="n"/>
      <c r="G99" s="16" t="n"/>
    </row>
    <row r="100">
      <c r="A100" s="13" t="n"/>
      <c r="B100" s="32" t="n"/>
      <c r="C100" s="32" t="n"/>
      <c r="D100" s="14" t="n"/>
      <c r="E100" s="15" t="n"/>
      <c r="F100" s="16" t="n"/>
      <c r="G100" s="16" t="n"/>
    </row>
    <row r="101">
      <c r="A101" s="17" t="inlineStr">
        <is>
          <t>TREPS / Reverse Repo</t>
        </is>
      </c>
      <c r="B101" s="32" t="n"/>
      <c r="C101" s="32" t="n"/>
      <c r="D101" s="14" t="n"/>
      <c r="E101" s="15" t="n"/>
      <c r="F101" s="16" t="n"/>
      <c r="G101" s="16" t="n"/>
    </row>
    <row r="102">
      <c r="A102" s="13" t="inlineStr">
        <is>
          <t>Clearing Corporation of India Ltd.</t>
        </is>
      </c>
      <c r="B102" s="32" t="n"/>
      <c r="C102" s="32" t="n"/>
      <c r="D102" s="14" t="n"/>
      <c r="E102" s="15" t="n">
        <v>14299.66</v>
      </c>
      <c r="F102" s="16" t="n">
        <v>0.0268</v>
      </c>
      <c r="G102" s="16" t="n">
        <v>0.053935</v>
      </c>
    </row>
    <row r="103">
      <c r="A103" s="17" t="inlineStr">
        <is>
          <t>Sub Total</t>
        </is>
      </c>
      <c r="B103" s="33" t="n"/>
      <c r="C103" s="33" t="n"/>
      <c r="D103" s="18" t="n"/>
      <c r="E103" s="38" t="n">
        <v>14299.66</v>
      </c>
      <c r="F103" s="39" t="n">
        <v>0.0268</v>
      </c>
      <c r="G103" s="21" t="n"/>
    </row>
    <row r="104">
      <c r="A104" s="13" t="n"/>
      <c r="B104" s="32" t="n"/>
      <c r="C104" s="32" t="n"/>
      <c r="D104" s="14" t="n"/>
      <c r="E104" s="15" t="n"/>
      <c r="F104" s="16" t="n"/>
      <c r="G104" s="16" t="n"/>
    </row>
    <row r="105">
      <c r="A105" s="25" t="inlineStr">
        <is>
          <t>TOTAL</t>
        </is>
      </c>
      <c r="B105" s="34" t="n"/>
      <c r="C105" s="34" t="n"/>
      <c r="D105" s="26" t="n"/>
      <c r="E105" s="19" t="n">
        <v>14299.66</v>
      </c>
      <c r="F105" s="20" t="n">
        <v>0.0268</v>
      </c>
      <c r="G105" s="21" t="n"/>
    </row>
    <row r="106">
      <c r="A106" s="13" t="inlineStr">
        <is>
          <t>Accrued Interest</t>
        </is>
      </c>
      <c r="B106" s="32" t="n"/>
      <c r="C106" s="32" t="n"/>
      <c r="D106" s="14" t="n"/>
      <c r="E106" s="15" t="n">
        <v>6.3390593</v>
      </c>
      <c r="F106" s="16" t="n">
        <v>1.1e-05</v>
      </c>
      <c r="G106" s="16" t="n"/>
    </row>
    <row r="107">
      <c r="A107" s="13" t="inlineStr">
        <is>
          <t>Net Receivables/(Payables)</t>
        </is>
      </c>
      <c r="B107" s="32" t="n"/>
      <c r="C107" s="32" t="n"/>
      <c r="D107" s="14" t="n"/>
      <c r="E107" s="36" t="n">
        <v>-936.5690593</v>
      </c>
      <c r="F107" s="37" t="n">
        <v>-0.001711</v>
      </c>
      <c r="G107" s="16" t="n">
        <v>0.053934</v>
      </c>
    </row>
    <row r="108">
      <c r="A108" s="27" t="inlineStr">
        <is>
          <t>GRAND TOTAL</t>
        </is>
      </c>
      <c r="B108" s="35" t="n"/>
      <c r="C108" s="35" t="n"/>
      <c r="D108" s="28" t="n"/>
      <c r="E108" s="29" t="n">
        <v>533017.13</v>
      </c>
      <c r="F108" s="30" t="n">
        <v>1</v>
      </c>
      <c r="G108" s="30" t="n"/>
    </row>
    <row r="113">
      <c r="A113" s="83" t="inlineStr">
        <is>
          <t>Notes:</t>
        </is>
      </c>
    </row>
    <row r="114">
      <c r="A114" s="57" t="inlineStr">
        <is>
          <t>1. Security in default beyond its maturiy date</t>
        </is>
      </c>
      <c r="B114" s="3" t="inlineStr">
        <is>
          <t>NIL</t>
        </is>
      </c>
    </row>
    <row r="115">
      <c r="A115" t="inlineStr">
        <is>
          <t>2. NAV at the beginning of the period (Rs. per unit)</t>
        </is>
      </c>
    </row>
    <row r="116">
      <c r="A116" t="inlineStr">
        <is>
          <t>Plan /option (Face Value 10)</t>
        </is>
      </c>
      <c r="B116" t="inlineStr">
        <is>
          <t>As on</t>
        </is>
      </c>
      <c r="C116" t="inlineStr">
        <is>
          <t>As on</t>
        </is>
      </c>
    </row>
    <row r="117">
      <c r="B117" s="58" t="n">
        <v>45961</v>
      </c>
      <c r="C117" s="58" t="n">
        <v>45989</v>
      </c>
    </row>
    <row r="118">
      <c r="A118" t="inlineStr">
        <is>
          <t>Direct Plan Growth Option</t>
        </is>
      </c>
      <c r="B118" t="n">
        <v>49.221</v>
      </c>
      <c r="C118" t="n">
        <v>48.734</v>
      </c>
    </row>
    <row r="119">
      <c r="A119" t="inlineStr">
        <is>
          <t>Direct Plan IDCW Option</t>
        </is>
      </c>
      <c r="B119" t="n">
        <v>43.06</v>
      </c>
      <c r="C119" t="n">
        <v>42.634</v>
      </c>
    </row>
    <row r="120">
      <c r="A120" t="inlineStr">
        <is>
          <t>Regular Plan Growth Option</t>
        </is>
      </c>
      <c r="B120" t="n">
        <v>44.345</v>
      </c>
      <c r="C120" t="n">
        <v>43.86</v>
      </c>
    </row>
    <row r="121">
      <c r="A121" t="inlineStr">
        <is>
          <t>Regular Plan IDCW Option</t>
        </is>
      </c>
      <c r="B121" t="n">
        <v>38.535</v>
      </c>
      <c r="C121" t="n">
        <v>38.113</v>
      </c>
    </row>
    <row r="123">
      <c r="A123" t="inlineStr">
        <is>
          <t xml:space="preserve">3. Total Dividend (Net) declared during the month </t>
        </is>
      </c>
      <c r="B123" s="3" t="inlineStr">
        <is>
          <t>NIL</t>
        </is>
      </c>
    </row>
    <row r="124">
      <c r="A124" t="inlineStr">
        <is>
          <t>4. Bonus was declared during the month</t>
        </is>
      </c>
      <c r="B124" s="3" t="inlineStr">
        <is>
          <t>NIL</t>
        </is>
      </c>
    </row>
    <row r="125" ht="29" customHeight="1">
      <c r="A125" s="57" t="inlineStr">
        <is>
          <t>5. Investment in Repo of Corporate Debt Securities during the month ended November 30, 2025</t>
        </is>
      </c>
      <c r="B125" s="3" t="inlineStr">
        <is>
          <t>NIL</t>
        </is>
      </c>
    </row>
    <row r="126" ht="29" customHeight="1">
      <c r="A126" s="57" t="inlineStr">
        <is>
          <t>6. Investment in foreign securities/ADRs/GDRs at the end of the month</t>
        </is>
      </c>
      <c r="B126" s="3" t="inlineStr">
        <is>
          <t>NIL</t>
        </is>
      </c>
    </row>
    <row r="127">
      <c r="A127" t="inlineStr">
        <is>
          <t>7. Portfolio Turnover Ratio</t>
        </is>
      </c>
      <c r="B127" s="60" t="n">
        <v>0.2534</v>
      </c>
    </row>
    <row r="128" ht="43.5" customHeight="1">
      <c r="A128" s="57" t="inlineStr">
        <is>
          <t>8. Total gross exposure to derivative instruments (excluding reversed positions) at the end of the month (Rs. in Lakhs)</t>
        </is>
      </c>
      <c r="B128" s="3" t="inlineStr">
        <is>
          <t>NIL</t>
        </is>
      </c>
    </row>
    <row r="129">
      <c r="B129" s="3" t="n"/>
    </row>
    <row r="130" ht="29" customHeight="1">
      <c r="A130" s="57" t="inlineStr">
        <is>
          <t>9. Margin Deposits includes Margin money placed on derivatives other than margin money placed with bank</t>
        </is>
      </c>
      <c r="B130" s="3" t="inlineStr">
        <is>
          <t>NIL</t>
        </is>
      </c>
    </row>
    <row r="131" ht="29" customHeight="1">
      <c r="A131" s="57" t="inlineStr">
        <is>
          <t>10. Value of investment made by other schemes under same management (Rs. In Lakhs)</t>
        </is>
      </c>
      <c r="B131" t="inlineStr">
        <is>
          <t>NIL</t>
        </is>
      </c>
    </row>
    <row r="132" ht="29" customHeight="1">
      <c r="A132" s="57" t="inlineStr">
        <is>
          <t>11. Number of instance of deviation In valuation of securities</t>
        </is>
      </c>
      <c r="B132" s="3" t="inlineStr">
        <is>
          <t>NIL</t>
        </is>
      </c>
    </row>
    <row r="133" ht="29" customHeight="1">
      <c r="A133" s="57" t="inlineStr">
        <is>
          <t>12. Total value and percentage of illiquid equity shares / securities</t>
        </is>
      </c>
      <c r="B133" s="3" t="inlineStr">
        <is>
          <t>NIL</t>
        </is>
      </c>
    </row>
    <row r="135" ht="70" customHeight="1">
      <c r="A135" s="85" t="inlineStr">
        <is>
          <t>Scheme Name</t>
        </is>
      </c>
      <c r="B135" s="85" t="inlineStr">
        <is>
          <t>Risk- O - Meter</t>
        </is>
      </c>
      <c r="C135" s="85" t="inlineStr">
        <is>
          <t>Benchmark of the Scheme</t>
        </is>
      </c>
      <c r="D135" s="85" t="inlineStr">
        <is>
          <t>Benchmark Risk-o-meter</t>
        </is>
      </c>
    </row>
    <row r="136" ht="70" customHeight="1">
      <c r="A136" s="85" t="inlineStr">
        <is>
          <t>Edelweiss Small Cap Fund</t>
        </is>
      </c>
      <c r="B136" s="85" t="n"/>
      <c r="C136" s="85" t="inlineStr">
        <is>
          <t>Nifty Smallcap 250 - TRI</t>
        </is>
      </c>
      <c r="D136" s="85" t="n"/>
      <c r="E13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G304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NIFTY LARGE MID CAP 250 INDEX FUND AS ON NOVEMBER 30, 2025</t>
        </is>
      </c>
    </row>
    <row r="2" ht="31.5" customHeight="1">
      <c r="A2" s="84" t="inlineStr">
        <is>
          <t>(An Open-ended Equity Scheme replicating Nifty LargeMidcap 250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171255</v>
      </c>
      <c r="E8" s="15" t="n">
        <v>1725.57</v>
      </c>
      <c r="F8" s="16" t="n">
        <v>0.0538</v>
      </c>
      <c r="G8" s="16" t="n"/>
    </row>
    <row r="9">
      <c r="A9" s="13" t="inlineStr">
        <is>
          <t>Reliance Industries Ltd.</t>
        </is>
      </c>
      <c r="B9" s="32" t="inlineStr">
        <is>
          <t>INE002A01018</t>
        </is>
      </c>
      <c r="C9" s="32" t="inlineStr">
        <is>
          <t>Petroleum Products</t>
        </is>
      </c>
      <c r="D9" s="14" t="n">
        <v>75908</v>
      </c>
      <c r="E9" s="15" t="n">
        <v>1189.86</v>
      </c>
      <c r="F9" s="16" t="n">
        <v>0.0371</v>
      </c>
      <c r="G9" s="16" t="n"/>
    </row>
    <row r="10">
      <c r="A10" s="13" t="inlineStr">
        <is>
          <t>ICICI Bank Ltd.</t>
        </is>
      </c>
      <c r="B10" s="32" t="inlineStr">
        <is>
          <t>INE090A01021</t>
        </is>
      </c>
      <c r="C10" s="32" t="inlineStr">
        <is>
          <t>Banks</t>
        </is>
      </c>
      <c r="D10" s="14" t="n">
        <v>80015</v>
      </c>
      <c r="E10" s="15" t="n">
        <v>1111.25</v>
      </c>
      <c r="F10" s="16" t="n">
        <v>0.0346</v>
      </c>
      <c r="G10" s="16" t="n"/>
    </row>
    <row r="11">
      <c r="A11" s="13" t="inlineStr">
        <is>
          <t>Bharti Airtel Ltd.</t>
        </is>
      </c>
      <c r="B11" s="32" t="inlineStr">
        <is>
          <t>INE397D01024</t>
        </is>
      </c>
      <c r="C11" s="32" t="inlineStr">
        <is>
          <t>Telecom - Services</t>
        </is>
      </c>
      <c r="D11" s="14" t="n">
        <v>30561</v>
      </c>
      <c r="E11" s="15" t="n">
        <v>642.27</v>
      </c>
      <c r="F11" s="16" t="n">
        <v>0.02</v>
      </c>
      <c r="G11" s="16" t="n"/>
    </row>
    <row r="12">
      <c r="A12" s="13" t="inlineStr">
        <is>
          <t>Infosys Ltd.</t>
        </is>
      </c>
      <c r="B12" s="32" t="inlineStr">
        <is>
          <t>INE009A01021</t>
        </is>
      </c>
      <c r="C12" s="32" t="inlineStr">
        <is>
          <t>IT - Software</t>
        </is>
      </c>
      <c r="D12" s="14" t="n">
        <v>40396</v>
      </c>
      <c r="E12" s="15" t="n">
        <v>630.22</v>
      </c>
      <c r="F12" s="16" t="n">
        <v>0.0196</v>
      </c>
      <c r="G12" s="16" t="n"/>
    </row>
    <row r="13">
      <c r="A13" s="13" t="inlineStr">
        <is>
          <t>Larsen &amp; Toubro Ltd.</t>
        </is>
      </c>
      <c r="B13" s="32" t="inlineStr">
        <is>
          <t>INE018A01030</t>
        </is>
      </c>
      <c r="C13" s="32" t="inlineStr">
        <is>
          <t>Construction</t>
        </is>
      </c>
      <c r="D13" s="14" t="n">
        <v>13168</v>
      </c>
      <c r="E13" s="15" t="n">
        <v>535.88</v>
      </c>
      <c r="F13" s="16" t="n">
        <v>0.0167</v>
      </c>
      <c r="G13" s="16" t="n"/>
    </row>
    <row r="14">
      <c r="A14" s="13" t="inlineStr">
        <is>
          <t>BSE Ltd.</t>
        </is>
      </c>
      <c r="B14" s="32" t="inlineStr">
        <is>
          <t>INE118H01025</t>
        </is>
      </c>
      <c r="C14" s="32" t="inlineStr">
        <is>
          <t>Capital Markets</t>
        </is>
      </c>
      <c r="D14" s="14" t="n">
        <v>17141</v>
      </c>
      <c r="E14" s="15" t="n">
        <v>497.5</v>
      </c>
      <c r="F14" s="16" t="n">
        <v>0.0155</v>
      </c>
      <c r="G14" s="16" t="n"/>
    </row>
    <row r="15">
      <c r="A15" s="13" t="inlineStr">
        <is>
          <t>State Bank of India</t>
        </is>
      </c>
      <c r="B15" s="32" t="inlineStr">
        <is>
          <t>INE062A01020</t>
        </is>
      </c>
      <c r="C15" s="32" t="inlineStr">
        <is>
          <t>Banks</t>
        </is>
      </c>
      <c r="D15" s="14" t="n">
        <v>46524</v>
      </c>
      <c r="E15" s="15" t="n">
        <v>455.47</v>
      </c>
      <c r="F15" s="16" t="n">
        <v>0.0142</v>
      </c>
      <c r="G15" s="16" t="n"/>
    </row>
    <row r="16">
      <c r="A16" s="13" t="inlineStr">
        <is>
          <t>ITC Ltd.</t>
        </is>
      </c>
      <c r="B16" s="32" t="inlineStr">
        <is>
          <t>INE154A01025</t>
        </is>
      </c>
      <c r="C16" s="32" t="inlineStr">
        <is>
          <t>Diversified FMCG</t>
        </is>
      </c>
      <c r="D16" s="14" t="n">
        <v>108034</v>
      </c>
      <c r="E16" s="15" t="n">
        <v>436.73</v>
      </c>
      <c r="F16" s="16" t="n">
        <v>0.0136</v>
      </c>
      <c r="G16" s="16" t="n"/>
    </row>
    <row r="17">
      <c r="A17" s="13" t="inlineStr">
        <is>
          <t>Axis Bank Ltd.</t>
        </is>
      </c>
      <c r="B17" s="32" t="inlineStr">
        <is>
          <t>INE238A01034</t>
        </is>
      </c>
      <c r="C17" s="32" t="inlineStr">
        <is>
          <t>Banks</t>
        </is>
      </c>
      <c r="D17" s="14" t="n">
        <v>32111</v>
      </c>
      <c r="E17" s="15" t="n">
        <v>410.92</v>
      </c>
      <c r="F17" s="16" t="n">
        <v>0.0128</v>
      </c>
      <c r="G17" s="16" t="n"/>
    </row>
    <row r="18">
      <c r="A18" s="13" t="inlineStr">
        <is>
          <t>Mahindra &amp; Mahindra Ltd.</t>
        </is>
      </c>
      <c r="B18" s="32" t="inlineStr">
        <is>
          <t>INE101A01026</t>
        </is>
      </c>
      <c r="C18" s="32" t="inlineStr">
        <is>
          <t>Automobiles</t>
        </is>
      </c>
      <c r="D18" s="14" t="n">
        <v>9937</v>
      </c>
      <c r="E18" s="15" t="n">
        <v>373.36</v>
      </c>
      <c r="F18" s="16" t="n">
        <v>0.0116</v>
      </c>
      <c r="G18" s="16" t="n"/>
    </row>
    <row r="19">
      <c r="A19" s="13" t="inlineStr">
        <is>
          <t>Tata Consultancy Services Ltd.</t>
        </is>
      </c>
      <c r="B19" s="32" t="inlineStr">
        <is>
          <t>INE467B01029</t>
        </is>
      </c>
      <c r="C19" s="32" t="inlineStr">
        <is>
          <t>IT - Software</t>
        </is>
      </c>
      <c r="D19" s="14" t="n">
        <v>11452</v>
      </c>
      <c r="E19" s="15" t="n">
        <v>359.31</v>
      </c>
      <c r="F19" s="16" t="n">
        <v>0.0112</v>
      </c>
      <c r="G19" s="16" t="n"/>
    </row>
    <row r="20">
      <c r="A20" s="13" t="inlineStr">
        <is>
          <t>Kotak Mahindra Bank Ltd.</t>
        </is>
      </c>
      <c r="B20" s="32" t="inlineStr">
        <is>
          <t>INE237A01028</t>
        </is>
      </c>
      <c r="C20" s="32" t="inlineStr">
        <is>
          <t>Banks</t>
        </is>
      </c>
      <c r="D20" s="14" t="n">
        <v>16490</v>
      </c>
      <c r="E20" s="15" t="n">
        <v>350.31</v>
      </c>
      <c r="F20" s="16" t="n">
        <v>0.0109</v>
      </c>
      <c r="G20" s="16" t="n"/>
    </row>
    <row r="21">
      <c r="A21" s="13" t="inlineStr">
        <is>
          <t>Hero MotoCorp Ltd.</t>
        </is>
      </c>
      <c r="B21" s="32" t="inlineStr">
        <is>
          <t>INE158A01026</t>
        </is>
      </c>
      <c r="C21" s="32" t="inlineStr">
        <is>
          <t>Automobiles</t>
        </is>
      </c>
      <c r="D21" s="14" t="n">
        <v>5448</v>
      </c>
      <c r="E21" s="15" t="n">
        <v>336.39</v>
      </c>
      <c r="F21" s="16" t="n">
        <v>0.0105</v>
      </c>
      <c r="G21" s="16" t="n"/>
    </row>
    <row r="22">
      <c r="A22" s="13" t="inlineStr">
        <is>
          <t>Bajaj Finance Ltd.</t>
        </is>
      </c>
      <c r="B22" s="32" t="inlineStr">
        <is>
          <t>INE296A01032</t>
        </is>
      </c>
      <c r="C22" s="32" t="inlineStr">
        <is>
          <t>Finance</t>
        </is>
      </c>
      <c r="D22" s="14" t="n">
        <v>29833</v>
      </c>
      <c r="E22" s="15" t="n">
        <v>309.52</v>
      </c>
      <c r="F22" s="16" t="n">
        <v>0.009599999999999999</v>
      </c>
      <c r="G22" s="16" t="n"/>
    </row>
    <row r="23">
      <c r="A23" s="13" t="inlineStr">
        <is>
          <t>Persistent Systems Ltd.</t>
        </is>
      </c>
      <c r="B23" s="32" t="inlineStr">
        <is>
          <t>INE262H01021</t>
        </is>
      </c>
      <c r="C23" s="32" t="inlineStr">
        <is>
          <t>IT - Software</t>
        </is>
      </c>
      <c r="D23" s="14" t="n">
        <v>4504</v>
      </c>
      <c r="E23" s="15" t="n">
        <v>286.14</v>
      </c>
      <c r="F23" s="16" t="n">
        <v>0.0089</v>
      </c>
      <c r="G23" s="16" t="n"/>
    </row>
    <row r="24">
      <c r="A24" s="13" t="inlineStr">
        <is>
          <t>Suzlon Energy Ltd.</t>
        </is>
      </c>
      <c r="B24" s="32" t="inlineStr">
        <is>
          <t>INE040H01021</t>
        </is>
      </c>
      <c r="C24" s="32" t="inlineStr">
        <is>
          <t>Electrical Equipment</t>
        </is>
      </c>
      <c r="D24" s="14" t="n">
        <v>509104</v>
      </c>
      <c r="E24" s="15" t="n">
        <v>274.97</v>
      </c>
      <c r="F24" s="16" t="n">
        <v>0.0086</v>
      </c>
      <c r="G24" s="16" t="n"/>
    </row>
    <row r="25">
      <c r="A25" s="13" t="inlineStr">
        <is>
          <t>Coforge Ltd.</t>
        </is>
      </c>
      <c r="B25" s="32" t="inlineStr">
        <is>
          <t>INE591G01025</t>
        </is>
      </c>
      <c r="C25" s="32" t="inlineStr">
        <is>
          <t>IT - Software</t>
        </is>
      </c>
      <c r="D25" s="14" t="n">
        <v>14030</v>
      </c>
      <c r="E25" s="15" t="n">
        <v>267.79</v>
      </c>
      <c r="F25" s="16" t="n">
        <v>0.0083</v>
      </c>
      <c r="G25" s="16" t="n"/>
    </row>
    <row r="26">
      <c r="A26" s="13" t="inlineStr">
        <is>
          <t>The Federal Bank Ltd.</t>
        </is>
      </c>
      <c r="B26" s="32" t="inlineStr">
        <is>
          <t>INE171A01029</t>
        </is>
      </c>
      <c r="C26" s="32" t="inlineStr">
        <is>
          <t>Banks</t>
        </is>
      </c>
      <c r="D26" s="14" t="n">
        <v>103171</v>
      </c>
      <c r="E26" s="15" t="n">
        <v>266.1</v>
      </c>
      <c r="F26" s="16" t="n">
        <v>0.0083</v>
      </c>
      <c r="G26" s="16" t="n"/>
    </row>
    <row r="27">
      <c r="A27" s="13" t="inlineStr">
        <is>
          <t>PB Fintech Ltd.</t>
        </is>
      </c>
      <c r="B27" s="32" t="inlineStr">
        <is>
          <t>INE417T01026</t>
        </is>
      </c>
      <c r="C27" s="32" t="inlineStr">
        <is>
          <t>Financial Technology (Fintech)</t>
        </is>
      </c>
      <c r="D27" s="14" t="n">
        <v>14154</v>
      </c>
      <c r="E27" s="15" t="n">
        <v>257.45</v>
      </c>
      <c r="F27" s="16" t="n">
        <v>0.008</v>
      </c>
      <c r="G27" s="16" t="n"/>
    </row>
    <row r="28">
      <c r="A28" s="13" t="inlineStr">
        <is>
          <t>Cummins India Ltd.</t>
        </is>
      </c>
      <c r="B28" s="32" t="inlineStr">
        <is>
          <t>INE298A01020</t>
        </is>
      </c>
      <c r="C28" s="32" t="inlineStr">
        <is>
          <t>Industrial Products</t>
        </is>
      </c>
      <c r="D28" s="14" t="n">
        <v>5672</v>
      </c>
      <c r="E28" s="15" t="n">
        <v>254.07</v>
      </c>
      <c r="F28" s="16" t="n">
        <v>0.007900000000000001</v>
      </c>
      <c r="G28" s="16" t="n"/>
    </row>
    <row r="29">
      <c r="A29" s="13" t="inlineStr">
        <is>
          <t>Dixon Technologies (India) Ltd.</t>
        </is>
      </c>
      <c r="B29" s="32" t="inlineStr">
        <is>
          <t>INE935N01020</t>
        </is>
      </c>
      <c r="C29" s="32" t="inlineStr">
        <is>
          <t>Consumer Durables</t>
        </is>
      </c>
      <c r="D29" s="14" t="n">
        <v>1721</v>
      </c>
      <c r="E29" s="15" t="n">
        <v>251.28</v>
      </c>
      <c r="F29" s="16" t="n">
        <v>0.0078</v>
      </c>
      <c r="G29" s="16" t="n"/>
    </row>
    <row r="30">
      <c r="A30" s="13" t="inlineStr">
        <is>
          <t>Hindustan Unilever Ltd.</t>
        </is>
      </c>
      <c r="B30" s="32" t="inlineStr">
        <is>
          <t>INE030A01027</t>
        </is>
      </c>
      <c r="C30" s="32" t="inlineStr">
        <is>
          <t>Diversified FMCG</t>
        </is>
      </c>
      <c r="D30" s="14" t="n">
        <v>9951</v>
      </c>
      <c r="E30" s="15" t="n">
        <v>245.45</v>
      </c>
      <c r="F30" s="16" t="n">
        <v>0.0077</v>
      </c>
      <c r="G30" s="16" t="n"/>
    </row>
    <row r="31">
      <c r="A31" s="13" t="inlineStr">
        <is>
          <t>IndusInd Bank Ltd.</t>
        </is>
      </c>
      <c r="B31" s="32" t="inlineStr">
        <is>
          <t>INE095A01012</t>
        </is>
      </c>
      <c r="C31" s="32" t="inlineStr">
        <is>
          <t>Banks</t>
        </is>
      </c>
      <c r="D31" s="14" t="n">
        <v>27644</v>
      </c>
      <c r="E31" s="15" t="n">
        <v>237.34</v>
      </c>
      <c r="F31" s="16" t="n">
        <v>0.0074</v>
      </c>
      <c r="G31" s="16" t="n"/>
    </row>
    <row r="32">
      <c r="A32" s="13" t="inlineStr">
        <is>
          <t>Eternal Ltd.</t>
        </is>
      </c>
      <c r="B32" s="32" t="inlineStr">
        <is>
          <t>INE758T01015</t>
        </is>
      </c>
      <c r="C32" s="32" t="inlineStr">
        <is>
          <t>Retailing</t>
        </is>
      </c>
      <c r="D32" s="14" t="n">
        <v>78079</v>
      </c>
      <c r="E32" s="15" t="n">
        <v>234.32</v>
      </c>
      <c r="F32" s="16" t="n">
        <v>0.0073</v>
      </c>
      <c r="G32" s="16" t="n"/>
    </row>
    <row r="33">
      <c r="A33" s="13" t="inlineStr">
        <is>
          <t>Maruti Suzuki India Ltd.</t>
        </is>
      </c>
      <c r="B33" s="32" t="inlineStr">
        <is>
          <t>INE585B01010</t>
        </is>
      </c>
      <c r="C33" s="32" t="inlineStr">
        <is>
          <t>Automobiles</t>
        </is>
      </c>
      <c r="D33" s="14" t="n">
        <v>1471</v>
      </c>
      <c r="E33" s="15" t="n">
        <v>233.89</v>
      </c>
      <c r="F33" s="16" t="n">
        <v>0.0073</v>
      </c>
      <c r="G33" s="16" t="n"/>
    </row>
    <row r="34">
      <c r="A34" s="13" t="inlineStr">
        <is>
          <t>HDFC Asset Management Company Ltd.</t>
        </is>
      </c>
      <c r="B34" s="32" t="inlineStr">
        <is>
          <t>INE127D01025</t>
        </is>
      </c>
      <c r="C34" s="32" t="inlineStr">
        <is>
          <t>Capital Markets</t>
        </is>
      </c>
      <c r="D34" s="14" t="n">
        <v>8532</v>
      </c>
      <c r="E34" s="15" t="n">
        <v>228.06</v>
      </c>
      <c r="F34" s="16" t="n">
        <v>0.0071</v>
      </c>
      <c r="G34" s="16" t="n"/>
    </row>
    <row r="35">
      <c r="A35" s="13" t="inlineStr">
        <is>
          <t>AU Small Finance Bank Ltd.</t>
        </is>
      </c>
      <c r="B35" s="32" t="inlineStr">
        <is>
          <t>INE949L01017</t>
        </is>
      </c>
      <c r="C35" s="32" t="inlineStr">
        <is>
          <t>Banks</t>
        </is>
      </c>
      <c r="D35" s="14" t="n">
        <v>23621</v>
      </c>
      <c r="E35" s="15" t="n">
        <v>225.64</v>
      </c>
      <c r="F35" s="16" t="n">
        <v>0.007</v>
      </c>
      <c r="G35" s="16" t="n"/>
    </row>
    <row r="36">
      <c r="A36" s="13" t="inlineStr">
        <is>
          <t>Indus Towers Ltd.</t>
        </is>
      </c>
      <c r="B36" s="32" t="inlineStr">
        <is>
          <t>INE121J01017</t>
        </is>
      </c>
      <c r="C36" s="32" t="inlineStr">
        <is>
          <t>Telecom - Services</t>
        </is>
      </c>
      <c r="D36" s="14" t="n">
        <v>55475</v>
      </c>
      <c r="E36" s="15" t="n">
        <v>222.48</v>
      </c>
      <c r="F36" s="16" t="n">
        <v>0.0069</v>
      </c>
      <c r="G36" s="16" t="n"/>
    </row>
    <row r="37">
      <c r="A37" s="13" t="inlineStr">
        <is>
          <t>Sun Pharmaceutical Industries Ltd.</t>
        </is>
      </c>
      <c r="B37" s="32" t="inlineStr">
        <is>
          <t>INE044A01036</t>
        </is>
      </c>
      <c r="C37" s="32" t="inlineStr">
        <is>
          <t>Pharmaceuticals &amp; Biotechnology</t>
        </is>
      </c>
      <c r="D37" s="14" t="n">
        <v>11817</v>
      </c>
      <c r="E37" s="15" t="n">
        <v>216.44</v>
      </c>
      <c r="F37" s="16" t="n">
        <v>0.0067</v>
      </c>
      <c r="G37" s="16" t="n"/>
    </row>
    <row r="38">
      <c r="A38" s="13" t="inlineStr">
        <is>
          <t>Lupin Ltd.</t>
        </is>
      </c>
      <c r="B38" s="32" t="inlineStr">
        <is>
          <t>INE326A01037</t>
        </is>
      </c>
      <c r="C38" s="32" t="inlineStr">
        <is>
          <t>Pharmaceuticals &amp; Biotechnology</t>
        </is>
      </c>
      <c r="D38" s="14" t="n">
        <v>10154</v>
      </c>
      <c r="E38" s="15" t="n">
        <v>211.43</v>
      </c>
      <c r="F38" s="16" t="n">
        <v>0.0066</v>
      </c>
      <c r="G38" s="16" t="n"/>
    </row>
    <row r="39">
      <c r="A39" s="13" t="inlineStr">
        <is>
          <t>IDFC First Bank Ltd.</t>
        </is>
      </c>
      <c r="B39" s="32" t="inlineStr">
        <is>
          <t>INE092T01019</t>
        </is>
      </c>
      <c r="C39" s="32" t="inlineStr">
        <is>
          <t>Banks</t>
        </is>
      </c>
      <c r="D39" s="14" t="n">
        <v>263519</v>
      </c>
      <c r="E39" s="15" t="n">
        <v>211.16</v>
      </c>
      <c r="F39" s="16" t="n">
        <v>0.0066</v>
      </c>
      <c r="G39" s="16" t="n"/>
    </row>
    <row r="40">
      <c r="A40" s="13" t="inlineStr">
        <is>
          <t>One 97 Communications Ltd.</t>
        </is>
      </c>
      <c r="B40" s="32" t="inlineStr">
        <is>
          <t>INE982J01020</t>
        </is>
      </c>
      <c r="C40" s="32" t="inlineStr">
        <is>
          <t>Financial Technology (Fintech)</t>
        </is>
      </c>
      <c r="D40" s="14" t="n">
        <v>15420</v>
      </c>
      <c r="E40" s="15" t="n">
        <v>203.64</v>
      </c>
      <c r="F40" s="16" t="n">
        <v>0.0063</v>
      </c>
      <c r="G40" s="16" t="n"/>
    </row>
    <row r="41">
      <c r="A41" s="13" t="inlineStr">
        <is>
          <t>Fortis Healthcare Ltd.</t>
        </is>
      </c>
      <c r="B41" s="32" t="inlineStr">
        <is>
          <t>INE061F01013</t>
        </is>
      </c>
      <c r="C41" s="32" t="inlineStr">
        <is>
          <t>Healthcare Services</t>
        </is>
      </c>
      <c r="D41" s="14" t="n">
        <v>21872</v>
      </c>
      <c r="E41" s="15" t="n">
        <v>201.03</v>
      </c>
      <c r="F41" s="16" t="n">
        <v>0.0063</v>
      </c>
      <c r="G41" s="16" t="n"/>
    </row>
    <row r="42">
      <c r="A42" s="13" t="inlineStr">
        <is>
          <t>HCL Technologies Ltd.</t>
        </is>
      </c>
      <c r="B42" s="32" t="inlineStr">
        <is>
          <t>INE860A01027</t>
        </is>
      </c>
      <c r="C42" s="32" t="inlineStr">
        <is>
          <t>IT - Software</t>
        </is>
      </c>
      <c r="D42" s="14" t="n">
        <v>11880</v>
      </c>
      <c r="E42" s="15" t="n">
        <v>192.95</v>
      </c>
      <c r="F42" s="16" t="n">
        <v>0.006</v>
      </c>
      <c r="G42" s="16" t="n"/>
    </row>
    <row r="43">
      <c r="A43" s="13" t="inlineStr">
        <is>
          <t>Ashok Leyland Ltd.</t>
        </is>
      </c>
      <c r="B43" s="32" t="inlineStr">
        <is>
          <t>INE208A01029</t>
        </is>
      </c>
      <c r="C43" s="32" t="inlineStr">
        <is>
          <t>Agricultural, Commercial &amp; Construction Vehicles</t>
        </is>
      </c>
      <c r="D43" s="14" t="n">
        <v>120083</v>
      </c>
      <c r="E43" s="15" t="n">
        <v>189.88</v>
      </c>
      <c r="F43" s="16" t="n">
        <v>0.0059</v>
      </c>
      <c r="G43" s="16" t="n"/>
    </row>
    <row r="44">
      <c r="A44" s="13" t="inlineStr">
        <is>
          <t>Yes Bank Ltd.</t>
        </is>
      </c>
      <c r="B44" s="32" t="inlineStr">
        <is>
          <t>INE528G01035</t>
        </is>
      </c>
      <c r="C44" s="32" t="inlineStr">
        <is>
          <t>Banks</t>
        </is>
      </c>
      <c r="D44" s="14" t="n">
        <v>826572</v>
      </c>
      <c r="E44" s="15" t="n">
        <v>189.53</v>
      </c>
      <c r="F44" s="16" t="n">
        <v>0.0059</v>
      </c>
      <c r="G44" s="16" t="n"/>
    </row>
    <row r="45">
      <c r="A45" s="13" t="inlineStr">
        <is>
          <t>Max Financial Services Ltd.</t>
        </is>
      </c>
      <c r="B45" s="32" t="inlineStr">
        <is>
          <t>INE180A01020</t>
        </is>
      </c>
      <c r="C45" s="32" t="inlineStr">
        <is>
          <t>Insurance</t>
        </is>
      </c>
      <c r="D45" s="14" t="n">
        <v>11060</v>
      </c>
      <c r="E45" s="15" t="n">
        <v>188.25</v>
      </c>
      <c r="F45" s="16" t="n">
        <v>0.0059</v>
      </c>
      <c r="G45" s="16" t="n"/>
    </row>
    <row r="46">
      <c r="A46" s="13" t="inlineStr">
        <is>
          <t>Hindustan Petroleum Corporation Ltd.</t>
        </is>
      </c>
      <c r="B46" s="32" t="inlineStr">
        <is>
          <t>INE094A01015</t>
        </is>
      </c>
      <c r="C46" s="32" t="inlineStr">
        <is>
          <t>Petroleum Products</t>
        </is>
      </c>
      <c r="D46" s="14" t="n">
        <v>40309</v>
      </c>
      <c r="E46" s="15" t="n">
        <v>184.41</v>
      </c>
      <c r="F46" s="16" t="n">
        <v>0.0057</v>
      </c>
      <c r="G46" s="16" t="n"/>
    </row>
    <row r="47">
      <c r="A47" s="13" t="inlineStr">
        <is>
          <t>UPL Ltd.</t>
        </is>
      </c>
      <c r="B47" s="32" t="inlineStr">
        <is>
          <t>INE628A01036</t>
        </is>
      </c>
      <c r="C47" s="32" t="inlineStr">
        <is>
          <t>Fertilizers &amp; Agrochemicals</t>
        </is>
      </c>
      <c r="D47" s="14" t="n">
        <v>23864</v>
      </c>
      <c r="E47" s="15" t="n">
        <v>181.04</v>
      </c>
      <c r="F47" s="16" t="n">
        <v>0.0056</v>
      </c>
      <c r="G47" s="16" t="n"/>
    </row>
    <row r="48">
      <c r="A48" s="13" t="inlineStr">
        <is>
          <t>Titan Company Ltd.</t>
        </is>
      </c>
      <c r="B48" s="32" t="inlineStr">
        <is>
          <t>INE280A01028</t>
        </is>
      </c>
      <c r="C48" s="32" t="inlineStr">
        <is>
          <t>Consumer Durables</t>
        </is>
      </c>
      <c r="D48" s="14" t="n">
        <v>4627</v>
      </c>
      <c r="E48" s="15" t="n">
        <v>180.81</v>
      </c>
      <c r="F48" s="16" t="n">
        <v>0.0056</v>
      </c>
      <c r="G48" s="16" t="n"/>
    </row>
    <row r="49">
      <c r="A49" s="13" t="inlineStr">
        <is>
          <t>SRF Ltd.</t>
        </is>
      </c>
      <c r="B49" s="32" t="inlineStr">
        <is>
          <t>INE647A01010</t>
        </is>
      </c>
      <c r="C49" s="32" t="inlineStr">
        <is>
          <t>Chemicals &amp; Petrochemicals</t>
        </is>
      </c>
      <c r="D49" s="14" t="n">
        <v>6093</v>
      </c>
      <c r="E49" s="15" t="n">
        <v>178.36</v>
      </c>
      <c r="F49" s="16" t="n">
        <v>0.0056</v>
      </c>
      <c r="G49" s="16" t="n"/>
    </row>
    <row r="50">
      <c r="A50" s="13" t="inlineStr">
        <is>
          <t>NTPC Ltd.</t>
        </is>
      </c>
      <c r="B50" s="32" t="inlineStr">
        <is>
          <t>INE733E01010</t>
        </is>
      </c>
      <c r="C50" s="32" t="inlineStr">
        <is>
          <t>Power</t>
        </is>
      </c>
      <c r="D50" s="14" t="n">
        <v>53162</v>
      </c>
      <c r="E50" s="15" t="n">
        <v>173.55</v>
      </c>
      <c r="F50" s="16" t="n">
        <v>0.0054</v>
      </c>
      <c r="G50" s="16" t="n"/>
    </row>
    <row r="51">
      <c r="A51" s="13" t="inlineStr">
        <is>
          <t>Muthoot Finance Ltd.</t>
        </is>
      </c>
      <c r="B51" s="32" t="inlineStr">
        <is>
          <t>INE414G01012</t>
        </is>
      </c>
      <c r="C51" s="32" t="inlineStr">
        <is>
          <t>Finance</t>
        </is>
      </c>
      <c r="D51" s="14" t="n">
        <v>4501</v>
      </c>
      <c r="E51" s="15" t="n">
        <v>168.53</v>
      </c>
      <c r="F51" s="16" t="n">
        <v>0.0053</v>
      </c>
      <c r="G51" s="16" t="n"/>
    </row>
    <row r="52">
      <c r="A52" s="13" t="inlineStr">
        <is>
          <t>Bharat Electronics Ltd.</t>
        </is>
      </c>
      <c r="B52" s="32" t="inlineStr">
        <is>
          <t>INE263A01024</t>
        </is>
      </c>
      <c r="C52" s="32" t="inlineStr">
        <is>
          <t>Aerospace &amp; Defense</t>
        </is>
      </c>
      <c r="D52" s="14" t="n">
        <v>40162</v>
      </c>
      <c r="E52" s="15" t="n">
        <v>165.37</v>
      </c>
      <c r="F52" s="16" t="n">
        <v>0.0052</v>
      </c>
      <c r="G52" s="16" t="n"/>
    </row>
    <row r="53">
      <c r="A53" s="13" t="inlineStr">
        <is>
          <t>GMR Airports Ltd.</t>
        </is>
      </c>
      <c r="B53" s="32" t="inlineStr">
        <is>
          <t>INE776C01039</t>
        </is>
      </c>
      <c r="C53" s="32" t="inlineStr">
        <is>
          <t>Transport Infrastructure</t>
        </is>
      </c>
      <c r="D53" s="14" t="n">
        <v>149760</v>
      </c>
      <c r="E53" s="15" t="n">
        <v>162.26</v>
      </c>
      <c r="F53" s="16" t="n">
        <v>0.0051</v>
      </c>
      <c r="G53" s="16" t="n"/>
    </row>
    <row r="54">
      <c r="A54" s="13" t="inlineStr">
        <is>
          <t>Bharat Forge Ltd.</t>
        </is>
      </c>
      <c r="B54" s="32" t="inlineStr">
        <is>
          <t>INE465A01025</t>
        </is>
      </c>
      <c r="C54" s="32" t="inlineStr">
        <is>
          <t>Auto Components</t>
        </is>
      </c>
      <c r="D54" s="14" t="n">
        <v>11191</v>
      </c>
      <c r="E54" s="15" t="n">
        <v>160.46</v>
      </c>
      <c r="F54" s="16" t="n">
        <v>0.005</v>
      </c>
      <c r="G54" s="16" t="n"/>
    </row>
    <row r="55">
      <c r="A55" s="13" t="inlineStr">
        <is>
          <t>Marico Ltd.</t>
        </is>
      </c>
      <c r="B55" s="32" t="inlineStr">
        <is>
          <t>INE196A01026</t>
        </is>
      </c>
      <c r="C55" s="32" t="inlineStr">
        <is>
          <t>Agricultural Food &amp; other Products</t>
        </is>
      </c>
      <c r="D55" s="14" t="n">
        <v>22214</v>
      </c>
      <c r="E55" s="15" t="n">
        <v>159.36</v>
      </c>
      <c r="F55" s="16" t="n">
        <v>0.005</v>
      </c>
      <c r="G55" s="16" t="n"/>
    </row>
    <row r="56">
      <c r="A56" s="13" t="inlineStr">
        <is>
          <t>Polycab India Ltd.</t>
        </is>
      </c>
      <c r="B56" s="32" t="inlineStr">
        <is>
          <t>INE455K01017</t>
        </is>
      </c>
      <c r="C56" s="32" t="inlineStr">
        <is>
          <t>Industrial Products</t>
        </is>
      </c>
      <c r="D56" s="14" t="n">
        <v>2110</v>
      </c>
      <c r="E56" s="15" t="n">
        <v>157.62</v>
      </c>
      <c r="F56" s="16" t="n">
        <v>0.0049</v>
      </c>
      <c r="G56" s="16" t="n"/>
    </row>
    <row r="57">
      <c r="A57" s="13" t="inlineStr">
        <is>
          <t>Bharat Heavy Electricals Ltd.</t>
        </is>
      </c>
      <c r="B57" s="32" t="inlineStr">
        <is>
          <t>INE257A01026</t>
        </is>
      </c>
      <c r="C57" s="32" t="inlineStr">
        <is>
          <t>Electrical Equipment</t>
        </is>
      </c>
      <c r="D57" s="14" t="n">
        <v>53936</v>
      </c>
      <c r="E57" s="15" t="n">
        <v>156.87</v>
      </c>
      <c r="F57" s="16" t="n">
        <v>0.0049</v>
      </c>
      <c r="G57" s="16" t="n"/>
    </row>
    <row r="58">
      <c r="A58" s="13" t="inlineStr">
        <is>
          <t>Tata Steel Ltd.</t>
        </is>
      </c>
      <c r="B58" s="32" t="inlineStr">
        <is>
          <t>INE081A01020</t>
        </is>
      </c>
      <c r="C58" s="32" t="inlineStr">
        <is>
          <t>Ferrous Metals</t>
        </is>
      </c>
      <c r="D58" s="14" t="n">
        <v>92728</v>
      </c>
      <c r="E58" s="15" t="n">
        <v>155.75</v>
      </c>
      <c r="F58" s="16" t="n">
        <v>0.0049</v>
      </c>
      <c r="G58" s="16" t="n"/>
    </row>
    <row r="59">
      <c r="A59" s="13" t="inlineStr">
        <is>
          <t>Ultratech Cement Ltd.</t>
        </is>
      </c>
      <c r="B59" s="32" t="inlineStr">
        <is>
          <t>INE481G01011</t>
        </is>
      </c>
      <c r="C59" s="32" t="inlineStr">
        <is>
          <t>Cement &amp; Cement Products</t>
        </is>
      </c>
      <c r="D59" s="14" t="n">
        <v>1331</v>
      </c>
      <c r="E59" s="15" t="n">
        <v>154.4</v>
      </c>
      <c r="F59" s="16" t="n">
        <v>0.0048</v>
      </c>
      <c r="G59" s="16" t="n"/>
    </row>
    <row r="60">
      <c r="A60" s="13" t="inlineStr">
        <is>
          <t>FSN E-Commerce Ventures Ltd.</t>
        </is>
      </c>
      <c r="B60" s="32" t="inlineStr">
        <is>
          <t>INE388Y01029</t>
        </is>
      </c>
      <c r="C60" s="32" t="inlineStr">
        <is>
          <t>Retailing</t>
        </is>
      </c>
      <c r="D60" s="14" t="n">
        <v>57282</v>
      </c>
      <c r="E60" s="15" t="n">
        <v>153.12</v>
      </c>
      <c r="F60" s="16" t="n">
        <v>0.0048</v>
      </c>
      <c r="G60" s="16" t="n"/>
    </row>
    <row r="61">
      <c r="A61" s="13" t="inlineStr">
        <is>
          <t>GE Vernova T&amp;D India Limited</t>
        </is>
      </c>
      <c r="B61" s="32" t="inlineStr">
        <is>
          <t>INE200A01026</t>
        </is>
      </c>
      <c r="C61" s="32" t="inlineStr">
        <is>
          <t>Electrical Equipment</t>
        </is>
      </c>
      <c r="D61" s="14" t="n">
        <v>5204</v>
      </c>
      <c r="E61" s="15" t="n">
        <v>149.95</v>
      </c>
      <c r="F61" s="16" t="n">
        <v>0.0047</v>
      </c>
      <c r="G61" s="16" t="n"/>
    </row>
    <row r="62">
      <c r="A62" s="13" t="inlineStr">
        <is>
          <t>Asian Paints Ltd.</t>
        </is>
      </c>
      <c r="B62" s="32" t="inlineStr">
        <is>
          <t>INE021A01026</t>
        </is>
      </c>
      <c r="C62" s="32" t="inlineStr">
        <is>
          <t>Consumer Durables</t>
        </is>
      </c>
      <c r="D62" s="14" t="n">
        <v>5071</v>
      </c>
      <c r="E62" s="15" t="n">
        <v>145.76</v>
      </c>
      <c r="F62" s="16" t="n">
        <v>0.0045</v>
      </c>
      <c r="G62" s="16" t="n"/>
    </row>
    <row r="63">
      <c r="A63" s="13" t="inlineStr">
        <is>
          <t>InterGlobe Aviation Ltd.</t>
        </is>
      </c>
      <c r="B63" s="32" t="inlineStr">
        <is>
          <t>INE646L01027</t>
        </is>
      </c>
      <c r="C63" s="32" t="inlineStr">
        <is>
          <t>Transport Services</t>
        </is>
      </c>
      <c r="D63" s="14" t="n">
        <v>2450</v>
      </c>
      <c r="E63" s="15" t="n">
        <v>144.59</v>
      </c>
      <c r="F63" s="16" t="n">
        <v>0.0045</v>
      </c>
      <c r="G63" s="16" t="n"/>
    </row>
    <row r="64">
      <c r="A64" s="13" t="inlineStr">
        <is>
          <t>Aurobindo Pharma Ltd.</t>
        </is>
      </c>
      <c r="B64" s="32" t="inlineStr">
        <is>
          <t>INE406A01037</t>
        </is>
      </c>
      <c r="C64" s="32" t="inlineStr">
        <is>
          <t>Pharmaceuticals &amp; Biotechnology</t>
        </is>
      </c>
      <c r="D64" s="14" t="n">
        <v>11738</v>
      </c>
      <c r="E64" s="15" t="n">
        <v>143.99</v>
      </c>
      <c r="F64" s="16" t="n">
        <v>0.0045</v>
      </c>
      <c r="G64" s="16" t="n"/>
    </row>
    <row r="65">
      <c r="A65" s="13" t="inlineStr">
        <is>
          <t>Power Grid Corporation of India Ltd.</t>
        </is>
      </c>
      <c r="B65" s="32" t="inlineStr">
        <is>
          <t>INE752E01010</t>
        </is>
      </c>
      <c r="C65" s="32" t="inlineStr">
        <is>
          <t>Power</t>
        </is>
      </c>
      <c r="D65" s="14" t="n">
        <v>50791</v>
      </c>
      <c r="E65" s="15" t="n">
        <v>137.11</v>
      </c>
      <c r="F65" s="16" t="n">
        <v>0.0043</v>
      </c>
      <c r="G65" s="16" t="n"/>
    </row>
    <row r="66">
      <c r="A66" s="13" t="inlineStr">
        <is>
          <t>Sundaram Finance Ltd.</t>
        </is>
      </c>
      <c r="B66" s="32" t="inlineStr">
        <is>
          <t>INE660A01013</t>
        </is>
      </c>
      <c r="C66" s="32" t="inlineStr">
        <is>
          <t>Finance</t>
        </is>
      </c>
      <c r="D66" s="14" t="n">
        <v>2890</v>
      </c>
      <c r="E66" s="15" t="n">
        <v>136.66</v>
      </c>
      <c r="F66" s="16" t="n">
        <v>0.0043</v>
      </c>
      <c r="G66" s="16" t="n"/>
    </row>
    <row r="67">
      <c r="A67" s="13" t="inlineStr">
        <is>
          <t>The Phoenix Mills Ltd.</t>
        </is>
      </c>
      <c r="B67" s="32" t="inlineStr">
        <is>
          <t>INE211B01039</t>
        </is>
      </c>
      <c r="C67" s="32" t="inlineStr">
        <is>
          <t>Realty</t>
        </is>
      </c>
      <c r="D67" s="14" t="n">
        <v>7831</v>
      </c>
      <c r="E67" s="15" t="n">
        <v>136.01</v>
      </c>
      <c r="F67" s="16" t="n">
        <v>0.0042</v>
      </c>
      <c r="G67" s="16" t="n"/>
    </row>
    <row r="68">
      <c r="A68" s="13" t="inlineStr">
        <is>
          <t>Swiggy Ltd.</t>
        </is>
      </c>
      <c r="B68" s="32" t="inlineStr">
        <is>
          <t>INE00H001014</t>
        </is>
      </c>
      <c r="C68" s="32" t="inlineStr">
        <is>
          <t>Retailing</t>
        </is>
      </c>
      <c r="D68" s="14" t="n">
        <v>35661</v>
      </c>
      <c r="E68" s="15" t="n">
        <v>134.91</v>
      </c>
      <c r="F68" s="16" t="n">
        <v>0.0042</v>
      </c>
      <c r="G68" s="16" t="n"/>
    </row>
    <row r="69">
      <c r="A69" s="13" t="inlineStr">
        <is>
          <t>Mphasis Ltd.</t>
        </is>
      </c>
      <c r="B69" s="32" t="inlineStr">
        <is>
          <t>INE356A01018</t>
        </is>
      </c>
      <c r="C69" s="32" t="inlineStr">
        <is>
          <t>IT - Software</t>
        </is>
      </c>
      <c r="D69" s="14" t="n">
        <v>4779</v>
      </c>
      <c r="E69" s="15" t="n">
        <v>134.36</v>
      </c>
      <c r="F69" s="16" t="n">
        <v>0.0042</v>
      </c>
      <c r="G69" s="16" t="n"/>
    </row>
    <row r="70">
      <c r="A70" s="13" t="inlineStr">
        <is>
          <t>Alkem Laboratories Ltd.</t>
        </is>
      </c>
      <c r="B70" s="32" t="inlineStr">
        <is>
          <t>INE540L01014</t>
        </is>
      </c>
      <c r="C70" s="32" t="inlineStr">
        <is>
          <t>Pharmaceuticals &amp; Biotechnology</t>
        </is>
      </c>
      <c r="D70" s="14" t="n">
        <v>2363</v>
      </c>
      <c r="E70" s="15" t="n">
        <v>134.34</v>
      </c>
      <c r="F70" s="16" t="n">
        <v>0.0042</v>
      </c>
      <c r="G70" s="16" t="n"/>
    </row>
    <row r="71">
      <c r="A71" s="13" t="inlineStr">
        <is>
          <t>Bajaj Finserv Ltd.</t>
        </is>
      </c>
      <c r="B71" s="32" t="inlineStr">
        <is>
          <t>INE918I01026</t>
        </is>
      </c>
      <c r="C71" s="32" t="inlineStr">
        <is>
          <t>Finance</t>
        </is>
      </c>
      <c r="D71" s="14" t="n">
        <v>6400</v>
      </c>
      <c r="E71" s="15" t="n">
        <v>134.02</v>
      </c>
      <c r="F71" s="16" t="n">
        <v>0.0042</v>
      </c>
      <c r="G71" s="16" t="n"/>
    </row>
    <row r="72">
      <c r="A72" s="13" t="inlineStr">
        <is>
          <t>Shriram Finance Ltd.</t>
        </is>
      </c>
      <c r="B72" s="32" t="inlineStr">
        <is>
          <t>INE721A01047</t>
        </is>
      </c>
      <c r="C72" s="32" t="inlineStr">
        <is>
          <t>Finance</t>
        </is>
      </c>
      <c r="D72" s="14" t="n">
        <v>15700</v>
      </c>
      <c r="E72" s="15" t="n">
        <v>133.71</v>
      </c>
      <c r="F72" s="16" t="n">
        <v>0.0042</v>
      </c>
      <c r="G72" s="16" t="n"/>
    </row>
    <row r="73">
      <c r="A73" s="13" t="inlineStr">
        <is>
          <t>Godrej Properties Ltd.</t>
        </is>
      </c>
      <c r="B73" s="32" t="inlineStr">
        <is>
          <t>INE484J01027</t>
        </is>
      </c>
      <c r="C73" s="32" t="inlineStr">
        <is>
          <t>Realty</t>
        </is>
      </c>
      <c r="D73" s="14" t="n">
        <v>6306</v>
      </c>
      <c r="E73" s="15" t="n">
        <v>133.35</v>
      </c>
      <c r="F73" s="16" t="n">
        <v>0.0042</v>
      </c>
      <c r="G73" s="16" t="n"/>
    </row>
    <row r="74">
      <c r="A74" s="13" t="inlineStr">
        <is>
          <t>Voltas Ltd.</t>
        </is>
      </c>
      <c r="B74" s="32" t="inlineStr">
        <is>
          <t>INE226A01021</t>
        </is>
      </c>
      <c r="C74" s="32" t="inlineStr">
        <is>
          <t>Consumer Durables</t>
        </is>
      </c>
      <c r="D74" s="14" t="n">
        <v>9556</v>
      </c>
      <c r="E74" s="15" t="n">
        <v>131.52</v>
      </c>
      <c r="F74" s="16" t="n">
        <v>0.0041</v>
      </c>
      <c r="G74" s="16" t="n"/>
    </row>
    <row r="75">
      <c r="A75" s="13" t="inlineStr">
        <is>
          <t>Hindalco Industries Ltd.</t>
        </is>
      </c>
      <c r="B75" s="32" t="inlineStr">
        <is>
          <t>INE038A01020</t>
        </is>
      </c>
      <c r="C75" s="32" t="inlineStr">
        <is>
          <t>Non - Ferrous Metals</t>
        </is>
      </c>
      <c r="D75" s="14" t="n">
        <v>16240</v>
      </c>
      <c r="E75" s="15" t="n">
        <v>131.28</v>
      </c>
      <c r="F75" s="16" t="n">
        <v>0.0041</v>
      </c>
      <c r="G75" s="16" t="n"/>
    </row>
    <row r="76">
      <c r="A76" s="13" t="inlineStr">
        <is>
          <t>APL Apollo Tubes Ltd.</t>
        </is>
      </c>
      <c r="B76" s="32" t="inlineStr">
        <is>
          <t>INE702C01027</t>
        </is>
      </c>
      <c r="C76" s="32" t="inlineStr">
        <is>
          <t>Industrial Products</t>
        </is>
      </c>
      <c r="D76" s="14" t="n">
        <v>7613</v>
      </c>
      <c r="E76" s="15" t="n">
        <v>130.86</v>
      </c>
      <c r="F76" s="16" t="n">
        <v>0.0041</v>
      </c>
      <c r="G76" s="16" t="n"/>
    </row>
    <row r="77">
      <c r="A77" s="13" t="inlineStr">
        <is>
          <t>MRF Ltd.</t>
        </is>
      </c>
      <c r="B77" s="32" t="inlineStr">
        <is>
          <t>INE883A01011</t>
        </is>
      </c>
      <c r="C77" s="32" t="inlineStr">
        <is>
          <t>Auto Components</t>
        </is>
      </c>
      <c r="D77" s="14" t="n">
        <v>85</v>
      </c>
      <c r="E77" s="15" t="n">
        <v>129.56</v>
      </c>
      <c r="F77" s="16" t="n">
        <v>0.004</v>
      </c>
      <c r="G77" s="16" t="n"/>
    </row>
    <row r="78">
      <c r="A78" s="13" t="inlineStr">
        <is>
          <t>Indian Bank</t>
        </is>
      </c>
      <c r="B78" s="32" t="inlineStr">
        <is>
          <t>INE562A01011</t>
        </is>
      </c>
      <c r="C78" s="32" t="inlineStr">
        <is>
          <t>Banks</t>
        </is>
      </c>
      <c r="D78" s="14" t="n">
        <v>14833</v>
      </c>
      <c r="E78" s="15" t="n">
        <v>129.08</v>
      </c>
      <c r="F78" s="16" t="n">
        <v>0.004</v>
      </c>
      <c r="G78" s="16" t="n"/>
    </row>
    <row r="79">
      <c r="A79" s="13" t="inlineStr">
        <is>
          <t>Dabur India Ltd.</t>
        </is>
      </c>
      <c r="B79" s="32" t="inlineStr">
        <is>
          <t>INE016A01026</t>
        </is>
      </c>
      <c r="C79" s="32" t="inlineStr">
        <is>
          <t>Personal Products</t>
        </is>
      </c>
      <c r="D79" s="14" t="n">
        <v>24748</v>
      </c>
      <c r="E79" s="15" t="n">
        <v>128.05</v>
      </c>
      <c r="F79" s="16" t="n">
        <v>0.004</v>
      </c>
      <c r="G79" s="16" t="n"/>
    </row>
    <row r="80">
      <c r="A80" s="13" t="inlineStr">
        <is>
          <t>Waaree Energies Ltd.</t>
        </is>
      </c>
      <c r="B80" s="32" t="inlineStr">
        <is>
          <t>INE377N01017</t>
        </is>
      </c>
      <c r="C80" s="32" t="inlineStr">
        <is>
          <t>Electrical Equipment</t>
        </is>
      </c>
      <c r="D80" s="14" t="n">
        <v>3978</v>
      </c>
      <c r="E80" s="15" t="n">
        <v>126.2</v>
      </c>
      <c r="F80" s="16" t="n">
        <v>0.0039</v>
      </c>
      <c r="G80" s="16" t="n"/>
    </row>
    <row r="81">
      <c r="A81" s="13" t="inlineStr">
        <is>
          <t>Adani Ports &amp; Special Economic Zone Ltd.</t>
        </is>
      </c>
      <c r="B81" s="32" t="inlineStr">
        <is>
          <t>INE742F01042</t>
        </is>
      </c>
      <c r="C81" s="32" t="inlineStr">
        <is>
          <t>Transport Infrastructure</t>
        </is>
      </c>
      <c r="D81" s="14" t="n">
        <v>8275</v>
      </c>
      <c r="E81" s="15" t="n">
        <v>125.52</v>
      </c>
      <c r="F81" s="16" t="n">
        <v>0.0039</v>
      </c>
      <c r="G81" s="16" t="n"/>
    </row>
    <row r="82">
      <c r="A82" s="13" t="inlineStr">
        <is>
          <t>Tube Investments Of India Ltd.</t>
        </is>
      </c>
      <c r="B82" s="32" t="inlineStr">
        <is>
          <t>INE974X01010</t>
        </is>
      </c>
      <c r="C82" s="32" t="inlineStr">
        <is>
          <t>Auto Components</t>
        </is>
      </c>
      <c r="D82" s="14" t="n">
        <v>4482</v>
      </c>
      <c r="E82" s="15" t="n">
        <v>124.8</v>
      </c>
      <c r="F82" s="16" t="n">
        <v>0.0039</v>
      </c>
      <c r="G82" s="16" t="n"/>
    </row>
    <row r="83">
      <c r="A83" s="13" t="inlineStr">
        <is>
          <t>Union Bank of India</t>
        </is>
      </c>
      <c r="B83" s="32" t="inlineStr">
        <is>
          <t>INE692A01016</t>
        </is>
      </c>
      <c r="C83" s="32" t="inlineStr">
        <is>
          <t>Banks</t>
        </is>
      </c>
      <c r="D83" s="14" t="n">
        <v>81102</v>
      </c>
      <c r="E83" s="15" t="n">
        <v>124.31</v>
      </c>
      <c r="F83" s="16" t="n">
        <v>0.0039</v>
      </c>
      <c r="G83" s="16" t="n"/>
    </row>
    <row r="84">
      <c r="A84" s="13" t="inlineStr">
        <is>
          <t>Glenmark Pharmaceuticals Ltd.</t>
        </is>
      </c>
      <c r="B84" s="32" t="inlineStr">
        <is>
          <t>INE935A01035</t>
        </is>
      </c>
      <c r="C84" s="32" t="inlineStr">
        <is>
          <t>Pharmaceuticals &amp; Biotechnology</t>
        </is>
      </c>
      <c r="D84" s="14" t="n">
        <v>6320</v>
      </c>
      <c r="E84" s="15" t="n">
        <v>123</v>
      </c>
      <c r="F84" s="16" t="n">
        <v>0.0038</v>
      </c>
      <c r="G84" s="16" t="n"/>
    </row>
    <row r="85">
      <c r="A85" s="13" t="inlineStr">
        <is>
          <t>JSW Steel Ltd.</t>
        </is>
      </c>
      <c r="B85" s="32" t="inlineStr">
        <is>
          <t>INE019A01038</t>
        </is>
      </c>
      <c r="C85" s="32" t="inlineStr">
        <is>
          <t>Ferrous Metals</t>
        </is>
      </c>
      <c r="D85" s="14" t="n">
        <v>10504</v>
      </c>
      <c r="E85" s="15" t="n">
        <v>121.88</v>
      </c>
      <c r="F85" s="16" t="n">
        <v>0.0038</v>
      </c>
      <c r="G85" s="16" t="n"/>
    </row>
    <row r="86">
      <c r="A86" s="13" t="inlineStr">
        <is>
          <t>Colgate Palmolive (India) Ltd.</t>
        </is>
      </c>
      <c r="B86" s="32" t="inlineStr">
        <is>
          <t>INE259A01022</t>
        </is>
      </c>
      <c r="C86" s="32" t="inlineStr">
        <is>
          <t>Personal Products</t>
        </is>
      </c>
      <c r="D86" s="14" t="n">
        <v>5528</v>
      </c>
      <c r="E86" s="15" t="n">
        <v>119.88</v>
      </c>
      <c r="F86" s="16" t="n">
        <v>0.0037</v>
      </c>
      <c r="G86" s="16" t="n"/>
    </row>
    <row r="87">
      <c r="A87" s="13" t="inlineStr">
        <is>
          <t>Vishal Mega Mart Ltd</t>
        </is>
      </c>
      <c r="B87" s="32" t="inlineStr">
        <is>
          <t>INE01EA01019</t>
        </is>
      </c>
      <c r="C87" s="32" t="inlineStr">
        <is>
          <t>Retailing</t>
        </is>
      </c>
      <c r="D87" s="14" t="n">
        <v>87961</v>
      </c>
      <c r="E87" s="15" t="n">
        <v>119.45</v>
      </c>
      <c r="F87" s="16" t="n">
        <v>0.0037</v>
      </c>
      <c r="G87" s="16" t="n"/>
    </row>
    <row r="88">
      <c r="A88" s="13" t="inlineStr">
        <is>
          <t>Prestige Estates Projects Ltd.</t>
        </is>
      </c>
      <c r="B88" s="32" t="inlineStr">
        <is>
          <t>INE811K01011</t>
        </is>
      </c>
      <c r="C88" s="32" t="inlineStr">
        <is>
          <t>Realty</t>
        </is>
      </c>
      <c r="D88" s="14" t="n">
        <v>7081</v>
      </c>
      <c r="E88" s="15" t="n">
        <v>118.77</v>
      </c>
      <c r="F88" s="16" t="n">
        <v>0.0037</v>
      </c>
      <c r="G88" s="16" t="n"/>
    </row>
    <row r="89">
      <c r="A89" s="13" t="inlineStr">
        <is>
          <t>Coromandel International Ltd.</t>
        </is>
      </c>
      <c r="B89" s="32" t="inlineStr">
        <is>
          <t>INE169A01031</t>
        </is>
      </c>
      <c r="C89" s="32" t="inlineStr">
        <is>
          <t>Fertilizers &amp; Agrochemicals</t>
        </is>
      </c>
      <c r="D89" s="14" t="n">
        <v>4955</v>
      </c>
      <c r="E89" s="15" t="n">
        <v>118.03</v>
      </c>
      <c r="F89" s="16" t="n">
        <v>0.0037</v>
      </c>
      <c r="G89" s="16" t="n"/>
    </row>
    <row r="90">
      <c r="A90" s="13" t="inlineStr">
        <is>
          <t>Hitachi Energy India Ltd.</t>
        </is>
      </c>
      <c r="B90" s="32" t="inlineStr">
        <is>
          <t>INE07Y701011</t>
        </is>
      </c>
      <c r="C90" s="32" t="inlineStr">
        <is>
          <t>Electrical Equipment</t>
        </is>
      </c>
      <c r="D90" s="14" t="n">
        <v>534</v>
      </c>
      <c r="E90" s="15" t="n">
        <v>117.78</v>
      </c>
      <c r="F90" s="16" t="n">
        <v>0.0037</v>
      </c>
      <c r="G90" s="16" t="n"/>
    </row>
    <row r="91">
      <c r="A91" s="13" t="inlineStr">
        <is>
          <t>Grasim Industries Ltd.</t>
        </is>
      </c>
      <c r="B91" s="32" t="inlineStr">
        <is>
          <t>INE047A01021</t>
        </is>
      </c>
      <c r="C91" s="32" t="inlineStr">
        <is>
          <t>Cement &amp; Cement Products</t>
        </is>
      </c>
      <c r="D91" s="14" t="n">
        <v>4284</v>
      </c>
      <c r="E91" s="15" t="n">
        <v>117.36</v>
      </c>
      <c r="F91" s="16" t="n">
        <v>0.0037</v>
      </c>
      <c r="G91" s="16" t="n"/>
    </row>
    <row r="92">
      <c r="A92" s="13" t="inlineStr">
        <is>
          <t>PI Industries Ltd.</t>
        </is>
      </c>
      <c r="B92" s="32" t="inlineStr">
        <is>
          <t>INE603J01030</t>
        </is>
      </c>
      <c r="C92" s="32" t="inlineStr">
        <is>
          <t>Fertilizers &amp; Agrochemicals</t>
        </is>
      </c>
      <c r="D92" s="14" t="n">
        <v>3400</v>
      </c>
      <c r="E92" s="15" t="n">
        <v>115.45</v>
      </c>
      <c r="F92" s="16" t="n">
        <v>0.0036</v>
      </c>
      <c r="G92" s="16" t="n"/>
    </row>
    <row r="93">
      <c r="A93" s="13" t="inlineStr">
        <is>
          <t>Vodafone Idea Ltd.</t>
        </is>
      </c>
      <c r="B93" s="32" t="inlineStr">
        <is>
          <t>INE669E01016</t>
        </is>
      </c>
      <c r="C93" s="32" t="inlineStr">
        <is>
          <t>Telecom - Services</t>
        </is>
      </c>
      <c r="D93" s="14" t="n">
        <v>1158821</v>
      </c>
      <c r="E93" s="15" t="n">
        <v>115.42</v>
      </c>
      <c r="F93" s="16" t="n">
        <v>0.0036</v>
      </c>
      <c r="G93" s="16" t="n"/>
    </row>
    <row r="94">
      <c r="A94" s="13" t="inlineStr">
        <is>
          <t>Aditya Birla Capital Ltd.</t>
        </is>
      </c>
      <c r="B94" s="32" t="inlineStr">
        <is>
          <t>INE674K01013</t>
        </is>
      </c>
      <c r="C94" s="32" t="inlineStr">
        <is>
          <t>Finance</t>
        </is>
      </c>
      <c r="D94" s="14" t="n">
        <v>32083</v>
      </c>
      <c r="E94" s="15" t="n">
        <v>114.87</v>
      </c>
      <c r="F94" s="16" t="n">
        <v>0.0036</v>
      </c>
      <c r="G94" s="16" t="n"/>
    </row>
    <row r="95">
      <c r="A95" s="13" t="inlineStr">
        <is>
          <t>360 One Wam Ltd.</t>
        </is>
      </c>
      <c r="B95" s="32" t="inlineStr">
        <is>
          <t>INE466L01038</t>
        </is>
      </c>
      <c r="C95" s="32" t="inlineStr">
        <is>
          <t>Capital Markets</t>
        </is>
      </c>
      <c r="D95" s="14" t="n">
        <v>9684</v>
      </c>
      <c r="E95" s="15" t="n">
        <v>114.58</v>
      </c>
      <c r="F95" s="16" t="n">
        <v>0.0036</v>
      </c>
      <c r="G95" s="16" t="n"/>
    </row>
    <row r="96">
      <c r="A96" s="13" t="inlineStr">
        <is>
          <t>Bajaj Auto Ltd.</t>
        </is>
      </c>
      <c r="B96" s="32" t="inlineStr">
        <is>
          <t>INE917I01010</t>
        </is>
      </c>
      <c r="C96" s="32" t="inlineStr">
        <is>
          <t>Automobiles</t>
        </is>
      </c>
      <c r="D96" s="14" t="n">
        <v>1243</v>
      </c>
      <c r="E96" s="15" t="n">
        <v>112.78</v>
      </c>
      <c r="F96" s="16" t="n">
        <v>0.0035</v>
      </c>
      <c r="G96" s="16" t="n"/>
    </row>
    <row r="97">
      <c r="A97" s="13" t="inlineStr">
        <is>
          <t>Jio Financial Services Ltd.</t>
        </is>
      </c>
      <c r="B97" s="32" t="inlineStr">
        <is>
          <t>INE758E01017</t>
        </is>
      </c>
      <c r="C97" s="32" t="inlineStr">
        <is>
          <t>Finance</t>
        </is>
      </c>
      <c r="D97" s="14" t="n">
        <v>36747</v>
      </c>
      <c r="E97" s="15" t="n">
        <v>112.52</v>
      </c>
      <c r="F97" s="16" t="n">
        <v>0.0035</v>
      </c>
      <c r="G97" s="16" t="n"/>
    </row>
    <row r="98">
      <c r="A98" s="13" t="inlineStr">
        <is>
          <t>SBI Cards &amp; Payment Services Ltd.</t>
        </is>
      </c>
      <c r="B98" s="32" t="inlineStr">
        <is>
          <t>INE018E01016</t>
        </is>
      </c>
      <c r="C98" s="32" t="inlineStr">
        <is>
          <t>Finance</t>
        </is>
      </c>
      <c r="D98" s="14" t="n">
        <v>12580</v>
      </c>
      <c r="E98" s="15" t="n">
        <v>110.72</v>
      </c>
      <c r="F98" s="16" t="n">
        <v>0.0035</v>
      </c>
      <c r="G98" s="16" t="n"/>
    </row>
    <row r="99">
      <c r="A99" s="13" t="inlineStr">
        <is>
          <t>Eicher Motors Ltd.</t>
        </is>
      </c>
      <c r="B99" s="32" t="inlineStr">
        <is>
          <t>INE066A01021</t>
        </is>
      </c>
      <c r="C99" s="32" t="inlineStr">
        <is>
          <t>Automobiles</t>
        </is>
      </c>
      <c r="D99" s="14" t="n">
        <v>1543</v>
      </c>
      <c r="E99" s="15" t="n">
        <v>108.84</v>
      </c>
      <c r="F99" s="16" t="n">
        <v>0.0034</v>
      </c>
      <c r="G99" s="16" t="n"/>
    </row>
    <row r="100">
      <c r="A100" s="13" t="inlineStr">
        <is>
          <t>Tech Mahindra Ltd.</t>
        </is>
      </c>
      <c r="B100" s="32" t="inlineStr">
        <is>
          <t>INE669C01036</t>
        </is>
      </c>
      <c r="C100" s="32" t="inlineStr">
        <is>
          <t>IT - Software</t>
        </is>
      </c>
      <c r="D100" s="14" t="n">
        <v>7119</v>
      </c>
      <c r="E100" s="15" t="n">
        <v>108.02</v>
      </c>
      <c r="F100" s="16" t="n">
        <v>0.0034</v>
      </c>
      <c r="G100" s="16" t="n"/>
    </row>
    <row r="101">
      <c r="A101" s="13" t="inlineStr">
        <is>
          <t>KEI Industries Ltd.</t>
        </is>
      </c>
      <c r="B101" s="32" t="inlineStr">
        <is>
          <t>INE878B01027</t>
        </is>
      </c>
      <c r="C101" s="32" t="inlineStr">
        <is>
          <t>Industrial Products</t>
        </is>
      </c>
      <c r="D101" s="14" t="n">
        <v>2588</v>
      </c>
      <c r="E101" s="15" t="n">
        <v>107.29</v>
      </c>
      <c r="F101" s="16" t="n">
        <v>0.0033</v>
      </c>
      <c r="G101" s="16" t="n"/>
    </row>
    <row r="102">
      <c r="A102" s="13" t="inlineStr">
        <is>
          <t>NMDC Ltd.</t>
        </is>
      </c>
      <c r="B102" s="32" t="inlineStr">
        <is>
          <t>INE584A01023</t>
        </is>
      </c>
      <c r="C102" s="32" t="inlineStr">
        <is>
          <t>Minerals &amp; Mining</t>
        </is>
      </c>
      <c r="D102" s="14" t="n">
        <v>145068</v>
      </c>
      <c r="E102" s="15" t="n">
        <v>107.23</v>
      </c>
      <c r="F102" s="16" t="n">
        <v>0.0033</v>
      </c>
      <c r="G102" s="16" t="n"/>
    </row>
    <row r="103">
      <c r="A103" s="13" t="inlineStr">
        <is>
          <t>L&amp;T Finance Ltd.</t>
        </is>
      </c>
      <c r="B103" s="32" t="inlineStr">
        <is>
          <t>INE498L01015</t>
        </is>
      </c>
      <c r="C103" s="32" t="inlineStr">
        <is>
          <t>Finance</t>
        </is>
      </c>
      <c r="D103" s="14" t="n">
        <v>34220</v>
      </c>
      <c r="E103" s="15" t="n">
        <v>106.89</v>
      </c>
      <c r="F103" s="16" t="n">
        <v>0.0033</v>
      </c>
      <c r="G103" s="16" t="n"/>
    </row>
    <row r="104">
      <c r="A104" s="13" t="inlineStr">
        <is>
          <t>Mankind Pharma Ltd.</t>
        </is>
      </c>
      <c r="B104" s="32" t="inlineStr">
        <is>
          <t>INE634S01028</t>
        </is>
      </c>
      <c r="C104" s="32" t="inlineStr">
        <is>
          <t>Pharmaceuticals &amp; Biotechnology</t>
        </is>
      </c>
      <c r="D104" s="14" t="n">
        <v>4746</v>
      </c>
      <c r="E104" s="15" t="n">
        <v>106.83</v>
      </c>
      <c r="F104" s="16" t="n">
        <v>0.0033</v>
      </c>
      <c r="G104" s="16" t="n"/>
    </row>
    <row r="105">
      <c r="A105" s="13" t="inlineStr">
        <is>
          <t>Oil &amp; Natural Gas Corporation Ltd.</t>
        </is>
      </c>
      <c r="B105" s="32" t="inlineStr">
        <is>
          <t>INE213A01029</t>
        </is>
      </c>
      <c r="C105" s="32" t="inlineStr">
        <is>
          <t>Oil</t>
        </is>
      </c>
      <c r="D105" s="14" t="n">
        <v>43557</v>
      </c>
      <c r="E105" s="15" t="n">
        <v>105.95</v>
      </c>
      <c r="F105" s="16" t="n">
        <v>0.0033</v>
      </c>
      <c r="G105" s="16" t="n"/>
    </row>
    <row r="106">
      <c r="A106" s="13" t="inlineStr">
        <is>
          <t>Trent Ltd.</t>
        </is>
      </c>
      <c r="B106" s="32" t="inlineStr">
        <is>
          <t>INE849A01020</t>
        </is>
      </c>
      <c r="C106" s="32" t="inlineStr">
        <is>
          <t>Retailing</t>
        </is>
      </c>
      <c r="D106" s="14" t="n">
        <v>2489</v>
      </c>
      <c r="E106" s="15" t="n">
        <v>105.79</v>
      </c>
      <c r="F106" s="16" t="n">
        <v>0.0033</v>
      </c>
      <c r="G106" s="16" t="n"/>
    </row>
    <row r="107">
      <c r="A107" s="13" t="inlineStr">
        <is>
          <t>Torrent Power Ltd.</t>
        </is>
      </c>
      <c r="B107" s="32" t="inlineStr">
        <is>
          <t>INE813H01021</t>
        </is>
      </c>
      <c r="C107" s="32" t="inlineStr">
        <is>
          <t>Power</t>
        </is>
      </c>
      <c r="D107" s="14" t="n">
        <v>7986</v>
      </c>
      <c r="E107" s="15" t="n">
        <v>104.98</v>
      </c>
      <c r="F107" s="16" t="n">
        <v>0.0033</v>
      </c>
      <c r="G107" s="16" t="n"/>
    </row>
    <row r="108">
      <c r="A108" s="13" t="inlineStr">
        <is>
          <t>Jindal Stainless Ltd.</t>
        </is>
      </c>
      <c r="B108" s="32" t="inlineStr">
        <is>
          <t>INE220G01021</t>
        </is>
      </c>
      <c r="C108" s="32" t="inlineStr">
        <is>
          <t>Ferrous Metals</t>
        </is>
      </c>
      <c r="D108" s="14" t="n">
        <v>13480</v>
      </c>
      <c r="E108" s="15" t="n">
        <v>103.94</v>
      </c>
      <c r="F108" s="16" t="n">
        <v>0.0032</v>
      </c>
      <c r="G108" s="16" t="n"/>
    </row>
    <row r="109">
      <c r="A109" s="13" t="inlineStr">
        <is>
          <t>Mahindra &amp; Mahindra Financial Services Ltd</t>
        </is>
      </c>
      <c r="B109" s="32" t="inlineStr">
        <is>
          <t>INE774D01024</t>
        </is>
      </c>
      <c r="C109" s="32" t="inlineStr">
        <is>
          <t>Finance</t>
        </is>
      </c>
      <c r="D109" s="14" t="n">
        <v>27763</v>
      </c>
      <c r="E109" s="15" t="n">
        <v>103.24</v>
      </c>
      <c r="F109" s="16" t="n">
        <v>0.0032</v>
      </c>
      <c r="G109" s="16" t="n"/>
    </row>
    <row r="110">
      <c r="A110" s="13" t="inlineStr">
        <is>
          <t>ICICI Prudential Life Insurance Co Ltd.</t>
        </is>
      </c>
      <c r="B110" s="32" t="inlineStr">
        <is>
          <t>INE726G01019</t>
        </is>
      </c>
      <c r="C110" s="32" t="inlineStr">
        <is>
          <t>Insurance</t>
        </is>
      </c>
      <c r="D110" s="14" t="n">
        <v>16464</v>
      </c>
      <c r="E110" s="15" t="n">
        <v>102.04</v>
      </c>
      <c r="F110" s="16" t="n">
        <v>0.0032</v>
      </c>
      <c r="G110" s="16" t="n"/>
    </row>
    <row r="111">
      <c r="A111" s="13" t="inlineStr">
        <is>
          <t>NHPC Ltd.</t>
        </is>
      </c>
      <c r="B111" s="32" t="inlineStr">
        <is>
          <t>INE848E01016</t>
        </is>
      </c>
      <c r="C111" s="32" t="inlineStr">
        <is>
          <t>Power</t>
        </is>
      </c>
      <c r="D111" s="14" t="n">
        <v>132789</v>
      </c>
      <c r="E111" s="15" t="n">
        <v>101.9</v>
      </c>
      <c r="F111" s="16" t="n">
        <v>0.0032</v>
      </c>
      <c r="G111" s="16" t="n"/>
    </row>
    <row r="112">
      <c r="A112" s="13" t="inlineStr">
        <is>
          <t>Page Industries Ltd.</t>
        </is>
      </c>
      <c r="B112" s="32" t="inlineStr">
        <is>
          <t>INE761H01022</t>
        </is>
      </c>
      <c r="C112" s="32" t="inlineStr">
        <is>
          <t>Textiles &amp; Apparels</t>
        </is>
      </c>
      <c r="D112" s="14" t="n">
        <v>265</v>
      </c>
      <c r="E112" s="15" t="n">
        <v>101.55</v>
      </c>
      <c r="F112" s="16" t="n">
        <v>0.0032</v>
      </c>
      <c r="G112" s="16" t="n"/>
    </row>
    <row r="113">
      <c r="A113" s="13" t="inlineStr">
        <is>
          <t>Nestle India Ltd.</t>
        </is>
      </c>
      <c r="B113" s="32" t="inlineStr">
        <is>
          <t>INE239A01024</t>
        </is>
      </c>
      <c r="C113" s="32" t="inlineStr">
        <is>
          <t>Food Products</t>
        </is>
      </c>
      <c r="D113" s="14" t="n">
        <v>8040</v>
      </c>
      <c r="E113" s="15" t="n">
        <v>101.39</v>
      </c>
      <c r="F113" s="16" t="n">
        <v>0.0032</v>
      </c>
      <c r="G113" s="16" t="n"/>
    </row>
    <row r="114">
      <c r="A114" s="13" t="inlineStr">
        <is>
          <t>JK Cement Ltd.</t>
        </is>
      </c>
      <c r="B114" s="32" t="inlineStr">
        <is>
          <t>INE823G01014</t>
        </is>
      </c>
      <c r="C114" s="32" t="inlineStr">
        <is>
          <t>Cement &amp; Cement Products</t>
        </is>
      </c>
      <c r="D114" s="14" t="n">
        <v>1757</v>
      </c>
      <c r="E114" s="15" t="n">
        <v>101.17</v>
      </c>
      <c r="F114" s="16" t="n">
        <v>0.0032</v>
      </c>
      <c r="G114" s="16" t="n"/>
    </row>
    <row r="115">
      <c r="A115" s="13" t="inlineStr">
        <is>
          <t>Biocon Ltd.</t>
        </is>
      </c>
      <c r="B115" s="32" t="inlineStr">
        <is>
          <t>INE376G01013</t>
        </is>
      </c>
      <c r="C115" s="32" t="inlineStr">
        <is>
          <t>Pharmaceuticals &amp; Biotechnology</t>
        </is>
      </c>
      <c r="D115" s="14" t="n">
        <v>25210</v>
      </c>
      <c r="E115" s="15" t="n">
        <v>100.42</v>
      </c>
      <c r="F115" s="16" t="n">
        <v>0.0031</v>
      </c>
      <c r="G115" s="16" t="n"/>
    </row>
    <row r="116">
      <c r="A116" s="13" t="inlineStr">
        <is>
          <t>Vedanta Ltd.</t>
        </is>
      </c>
      <c r="B116" s="32" t="inlineStr">
        <is>
          <t>INE205A01025</t>
        </is>
      </c>
      <c r="C116" s="32" t="inlineStr">
        <is>
          <t>Diversified Metals</t>
        </is>
      </c>
      <c r="D116" s="14" t="n">
        <v>19022</v>
      </c>
      <c r="E116" s="15" t="n">
        <v>100.06</v>
      </c>
      <c r="F116" s="16" t="n">
        <v>0.0031</v>
      </c>
      <c r="G116" s="16" t="n"/>
    </row>
    <row r="117">
      <c r="A117" s="13" t="inlineStr">
        <is>
          <t>SBI Life Insurance Company Ltd.</t>
        </is>
      </c>
      <c r="B117" s="32" t="inlineStr">
        <is>
          <t>INE123W01016</t>
        </is>
      </c>
      <c r="C117" s="32" t="inlineStr">
        <is>
          <t>Insurance</t>
        </is>
      </c>
      <c r="D117" s="14" t="n">
        <v>5031</v>
      </c>
      <c r="E117" s="15" t="n">
        <v>98.91</v>
      </c>
      <c r="F117" s="16" t="n">
        <v>0.0031</v>
      </c>
      <c r="G117" s="16" t="n"/>
    </row>
    <row r="118">
      <c r="A118" s="13" t="inlineStr">
        <is>
          <t>Jubilant Foodworks Ltd.</t>
        </is>
      </c>
      <c r="B118" s="32" t="inlineStr">
        <is>
          <t>INE797F01020</t>
        </is>
      </c>
      <c r="C118" s="32" t="inlineStr">
        <is>
          <t>Leisure Services</t>
        </is>
      </c>
      <c r="D118" s="14" t="n">
        <v>16434</v>
      </c>
      <c r="E118" s="15" t="n">
        <v>98.84999999999999</v>
      </c>
      <c r="F118" s="16" t="n">
        <v>0.0031</v>
      </c>
      <c r="G118" s="16" t="n"/>
    </row>
    <row r="119">
      <c r="A119" s="13" t="inlineStr">
        <is>
          <t>UNO Minda Ltd.</t>
        </is>
      </c>
      <c r="B119" s="32" t="inlineStr">
        <is>
          <t>INE405E01023</t>
        </is>
      </c>
      <c r="C119" s="32" t="inlineStr">
        <is>
          <t>Auto Components</t>
        </is>
      </c>
      <c r="D119" s="14" t="n">
        <v>7537</v>
      </c>
      <c r="E119" s="15" t="n">
        <v>98.48999999999999</v>
      </c>
      <c r="F119" s="16" t="n">
        <v>0.0031</v>
      </c>
      <c r="G119" s="16" t="n"/>
    </row>
    <row r="120">
      <c r="A120" s="13" t="inlineStr">
        <is>
          <t>National Aluminium Company Ltd.</t>
        </is>
      </c>
      <c r="B120" s="32" t="inlineStr">
        <is>
          <t>INE139A01034</t>
        </is>
      </c>
      <c r="C120" s="32" t="inlineStr">
        <is>
          <t>Non - Ferrous Metals</t>
        </is>
      </c>
      <c r="D120" s="14" t="n">
        <v>37638</v>
      </c>
      <c r="E120" s="15" t="n">
        <v>97.84999999999999</v>
      </c>
      <c r="F120" s="16" t="n">
        <v>0.0031</v>
      </c>
      <c r="G120" s="16" t="n"/>
    </row>
    <row r="121">
      <c r="A121" s="13" t="inlineStr">
        <is>
          <t>Max Healthcare Institute Ltd.</t>
        </is>
      </c>
      <c r="B121" s="32" t="inlineStr">
        <is>
          <t>INE027H01010</t>
        </is>
      </c>
      <c r="C121" s="32" t="inlineStr">
        <is>
          <t>Healthcare Services</t>
        </is>
      </c>
      <c r="D121" s="14" t="n">
        <v>8335</v>
      </c>
      <c r="E121" s="15" t="n">
        <v>96.92</v>
      </c>
      <c r="F121" s="16" t="n">
        <v>0.003</v>
      </c>
      <c r="G121" s="16" t="n"/>
    </row>
    <row r="122">
      <c r="A122" s="13" t="inlineStr">
        <is>
          <t>Hindustan Aeronautics Ltd.</t>
        </is>
      </c>
      <c r="B122" s="32" t="inlineStr">
        <is>
          <t>INE066F01020</t>
        </is>
      </c>
      <c r="C122" s="32" t="inlineStr">
        <is>
          <t>Aerospace &amp; Defense</t>
        </is>
      </c>
      <c r="D122" s="14" t="n">
        <v>2129</v>
      </c>
      <c r="E122" s="15" t="n">
        <v>96.70999999999999</v>
      </c>
      <c r="F122" s="16" t="n">
        <v>0.003</v>
      </c>
      <c r="G122" s="16" t="n"/>
    </row>
    <row r="123">
      <c r="A123" s="13" t="inlineStr">
        <is>
          <t>Cipla Ltd.</t>
        </is>
      </c>
      <c r="B123" s="32" t="inlineStr">
        <is>
          <t>INE059A01026</t>
        </is>
      </c>
      <c r="C123" s="32" t="inlineStr">
        <is>
          <t>Pharmaceuticals &amp; Biotechnology</t>
        </is>
      </c>
      <c r="D123" s="14" t="n">
        <v>6307</v>
      </c>
      <c r="E123" s="15" t="n">
        <v>96.58</v>
      </c>
      <c r="F123" s="16" t="n">
        <v>0.003</v>
      </c>
      <c r="G123" s="16" t="n"/>
    </row>
    <row r="124">
      <c r="A124" s="13" t="inlineStr">
        <is>
          <t>Sona BLW Precision Forgings Ltd.</t>
        </is>
      </c>
      <c r="B124" s="32" t="inlineStr">
        <is>
          <t>INE073K01018</t>
        </is>
      </c>
      <c r="C124" s="32" t="inlineStr">
        <is>
          <t>Auto Components</t>
        </is>
      </c>
      <c r="D124" s="14" t="n">
        <v>18812</v>
      </c>
      <c r="E124" s="15" t="n">
        <v>96.27</v>
      </c>
      <c r="F124" s="16" t="n">
        <v>0.003</v>
      </c>
      <c r="G124" s="16" t="n"/>
    </row>
    <row r="125">
      <c r="A125" s="13" t="inlineStr">
        <is>
          <t>Blue Star Ltd.</t>
        </is>
      </c>
      <c r="B125" s="32" t="inlineStr">
        <is>
          <t>INE472A01039</t>
        </is>
      </c>
      <c r="C125" s="32" t="inlineStr">
        <is>
          <t>Consumer Durables</t>
        </is>
      </c>
      <c r="D125" s="14" t="n">
        <v>5446</v>
      </c>
      <c r="E125" s="15" t="n">
        <v>96.14</v>
      </c>
      <c r="F125" s="16" t="n">
        <v>0.003</v>
      </c>
      <c r="G125" s="16" t="n"/>
    </row>
    <row r="126">
      <c r="A126" s="13" t="inlineStr">
        <is>
          <t>Coal India Ltd.</t>
        </is>
      </c>
      <c r="B126" s="32" t="inlineStr">
        <is>
          <t>INE522F01014</t>
        </is>
      </c>
      <c r="C126" s="32" t="inlineStr">
        <is>
          <t>Consumable Fuels</t>
        </is>
      </c>
      <c r="D126" s="14" t="n">
        <v>25464</v>
      </c>
      <c r="E126" s="15" t="n">
        <v>95.78</v>
      </c>
      <c r="F126" s="16" t="n">
        <v>0.003</v>
      </c>
      <c r="G126" s="16" t="n"/>
    </row>
    <row r="127">
      <c r="A127" s="13" t="inlineStr">
        <is>
          <t>Oil India Ltd.</t>
        </is>
      </c>
      <c r="B127" s="32" t="inlineStr">
        <is>
          <t>INE274J01014</t>
        </is>
      </c>
      <c r="C127" s="32" t="inlineStr">
        <is>
          <t>Oil</t>
        </is>
      </c>
      <c r="D127" s="14" t="n">
        <v>22892</v>
      </c>
      <c r="E127" s="15" t="n">
        <v>94.59</v>
      </c>
      <c r="F127" s="16" t="n">
        <v>0.0029</v>
      </c>
      <c r="G127" s="16" t="n"/>
    </row>
    <row r="128">
      <c r="A128" s="13" t="inlineStr">
        <is>
          <t>TVS Motor Company Ltd.</t>
        </is>
      </c>
      <c r="B128" s="32" t="inlineStr">
        <is>
          <t>INE494B01023</t>
        </is>
      </c>
      <c r="C128" s="32" t="inlineStr">
        <is>
          <t>Automobiles</t>
        </is>
      </c>
      <c r="D128" s="14" t="n">
        <v>2632</v>
      </c>
      <c r="E128" s="15" t="n">
        <v>92.95</v>
      </c>
      <c r="F128" s="16" t="n">
        <v>0.0029</v>
      </c>
      <c r="G128" s="16" t="n"/>
    </row>
    <row r="129">
      <c r="A129" s="13" t="inlineStr">
        <is>
          <t>Divi's Laboratories Ltd.</t>
        </is>
      </c>
      <c r="B129" s="32" t="inlineStr">
        <is>
          <t>INE361B01024</t>
        </is>
      </c>
      <c r="C129" s="32" t="inlineStr">
        <is>
          <t>Pharmaceuticals &amp; Biotechnology</t>
        </is>
      </c>
      <c r="D129" s="14" t="n">
        <v>1424</v>
      </c>
      <c r="E129" s="15" t="n">
        <v>92.23</v>
      </c>
      <c r="F129" s="16" t="n">
        <v>0.0029</v>
      </c>
      <c r="G129" s="16" t="n"/>
    </row>
    <row r="130">
      <c r="A130" s="13" t="inlineStr">
        <is>
          <t>HDFC Life Insurance Company Ltd.</t>
        </is>
      </c>
      <c r="B130" s="32" t="inlineStr">
        <is>
          <t>INE795G01014</t>
        </is>
      </c>
      <c r="C130" s="32" t="inlineStr">
        <is>
          <t>Insurance</t>
        </is>
      </c>
      <c r="D130" s="14" t="n">
        <v>12032</v>
      </c>
      <c r="E130" s="15" t="n">
        <v>91.95999999999999</v>
      </c>
      <c r="F130" s="16" t="n">
        <v>0.0029</v>
      </c>
      <c r="G130" s="16" t="n"/>
    </row>
    <row r="131">
      <c r="A131" s="13" t="inlineStr">
        <is>
          <t>Supreme Industries Ltd.</t>
        </is>
      </c>
      <c r="B131" s="32" t="inlineStr">
        <is>
          <t>INE195A01028</t>
        </is>
      </c>
      <c r="C131" s="32" t="inlineStr">
        <is>
          <t>Industrial Products</t>
        </is>
      </c>
      <c r="D131" s="14" t="n">
        <v>2710</v>
      </c>
      <c r="E131" s="15" t="n">
        <v>91.91</v>
      </c>
      <c r="F131" s="16" t="n">
        <v>0.0029</v>
      </c>
      <c r="G131" s="16" t="n"/>
    </row>
    <row r="132">
      <c r="A132" s="13" t="inlineStr">
        <is>
          <t>Tata Communications Ltd.</t>
        </is>
      </c>
      <c r="B132" s="32" t="inlineStr">
        <is>
          <t>INE151A01013</t>
        </is>
      </c>
      <c r="C132" s="32" t="inlineStr">
        <is>
          <t>Telecom - Services</t>
        </is>
      </c>
      <c r="D132" s="14" t="n">
        <v>4930</v>
      </c>
      <c r="E132" s="15" t="n">
        <v>89.48999999999999</v>
      </c>
      <c r="F132" s="16" t="n">
        <v>0.0028</v>
      </c>
      <c r="G132" s="16" t="n"/>
    </row>
    <row r="133">
      <c r="A133" s="13" t="inlineStr">
        <is>
          <t>Indian Railway Catering &amp;Tou. Corp. Ltd.</t>
        </is>
      </c>
      <c r="B133" s="32" t="inlineStr">
        <is>
          <t>INE335Y01020</t>
        </is>
      </c>
      <c r="C133" s="32" t="inlineStr">
        <is>
          <t>Leisure Services</t>
        </is>
      </c>
      <c r="D133" s="14" t="n">
        <v>12661</v>
      </c>
      <c r="E133" s="15" t="n">
        <v>86.94</v>
      </c>
      <c r="F133" s="16" t="n">
        <v>0.0027</v>
      </c>
      <c r="G133" s="16" t="n"/>
    </row>
    <row r="134">
      <c r="A134" s="13" t="inlineStr">
        <is>
          <t>Dr. Reddy's Laboratories Ltd.</t>
        </is>
      </c>
      <c r="B134" s="32" t="inlineStr">
        <is>
          <t>INE089A01031</t>
        </is>
      </c>
      <c r="C134" s="32" t="inlineStr">
        <is>
          <t>Pharmaceuticals &amp; Biotechnology</t>
        </is>
      </c>
      <c r="D134" s="14" t="n">
        <v>6831</v>
      </c>
      <c r="E134" s="15" t="n">
        <v>85.98999999999999</v>
      </c>
      <c r="F134" s="16" t="n">
        <v>0.0027</v>
      </c>
      <c r="G134" s="16" t="n"/>
    </row>
    <row r="135">
      <c r="A135" s="13" t="inlineStr">
        <is>
          <t>Tata Consumer Products Ltd.</t>
        </is>
      </c>
      <c r="B135" s="32" t="inlineStr">
        <is>
          <t>INE192A01025</t>
        </is>
      </c>
      <c r="C135" s="32" t="inlineStr">
        <is>
          <t>Agricultural Food &amp; other Products</t>
        </is>
      </c>
      <c r="D135" s="14" t="n">
        <v>7303</v>
      </c>
      <c r="E135" s="15" t="n">
        <v>85.62</v>
      </c>
      <c r="F135" s="16" t="n">
        <v>0.0027</v>
      </c>
      <c r="G135" s="16" t="n"/>
    </row>
    <row r="136">
      <c r="A136" s="13" t="inlineStr">
        <is>
          <t>Petronet LNG Ltd.</t>
        </is>
      </c>
      <c r="B136" s="32" t="inlineStr">
        <is>
          <t>INE347G01014</t>
        </is>
      </c>
      <c r="C136" s="32" t="inlineStr">
        <is>
          <t>Gas</t>
        </is>
      </c>
      <c r="D136" s="14" t="n">
        <v>31459</v>
      </c>
      <c r="E136" s="15" t="n">
        <v>85.52</v>
      </c>
      <c r="F136" s="16" t="n">
        <v>0.0027</v>
      </c>
      <c r="G136" s="16" t="n"/>
    </row>
    <row r="137">
      <c r="A137" s="13" t="inlineStr">
        <is>
          <t>IPCA Laboratories Ltd.</t>
        </is>
      </c>
      <c r="B137" s="32" t="inlineStr">
        <is>
          <t>INE571A01038</t>
        </is>
      </c>
      <c r="C137" s="32" t="inlineStr">
        <is>
          <t>Pharmaceuticals &amp; Biotechnology</t>
        </is>
      </c>
      <c r="D137" s="14" t="n">
        <v>5834</v>
      </c>
      <c r="E137" s="15" t="n">
        <v>84.77</v>
      </c>
      <c r="F137" s="16" t="n">
        <v>0.0026</v>
      </c>
      <c r="G137" s="16" t="n"/>
    </row>
    <row r="138">
      <c r="A138" s="13" t="inlineStr">
        <is>
          <t>KPIT Technologies Ltd.</t>
        </is>
      </c>
      <c r="B138" s="32" t="inlineStr">
        <is>
          <t>INE04I401011</t>
        </is>
      </c>
      <c r="C138" s="32" t="inlineStr">
        <is>
          <t>IT - Software</t>
        </is>
      </c>
      <c r="D138" s="14" t="n">
        <v>6868</v>
      </c>
      <c r="E138" s="15" t="n">
        <v>83.95</v>
      </c>
      <c r="F138" s="16" t="n">
        <v>0.0026</v>
      </c>
      <c r="G138" s="16" t="n"/>
    </row>
    <row r="139">
      <c r="A139" s="13" t="inlineStr">
        <is>
          <t>Tata Motors Passenger Vehicles Ltd.</t>
        </is>
      </c>
      <c r="B139" s="32" t="inlineStr">
        <is>
          <t>INE155A01022</t>
        </is>
      </c>
      <c r="C139" s="32" t="inlineStr">
        <is>
          <t>Automobiles</t>
        </is>
      </c>
      <c r="D139" s="14" t="n">
        <v>23422</v>
      </c>
      <c r="E139" s="15" t="n">
        <v>83.56999999999999</v>
      </c>
      <c r="F139" s="16" t="n">
        <v>0.0026</v>
      </c>
      <c r="G139" s="16" t="n"/>
    </row>
    <row r="140">
      <c r="A140" s="13" t="inlineStr">
        <is>
          <t>Apollo Hospitals Enterprise Ltd.</t>
        </is>
      </c>
      <c r="B140" s="32" t="inlineStr">
        <is>
          <t>INE437A01024</t>
        </is>
      </c>
      <c r="C140" s="32" t="inlineStr">
        <is>
          <t>Healthcare Services</t>
        </is>
      </c>
      <c r="D140" s="14" t="n">
        <v>1133</v>
      </c>
      <c r="E140" s="15" t="n">
        <v>83.11</v>
      </c>
      <c r="F140" s="16" t="n">
        <v>0.0026</v>
      </c>
      <c r="G140" s="16" t="n"/>
    </row>
    <row r="141">
      <c r="A141" s="13" t="inlineStr">
        <is>
          <t>Cholamandalam Investment &amp; Finance Company Ltd.</t>
        </is>
      </c>
      <c r="B141" s="32" t="inlineStr">
        <is>
          <t>INE121A01024</t>
        </is>
      </c>
      <c r="C141" s="32" t="inlineStr">
        <is>
          <t>Finance</t>
        </is>
      </c>
      <c r="D141" s="14" t="n">
        <v>4726</v>
      </c>
      <c r="E141" s="15" t="n">
        <v>82.04000000000001</v>
      </c>
      <c r="F141" s="16" t="n">
        <v>0.0026</v>
      </c>
      <c r="G141" s="16" t="n"/>
    </row>
    <row r="142">
      <c r="A142" s="13" t="inlineStr">
        <is>
          <t>Steel Authority of India Ltd.</t>
        </is>
      </c>
      <c r="B142" s="32" t="inlineStr">
        <is>
          <t>INE114A01011</t>
        </is>
      </c>
      <c r="C142" s="32" t="inlineStr">
        <is>
          <t>Ferrous Metals</t>
        </is>
      </c>
      <c r="D142" s="14" t="n">
        <v>60677</v>
      </c>
      <c r="E142" s="15" t="n">
        <v>81.86</v>
      </c>
      <c r="F142" s="16" t="n">
        <v>0.0026</v>
      </c>
      <c r="G142" s="16" t="n"/>
    </row>
    <row r="143">
      <c r="A143" s="13" t="inlineStr">
        <is>
          <t>ITC Hotels Ltd.</t>
        </is>
      </c>
      <c r="B143" s="32" t="inlineStr">
        <is>
          <t>INE379A01028</t>
        </is>
      </c>
      <c r="C143" s="32" t="inlineStr">
        <is>
          <t>Leisure Services</t>
        </is>
      </c>
      <c r="D143" s="14" t="n">
        <v>39105</v>
      </c>
      <c r="E143" s="15" t="n">
        <v>81.61</v>
      </c>
      <c r="F143" s="16" t="n">
        <v>0.0025</v>
      </c>
      <c r="G143" s="16" t="n"/>
    </row>
    <row r="144">
      <c r="A144" s="13" t="inlineStr">
        <is>
          <t>Kalyan Jewellers India Ltd.</t>
        </is>
      </c>
      <c r="B144" s="32" t="inlineStr">
        <is>
          <t>INE303R01014</t>
        </is>
      </c>
      <c r="C144" s="32" t="inlineStr">
        <is>
          <t>Consumer Durables</t>
        </is>
      </c>
      <c r="D144" s="14" t="n">
        <v>16146</v>
      </c>
      <c r="E144" s="15" t="n">
        <v>81.59</v>
      </c>
      <c r="F144" s="16" t="n">
        <v>0.0025</v>
      </c>
      <c r="G144" s="16" t="n"/>
    </row>
    <row r="145">
      <c r="A145" s="13" t="inlineStr">
        <is>
          <t>Oberoi Realty Ltd.</t>
        </is>
      </c>
      <c r="B145" s="32" t="inlineStr">
        <is>
          <t>INE093I01010</t>
        </is>
      </c>
      <c r="C145" s="32" t="inlineStr">
        <is>
          <t>Realty</t>
        </is>
      </c>
      <c r="D145" s="14" t="n">
        <v>4940</v>
      </c>
      <c r="E145" s="15" t="n">
        <v>81.37</v>
      </c>
      <c r="F145" s="16" t="n">
        <v>0.0025</v>
      </c>
      <c r="G145" s="16" t="n"/>
    </row>
    <row r="146">
      <c r="A146" s="13" t="inlineStr">
        <is>
          <t>Patanjali Foods Ltd.</t>
        </is>
      </c>
      <c r="B146" s="32" t="inlineStr">
        <is>
          <t>INE619A01035</t>
        </is>
      </c>
      <c r="C146" s="32" t="inlineStr">
        <is>
          <t>Agricultural Food &amp; other Products</t>
        </is>
      </c>
      <c r="D146" s="14" t="n">
        <v>14274</v>
      </c>
      <c r="E146" s="15" t="n">
        <v>81.09999999999999</v>
      </c>
      <c r="F146" s="16" t="n">
        <v>0.0025</v>
      </c>
      <c r="G146" s="16" t="n"/>
    </row>
    <row r="147">
      <c r="A147" s="13" t="inlineStr">
        <is>
          <t>Oracle Financial Services Software Ltd.</t>
        </is>
      </c>
      <c r="B147" s="32" t="inlineStr">
        <is>
          <t>INE881D01027</t>
        </is>
      </c>
      <c r="C147" s="32" t="inlineStr">
        <is>
          <t>IT - Software</t>
        </is>
      </c>
      <c r="D147" s="14" t="n">
        <v>996</v>
      </c>
      <c r="E147" s="15" t="n">
        <v>80.75</v>
      </c>
      <c r="F147" s="16" t="n">
        <v>0.0025</v>
      </c>
      <c r="G147" s="16" t="n"/>
    </row>
    <row r="148">
      <c r="A148" s="13" t="inlineStr">
        <is>
          <t>Wipro Ltd.</t>
        </is>
      </c>
      <c r="B148" s="32" t="inlineStr">
        <is>
          <t>INE075A01022</t>
        </is>
      </c>
      <c r="C148" s="32" t="inlineStr">
        <is>
          <t>IT - Software</t>
        </is>
      </c>
      <c r="D148" s="14" t="n">
        <v>31993</v>
      </c>
      <c r="E148" s="15" t="n">
        <v>79.83</v>
      </c>
      <c r="F148" s="16" t="n">
        <v>0.0025</v>
      </c>
      <c r="G148" s="16" t="n"/>
    </row>
    <row r="149">
      <c r="A149" s="13" t="inlineStr">
        <is>
          <t>Bharat Petroleum Corporation Ltd.</t>
        </is>
      </c>
      <c r="B149" s="32" t="inlineStr">
        <is>
          <t>INE029A01011</t>
        </is>
      </c>
      <c r="C149" s="32" t="inlineStr">
        <is>
          <t>Petroleum Products</t>
        </is>
      </c>
      <c r="D149" s="14" t="n">
        <v>21735</v>
      </c>
      <c r="E149" s="15" t="n">
        <v>78.05</v>
      </c>
      <c r="F149" s="16" t="n">
        <v>0.0024</v>
      </c>
      <c r="G149" s="16" t="n"/>
    </row>
    <row r="150">
      <c r="A150" s="13" t="inlineStr">
        <is>
          <t>Balkrishna Industries Ltd.</t>
        </is>
      </c>
      <c r="B150" s="32" t="inlineStr">
        <is>
          <t>INE787D01026</t>
        </is>
      </c>
      <c r="C150" s="32" t="inlineStr">
        <is>
          <t>Auto Components</t>
        </is>
      </c>
      <c r="D150" s="14" t="n">
        <v>3360</v>
      </c>
      <c r="E150" s="15" t="n">
        <v>77.58</v>
      </c>
      <c r="F150" s="16" t="n">
        <v>0.0024</v>
      </c>
      <c r="G150" s="16" t="n"/>
    </row>
    <row r="151">
      <c r="A151" s="13" t="inlineStr">
        <is>
          <t>Britannia Industries Ltd.</t>
        </is>
      </c>
      <c r="B151" s="32" t="inlineStr">
        <is>
          <t>INE216A01030</t>
        </is>
      </c>
      <c r="C151" s="32" t="inlineStr">
        <is>
          <t>Food Products</t>
        </is>
      </c>
      <c r="D151" s="14" t="n">
        <v>1322</v>
      </c>
      <c r="E151" s="15" t="n">
        <v>77.28</v>
      </c>
      <c r="F151" s="16" t="n">
        <v>0.0024</v>
      </c>
      <c r="G151" s="16" t="n"/>
    </row>
    <row r="152">
      <c r="A152" s="13" t="inlineStr">
        <is>
          <t>Rail Vikas Nigam Ltd.</t>
        </is>
      </c>
      <c r="B152" s="32" t="inlineStr">
        <is>
          <t>INE415G01027</t>
        </is>
      </c>
      <c r="C152" s="32" t="inlineStr">
        <is>
          <t>Construction</t>
        </is>
      </c>
      <c r="D152" s="14" t="n">
        <v>23825</v>
      </c>
      <c r="E152" s="15" t="n">
        <v>77.22</v>
      </c>
      <c r="F152" s="16" t="n">
        <v>0.0024</v>
      </c>
      <c r="G152" s="16" t="n"/>
    </row>
    <row r="153">
      <c r="A153" s="13" t="inlineStr">
        <is>
          <t>Tata Elxsi Ltd.</t>
        </is>
      </c>
      <c r="B153" s="32" t="inlineStr">
        <is>
          <t>INE670A01012</t>
        </is>
      </c>
      <c r="C153" s="32" t="inlineStr">
        <is>
          <t>IT - Software</t>
        </is>
      </c>
      <c r="D153" s="14" t="n">
        <v>1455</v>
      </c>
      <c r="E153" s="15" t="n">
        <v>75.06</v>
      </c>
      <c r="F153" s="16" t="n">
        <v>0.0023</v>
      </c>
      <c r="G153" s="16" t="n"/>
    </row>
    <row r="154">
      <c r="A154" s="13" t="inlineStr">
        <is>
          <t>Bank of India</t>
        </is>
      </c>
      <c r="B154" s="32" t="inlineStr">
        <is>
          <t>INE084A01016</t>
        </is>
      </c>
      <c r="C154" s="32" t="inlineStr">
        <is>
          <t>Banks</t>
        </is>
      </c>
      <c r="D154" s="14" t="n">
        <v>51004</v>
      </c>
      <c r="E154" s="15" t="n">
        <v>75.05</v>
      </c>
      <c r="F154" s="16" t="n">
        <v>0.0023</v>
      </c>
      <c r="G154" s="16" t="n"/>
    </row>
    <row r="155">
      <c r="A155" s="13" t="inlineStr">
        <is>
          <t>Astral Ltd.</t>
        </is>
      </c>
      <c r="B155" s="32" t="inlineStr">
        <is>
          <t>INE006I01046</t>
        </is>
      </c>
      <c r="C155" s="32" t="inlineStr">
        <is>
          <t>Industrial Products</t>
        </is>
      </c>
      <c r="D155" s="14" t="n">
        <v>5167</v>
      </c>
      <c r="E155" s="15" t="n">
        <v>74.45</v>
      </c>
      <c r="F155" s="16" t="n">
        <v>0.0023</v>
      </c>
      <c r="G155" s="16" t="n"/>
    </row>
    <row r="156">
      <c r="A156" s="13" t="inlineStr">
        <is>
          <t>Container Corporation Of India Ltd.</t>
        </is>
      </c>
      <c r="B156" s="32" t="inlineStr">
        <is>
          <t>INE111A01025</t>
        </is>
      </c>
      <c r="C156" s="32" t="inlineStr">
        <is>
          <t>Transport Services</t>
        </is>
      </c>
      <c r="D156" s="14" t="n">
        <v>14463</v>
      </c>
      <c r="E156" s="15" t="n">
        <v>73.94</v>
      </c>
      <c r="F156" s="16" t="n">
        <v>0.0023</v>
      </c>
      <c r="G156" s="16" t="n"/>
    </row>
    <row r="157">
      <c r="A157" s="13" t="inlineStr">
        <is>
          <t>Tata Power Company Ltd.</t>
        </is>
      </c>
      <c r="B157" s="32" t="inlineStr">
        <is>
          <t>INE245A01021</t>
        </is>
      </c>
      <c r="C157" s="32" t="inlineStr">
        <is>
          <t>Power</t>
        </is>
      </c>
      <c r="D157" s="14" t="n">
        <v>18829</v>
      </c>
      <c r="E157" s="15" t="n">
        <v>73.45</v>
      </c>
      <c r="F157" s="16" t="n">
        <v>0.0023</v>
      </c>
      <c r="G157" s="16" t="n"/>
    </row>
    <row r="158">
      <c r="A158" s="13" t="inlineStr">
        <is>
          <t>The Indian Hotels Company Ltd.</t>
        </is>
      </c>
      <c r="B158" s="32" t="inlineStr">
        <is>
          <t>INE053A01029</t>
        </is>
      </c>
      <c r="C158" s="32" t="inlineStr">
        <is>
          <t>Leisure Services</t>
        </is>
      </c>
      <c r="D158" s="14" t="n">
        <v>9849</v>
      </c>
      <c r="E158" s="15" t="n">
        <v>73.31</v>
      </c>
      <c r="F158" s="16" t="n">
        <v>0.0023</v>
      </c>
      <c r="G158" s="16" t="n"/>
    </row>
    <row r="159">
      <c r="A159" s="13" t="inlineStr">
        <is>
          <t>VARUN BEVERAGES LIMITED</t>
        </is>
      </c>
      <c r="B159" s="32" t="inlineStr">
        <is>
          <t>INE200M01039</t>
        </is>
      </c>
      <c r="C159" s="32" t="inlineStr">
        <is>
          <t>Beverages</t>
        </is>
      </c>
      <c r="D159" s="14" t="n">
        <v>15192</v>
      </c>
      <c r="E159" s="15" t="n">
        <v>73.16</v>
      </c>
      <c r="F159" s="16" t="n">
        <v>0.0023</v>
      </c>
      <c r="G159" s="16" t="n"/>
    </row>
    <row r="160">
      <c r="A160" s="13" t="inlineStr">
        <is>
          <t>Exide Industries Ltd.</t>
        </is>
      </c>
      <c r="B160" s="32" t="inlineStr">
        <is>
          <t>INE302A01020</t>
        </is>
      </c>
      <c r="C160" s="32" t="inlineStr">
        <is>
          <t>Auto Components</t>
        </is>
      </c>
      <c r="D160" s="14" t="n">
        <v>19103</v>
      </c>
      <c r="E160" s="15" t="n">
        <v>71.59999999999999</v>
      </c>
      <c r="F160" s="16" t="n">
        <v>0.0022</v>
      </c>
      <c r="G160" s="16" t="n"/>
    </row>
    <row r="161">
      <c r="A161" s="13" t="inlineStr">
        <is>
          <t>Adani Total Gas Ltd.</t>
        </is>
      </c>
      <c r="B161" s="32" t="inlineStr">
        <is>
          <t>INE399L01023</t>
        </is>
      </c>
      <c r="C161" s="32" t="inlineStr">
        <is>
          <t>Gas</t>
        </is>
      </c>
      <c r="D161" s="14" t="n">
        <v>11643</v>
      </c>
      <c r="E161" s="15" t="n">
        <v>70.63</v>
      </c>
      <c r="F161" s="16" t="n">
        <v>0.0022</v>
      </c>
      <c r="G161" s="16" t="n"/>
    </row>
    <row r="162">
      <c r="A162" s="13" t="inlineStr">
        <is>
          <t>Apollo Tyres Ltd.</t>
        </is>
      </c>
      <c r="B162" s="32" t="inlineStr">
        <is>
          <t>INE438A01022</t>
        </is>
      </c>
      <c r="C162" s="32" t="inlineStr">
        <is>
          <t>Auto Components</t>
        </is>
      </c>
      <c r="D162" s="14" t="n">
        <v>13588</v>
      </c>
      <c r="E162" s="15" t="n">
        <v>69.84</v>
      </c>
      <c r="F162" s="16" t="n">
        <v>0.0022</v>
      </c>
      <c r="G162" s="16" t="n"/>
    </row>
    <row r="163">
      <c r="A163" s="13" t="inlineStr">
        <is>
          <t>LIC Housing Finance Ltd.</t>
        </is>
      </c>
      <c r="B163" s="32" t="inlineStr">
        <is>
          <t>INE115A01026</t>
        </is>
      </c>
      <c r="C163" s="32" t="inlineStr">
        <is>
          <t>Finance</t>
        </is>
      </c>
      <c r="D163" s="14" t="n">
        <v>12621</v>
      </c>
      <c r="E163" s="15" t="n">
        <v>69.3</v>
      </c>
      <c r="F163" s="16" t="n">
        <v>0.0022</v>
      </c>
      <c r="G163" s="16" t="n"/>
    </row>
    <row r="164">
      <c r="A164" s="13" t="inlineStr">
        <is>
          <t>Indian Oil Corporation Ltd.</t>
        </is>
      </c>
      <c r="B164" s="32" t="inlineStr">
        <is>
          <t>INE242A01010</t>
        </is>
      </c>
      <c r="C164" s="32" t="inlineStr">
        <is>
          <t>Petroleum Products</t>
        </is>
      </c>
      <c r="D164" s="14" t="n">
        <v>41897</v>
      </c>
      <c r="E164" s="15" t="n">
        <v>67.77</v>
      </c>
      <c r="F164" s="16" t="n">
        <v>0.0021</v>
      </c>
      <c r="G164" s="16" t="n"/>
    </row>
    <row r="165">
      <c r="A165" s="13" t="inlineStr">
        <is>
          <t>Berger Paints (I) Ltd.</t>
        </is>
      </c>
      <c r="B165" s="32" t="inlineStr">
        <is>
          <t>INE463A01038</t>
        </is>
      </c>
      <c r="C165" s="32" t="inlineStr">
        <is>
          <t>Consumer Durables</t>
        </is>
      </c>
      <c r="D165" s="14" t="n">
        <v>11953</v>
      </c>
      <c r="E165" s="15" t="n">
        <v>67.48999999999999</v>
      </c>
      <c r="F165" s="16" t="n">
        <v>0.0021</v>
      </c>
      <c r="G165" s="16" t="n"/>
    </row>
    <row r="166">
      <c r="A166" s="13" t="inlineStr">
        <is>
          <t>Dalmia Bharat Ltd.</t>
        </is>
      </c>
      <c r="B166" s="32" t="inlineStr">
        <is>
          <t>INE00R701025</t>
        </is>
      </c>
      <c r="C166" s="32" t="inlineStr">
        <is>
          <t>Cement &amp; Cement Products</t>
        </is>
      </c>
      <c r="D166" s="14" t="n">
        <v>3343</v>
      </c>
      <c r="E166" s="15" t="n">
        <v>67.17</v>
      </c>
      <c r="F166" s="16" t="n">
        <v>0.0021</v>
      </c>
      <c r="G166" s="16" t="n"/>
    </row>
    <row r="167">
      <c r="A167" s="13" t="inlineStr">
        <is>
          <t>Lloyds Metals And Energy Ltd.</t>
        </is>
      </c>
      <c r="B167" s="32" t="inlineStr">
        <is>
          <t>INE281B01032</t>
        </is>
      </c>
      <c r="C167" s="32" t="inlineStr">
        <is>
          <t>Minerals &amp; Mining</t>
        </is>
      </c>
      <c r="D167" s="14" t="n">
        <v>5500</v>
      </c>
      <c r="E167" s="15" t="n">
        <v>67.12</v>
      </c>
      <c r="F167" s="16" t="n">
        <v>0.0021</v>
      </c>
      <c r="G167" s="16" t="n"/>
    </row>
    <row r="168">
      <c r="A168" s="13" t="inlineStr">
        <is>
          <t>Adani Enterprises Ltd.</t>
        </is>
      </c>
      <c r="B168" s="32" t="inlineStr">
        <is>
          <t>INE423A01024</t>
        </is>
      </c>
      <c r="C168" s="32" t="inlineStr">
        <is>
          <t>Metals &amp; Minerals Trading</t>
        </is>
      </c>
      <c r="D168" s="14" t="n">
        <v>2921</v>
      </c>
      <c r="E168" s="15" t="n">
        <v>66.59999999999999</v>
      </c>
      <c r="F168" s="16" t="n">
        <v>0.0021</v>
      </c>
      <c r="G168" s="16" t="n"/>
    </row>
    <row r="169">
      <c r="A169" s="13" t="inlineStr">
        <is>
          <t>Avenue Supermarts Ltd.</t>
        </is>
      </c>
      <c r="B169" s="32" t="inlineStr">
        <is>
          <t>INE192R01011</t>
        </is>
      </c>
      <c r="C169" s="32" t="inlineStr">
        <is>
          <t>Retailing</t>
        </is>
      </c>
      <c r="D169" s="14" t="n">
        <v>1650</v>
      </c>
      <c r="E169" s="15" t="n">
        <v>65.94</v>
      </c>
      <c r="F169" s="16" t="n">
        <v>0.0021</v>
      </c>
      <c r="G169" s="16" t="n"/>
    </row>
    <row r="170">
      <c r="A170" s="13" t="inlineStr">
        <is>
          <t>Schaeffler India Ltd.</t>
        </is>
      </c>
      <c r="B170" s="32" t="inlineStr">
        <is>
          <t>INE513A01022</t>
        </is>
      </c>
      <c r="C170" s="32" t="inlineStr">
        <is>
          <t>Auto Components</t>
        </is>
      </c>
      <c r="D170" s="14" t="n">
        <v>1689</v>
      </c>
      <c r="E170" s="15" t="n">
        <v>65.86</v>
      </c>
      <c r="F170" s="16" t="n">
        <v>0.0021</v>
      </c>
      <c r="G170" s="16" t="n"/>
    </row>
    <row r="171">
      <c r="A171" s="13" t="inlineStr">
        <is>
          <t>Abbott India Ltd.</t>
        </is>
      </c>
      <c r="B171" s="32" t="inlineStr">
        <is>
          <t>INE358A01014</t>
        </is>
      </c>
      <c r="C171" s="32" t="inlineStr">
        <is>
          <t>Pharmaceuticals &amp; Biotechnology</t>
        </is>
      </c>
      <c r="D171" s="14" t="n">
        <v>219</v>
      </c>
      <c r="E171" s="15" t="n">
        <v>65.86</v>
      </c>
      <c r="F171" s="16" t="n">
        <v>0.0021</v>
      </c>
      <c r="G171" s="16" t="n"/>
    </row>
    <row r="172">
      <c r="A172" s="13" t="inlineStr">
        <is>
          <t>Adani Power Ltd.</t>
        </is>
      </c>
      <c r="B172" s="32" t="inlineStr">
        <is>
          <t>INE814H01029</t>
        </is>
      </c>
      <c r="C172" s="32" t="inlineStr">
        <is>
          <t>Power</t>
        </is>
      </c>
      <c r="D172" s="14" t="n">
        <v>44133</v>
      </c>
      <c r="E172" s="15" t="n">
        <v>65.09</v>
      </c>
      <c r="F172" s="16" t="n">
        <v>0.002</v>
      </c>
      <c r="G172" s="16" t="n"/>
    </row>
    <row r="173">
      <c r="A173" s="13" t="inlineStr">
        <is>
          <t>Apar Industries Ltd.</t>
        </is>
      </c>
      <c r="B173" s="32" t="inlineStr">
        <is>
          <t>INE372A01015</t>
        </is>
      </c>
      <c r="C173" s="32" t="inlineStr">
        <is>
          <t>Electrical Equipment</t>
        </is>
      </c>
      <c r="D173" s="14" t="n">
        <v>709</v>
      </c>
      <c r="E173" s="15" t="n">
        <v>64.94</v>
      </c>
      <c r="F173" s="16" t="n">
        <v>0.002</v>
      </c>
      <c r="G173" s="16" t="n"/>
    </row>
    <row r="174">
      <c r="A174" s="13" t="inlineStr">
        <is>
          <t>Nippon Life India Asset Management Ltd.</t>
        </is>
      </c>
      <c r="B174" s="32" t="inlineStr">
        <is>
          <t>INE298J01013</t>
        </is>
      </c>
      <c r="C174" s="32" t="inlineStr">
        <is>
          <t>Capital Markets</t>
        </is>
      </c>
      <c r="D174" s="14" t="n">
        <v>7414</v>
      </c>
      <c r="E174" s="15" t="n">
        <v>64.92</v>
      </c>
      <c r="F174" s="16" t="n">
        <v>0.002</v>
      </c>
      <c r="G174" s="16" t="n"/>
    </row>
    <row r="175">
      <c r="A175" s="13" t="inlineStr">
        <is>
          <t>LTIMindtree Ltd.</t>
        </is>
      </c>
      <c r="B175" s="32" t="inlineStr">
        <is>
          <t>INE214T01019</t>
        </is>
      </c>
      <c r="C175" s="32" t="inlineStr">
        <is>
          <t>IT - Software</t>
        </is>
      </c>
      <c r="D175" s="14" t="n">
        <v>1040</v>
      </c>
      <c r="E175" s="15" t="n">
        <v>63.4</v>
      </c>
      <c r="F175" s="16" t="n">
        <v>0.002</v>
      </c>
      <c r="G175" s="16" t="n"/>
    </row>
    <row r="176">
      <c r="A176" s="13" t="inlineStr">
        <is>
          <t>AIA Engineering Ltd.</t>
        </is>
      </c>
      <c r="B176" s="32" t="inlineStr">
        <is>
          <t>INE212H01026</t>
        </is>
      </c>
      <c r="C176" s="32" t="inlineStr">
        <is>
          <t>Industrial Products</t>
        </is>
      </c>
      <c r="D176" s="14" t="n">
        <v>1630</v>
      </c>
      <c r="E176" s="15" t="n">
        <v>62.96</v>
      </c>
      <c r="F176" s="16" t="n">
        <v>0.002</v>
      </c>
      <c r="G176" s="16" t="n"/>
    </row>
    <row r="177">
      <c r="A177" s="13" t="inlineStr">
        <is>
          <t>Motilal Oswal Financial Services Ltd.</t>
        </is>
      </c>
      <c r="B177" s="32" t="inlineStr">
        <is>
          <t>INE338I01027</t>
        </is>
      </c>
      <c r="C177" s="32" t="inlineStr">
        <is>
          <t>Capital Markets</t>
        </is>
      </c>
      <c r="D177" s="14" t="n">
        <v>6480</v>
      </c>
      <c r="E177" s="15" t="n">
        <v>62.17</v>
      </c>
      <c r="F177" s="16" t="n">
        <v>0.0019</v>
      </c>
      <c r="G177" s="16" t="n"/>
    </row>
    <row r="178">
      <c r="A178" s="13" t="inlineStr">
        <is>
          <t>Bank of Baroda</t>
        </is>
      </c>
      <c r="B178" s="32" t="inlineStr">
        <is>
          <t>INE028A01039</t>
        </is>
      </c>
      <c r="C178" s="32" t="inlineStr">
        <is>
          <t>Banks</t>
        </is>
      </c>
      <c r="D178" s="14" t="n">
        <v>20700</v>
      </c>
      <c r="E178" s="15" t="n">
        <v>59.99</v>
      </c>
      <c r="F178" s="16" t="n">
        <v>0.0019</v>
      </c>
      <c r="G178" s="16" t="n"/>
    </row>
    <row r="179">
      <c r="A179" s="13" t="inlineStr">
        <is>
          <t>Power Finance Corporation Ltd.</t>
        </is>
      </c>
      <c r="B179" s="32" t="inlineStr">
        <is>
          <t>INE134E01011</t>
        </is>
      </c>
      <c r="C179" s="32" t="inlineStr">
        <is>
          <t>Finance</t>
        </is>
      </c>
      <c r="D179" s="14" t="n">
        <v>16327</v>
      </c>
      <c r="E179" s="15" t="n">
        <v>59.22</v>
      </c>
      <c r="F179" s="16" t="n">
        <v>0.0018</v>
      </c>
      <c r="G179" s="16" t="n"/>
    </row>
    <row r="180">
      <c r="A180" s="13" t="inlineStr">
        <is>
          <t>Cochin Shipyard Ltd.</t>
        </is>
      </c>
      <c r="B180" s="32" t="inlineStr">
        <is>
          <t>INE704P01025</t>
        </is>
      </c>
      <c r="C180" s="32" t="inlineStr">
        <is>
          <t>Industrial Manufacturing</t>
        </is>
      </c>
      <c r="D180" s="14" t="n">
        <v>3553</v>
      </c>
      <c r="E180" s="15" t="n">
        <v>59.2</v>
      </c>
      <c r="F180" s="16" t="n">
        <v>0.0018</v>
      </c>
      <c r="G180" s="16" t="n"/>
    </row>
    <row r="181">
      <c r="A181" s="13" t="inlineStr">
        <is>
          <t>Indraprastha Gas Ltd.</t>
        </is>
      </c>
      <c r="B181" s="32" t="inlineStr">
        <is>
          <t>INE203G01027</t>
        </is>
      </c>
      <c r="C181" s="32" t="inlineStr">
        <is>
          <t>Gas</t>
        </is>
      </c>
      <c r="D181" s="14" t="n">
        <v>29442</v>
      </c>
      <c r="E181" s="15" t="n">
        <v>58.7</v>
      </c>
      <c r="F181" s="16" t="n">
        <v>0.0018</v>
      </c>
      <c r="G181" s="16" t="n"/>
    </row>
    <row r="182">
      <c r="A182" s="13" t="inlineStr">
        <is>
          <t>Gujarat Fluorochemicals Ltd.</t>
        </is>
      </c>
      <c r="B182" s="32" t="inlineStr">
        <is>
          <t>INE09N301011</t>
        </is>
      </c>
      <c r="C182" s="32" t="inlineStr">
        <is>
          <t>Chemicals &amp; Petrochemicals</t>
        </is>
      </c>
      <c r="D182" s="14" t="n">
        <v>1714</v>
      </c>
      <c r="E182" s="15" t="n">
        <v>58.68</v>
      </c>
      <c r="F182" s="16" t="n">
        <v>0.0018</v>
      </c>
      <c r="G182" s="16" t="n"/>
    </row>
    <row r="183">
      <c r="A183" s="13" t="inlineStr">
        <is>
          <t>Bharat Dynamics Ltd.</t>
        </is>
      </c>
      <c r="B183" s="32" t="inlineStr">
        <is>
          <t>INE171Z01026</t>
        </is>
      </c>
      <c r="C183" s="32" t="inlineStr">
        <is>
          <t>Aerospace &amp; Defense</t>
        </is>
      </c>
      <c r="D183" s="14" t="n">
        <v>3868</v>
      </c>
      <c r="E183" s="15" t="n">
        <v>58.55</v>
      </c>
      <c r="F183" s="16" t="n">
        <v>0.0018</v>
      </c>
      <c r="G183" s="16" t="n"/>
    </row>
    <row r="184">
      <c r="A184" s="13" t="inlineStr">
        <is>
          <t>Info Edge (India) Ltd.</t>
        </is>
      </c>
      <c r="B184" s="32" t="inlineStr">
        <is>
          <t>INE663F01032</t>
        </is>
      </c>
      <c r="C184" s="32" t="inlineStr">
        <is>
          <t>Retailing</t>
        </is>
      </c>
      <c r="D184" s="14" t="n">
        <v>4358</v>
      </c>
      <c r="E184" s="15" t="n">
        <v>57.97</v>
      </c>
      <c r="F184" s="16" t="n">
        <v>0.0018</v>
      </c>
      <c r="G184" s="16" t="n"/>
    </row>
    <row r="185">
      <c r="A185" s="13" t="inlineStr">
        <is>
          <t>Samvardhana Motherson International Ltd.</t>
        </is>
      </c>
      <c r="B185" s="32" t="inlineStr">
        <is>
          <t>INE775A01035</t>
        </is>
      </c>
      <c r="C185" s="32" t="inlineStr">
        <is>
          <t>Auto Components</t>
        </is>
      </c>
      <c r="D185" s="14" t="n">
        <v>49785</v>
      </c>
      <c r="E185" s="15" t="n">
        <v>57.9</v>
      </c>
      <c r="F185" s="16" t="n">
        <v>0.0018</v>
      </c>
      <c r="G185" s="16" t="n"/>
    </row>
    <row r="186">
      <c r="A186" s="13" t="inlineStr">
        <is>
          <t>Canara Bank</t>
        </is>
      </c>
      <c r="B186" s="32" t="inlineStr">
        <is>
          <t>INE476A01022</t>
        </is>
      </c>
      <c r="C186" s="32" t="inlineStr">
        <is>
          <t>Banks</t>
        </is>
      </c>
      <c r="D186" s="14" t="n">
        <v>37804</v>
      </c>
      <c r="E186" s="15" t="n">
        <v>57.3</v>
      </c>
      <c r="F186" s="16" t="n">
        <v>0.0018</v>
      </c>
      <c r="G186" s="16" t="n"/>
    </row>
    <row r="187">
      <c r="A187" s="13" t="inlineStr">
        <is>
          <t>Bajaj Holdings &amp; Investment Ltd.</t>
        </is>
      </c>
      <c r="B187" s="32" t="inlineStr">
        <is>
          <t>INE118A01012</t>
        </is>
      </c>
      <c r="C187" s="32" t="inlineStr">
        <is>
          <t>Finance</t>
        </is>
      </c>
      <c r="D187" s="14" t="n">
        <v>486</v>
      </c>
      <c r="E187" s="15" t="n">
        <v>55.89</v>
      </c>
      <c r="F187" s="16" t="n">
        <v>0.0017</v>
      </c>
      <c r="G187" s="16" t="n"/>
    </row>
    <row r="188">
      <c r="A188" s="13" t="inlineStr">
        <is>
          <t>Bharti Hexacom Ltd.</t>
        </is>
      </c>
      <c r="B188" s="32" t="inlineStr">
        <is>
          <t>INE343G01021</t>
        </is>
      </c>
      <c r="C188" s="32" t="inlineStr">
        <is>
          <t>Telecom - Services</t>
        </is>
      </c>
      <c r="D188" s="14" t="n">
        <v>3157</v>
      </c>
      <c r="E188" s="15" t="n">
        <v>55.83</v>
      </c>
      <c r="F188" s="16" t="n">
        <v>0.0017</v>
      </c>
      <c r="G188" s="16" t="n"/>
    </row>
    <row r="189">
      <c r="A189" s="13" t="inlineStr">
        <is>
          <t>ICICI Lombard General Insurance Co. Ltd.</t>
        </is>
      </c>
      <c r="B189" s="32" t="inlineStr">
        <is>
          <t>INE765G01017</t>
        </is>
      </c>
      <c r="C189" s="32" t="inlineStr">
        <is>
          <t>Insurance</t>
        </is>
      </c>
      <c r="D189" s="14" t="n">
        <v>2706</v>
      </c>
      <c r="E189" s="15" t="n">
        <v>53.32</v>
      </c>
      <c r="F189" s="16" t="n">
        <v>0.0017</v>
      </c>
      <c r="G189" s="16" t="n"/>
    </row>
    <row r="190">
      <c r="A190" s="13" t="inlineStr">
        <is>
          <t>GAIL (India) Ltd.</t>
        </is>
      </c>
      <c r="B190" s="32" t="inlineStr">
        <is>
          <t>INE129A01019</t>
        </is>
      </c>
      <c r="C190" s="32" t="inlineStr">
        <is>
          <t>Gas</t>
        </is>
      </c>
      <c r="D190" s="14" t="n">
        <v>30246</v>
      </c>
      <c r="E190" s="15" t="n">
        <v>53.26</v>
      </c>
      <c r="F190" s="16" t="n">
        <v>0.0017</v>
      </c>
      <c r="G190" s="16" t="n"/>
    </row>
    <row r="191">
      <c r="A191" s="13" t="inlineStr">
        <is>
          <t>Escorts Kubota Ltd.</t>
        </is>
      </c>
      <c r="B191" s="32" t="inlineStr">
        <is>
          <t>INE042A01014</t>
        </is>
      </c>
      <c r="C191" s="32" t="inlineStr">
        <is>
          <t>Agricultural, Commercial &amp; Construction Vehicles</t>
        </is>
      </c>
      <c r="D191" s="14" t="n">
        <v>1394</v>
      </c>
      <c r="E191" s="15" t="n">
        <v>53.21</v>
      </c>
      <c r="F191" s="16" t="n">
        <v>0.0017</v>
      </c>
      <c r="G191" s="16" t="n"/>
    </row>
    <row r="192">
      <c r="A192" s="13" t="inlineStr">
        <is>
          <t>Linde India Ltd.</t>
        </is>
      </c>
      <c r="B192" s="32" t="inlineStr">
        <is>
          <t>INE473A01011</t>
        </is>
      </c>
      <c r="C192" s="32" t="inlineStr">
        <is>
          <t>Chemicals &amp; Petrochemicals</t>
        </is>
      </c>
      <c r="D192" s="14" t="n">
        <v>883</v>
      </c>
      <c r="E192" s="15" t="n">
        <v>52.68</v>
      </c>
      <c r="F192" s="16" t="n">
        <v>0.0016</v>
      </c>
      <c r="G192" s="16" t="n"/>
    </row>
    <row r="193">
      <c r="A193" s="13" t="inlineStr">
        <is>
          <t>DLF Ltd.</t>
        </is>
      </c>
      <c r="B193" s="32" t="inlineStr">
        <is>
          <t>INE271C01023</t>
        </is>
      </c>
      <c r="C193" s="32" t="inlineStr">
        <is>
          <t>Realty</t>
        </is>
      </c>
      <c r="D193" s="14" t="n">
        <v>7193</v>
      </c>
      <c r="E193" s="15" t="n">
        <v>52.05</v>
      </c>
      <c r="F193" s="16" t="n">
        <v>0.0016</v>
      </c>
      <c r="G193" s="16" t="n"/>
    </row>
    <row r="194">
      <c r="A194" s="13" t="inlineStr">
        <is>
          <t>CG Power and Industrial Solutions Ltd.</t>
        </is>
      </c>
      <c r="B194" s="32" t="inlineStr">
        <is>
          <t>INE067A01029</t>
        </is>
      </c>
      <c r="C194" s="32" t="inlineStr">
        <is>
          <t>Electrical Equipment</t>
        </is>
      </c>
      <c r="D194" s="14" t="n">
        <v>7697</v>
      </c>
      <c r="E194" s="15" t="n">
        <v>51.79</v>
      </c>
      <c r="F194" s="16" t="n">
        <v>0.0016</v>
      </c>
      <c r="G194" s="16" t="n"/>
    </row>
    <row r="195">
      <c r="A195" s="13" t="inlineStr">
        <is>
          <t>Godrej Consumer Products Ltd.</t>
        </is>
      </c>
      <c r="B195" s="32" t="inlineStr">
        <is>
          <t>INE102D01028</t>
        </is>
      </c>
      <c r="C195" s="32" t="inlineStr">
        <is>
          <t>Personal Products</t>
        </is>
      </c>
      <c r="D195" s="14" t="n">
        <v>4511</v>
      </c>
      <c r="E195" s="15" t="n">
        <v>51.68</v>
      </c>
      <c r="F195" s="16" t="n">
        <v>0.0016</v>
      </c>
      <c r="G195" s="16" t="n"/>
    </row>
    <row r="196">
      <c r="A196" s="13" t="inlineStr">
        <is>
          <t>Syngene International Ltd.</t>
        </is>
      </c>
      <c r="B196" s="32" t="inlineStr">
        <is>
          <t>INE398R01022</t>
        </is>
      </c>
      <c r="C196" s="32" t="inlineStr">
        <is>
          <t>Healthcare Services</t>
        </is>
      </c>
      <c r="D196" s="14" t="n">
        <v>7961</v>
      </c>
      <c r="E196" s="15" t="n">
        <v>51.61</v>
      </c>
      <c r="F196" s="16" t="n">
        <v>0.0016</v>
      </c>
      <c r="G196" s="16" t="n"/>
    </row>
    <row r="197">
      <c r="A197" s="13" t="inlineStr">
        <is>
          <t>L&amp;T Technology Services Ltd.</t>
        </is>
      </c>
      <c r="B197" s="32" t="inlineStr">
        <is>
          <t>INE010V01017</t>
        </is>
      </c>
      <c r="C197" s="32" t="inlineStr">
        <is>
          <t>IT - Services</t>
        </is>
      </c>
      <c r="D197" s="14" t="n">
        <v>1156</v>
      </c>
      <c r="E197" s="15" t="n">
        <v>51.33</v>
      </c>
      <c r="F197" s="16" t="n">
        <v>0.0016</v>
      </c>
      <c r="G197" s="16" t="n"/>
    </row>
    <row r="198">
      <c r="A198" s="13" t="inlineStr">
        <is>
          <t>United Breweries Ltd.</t>
        </is>
      </c>
      <c r="B198" s="32" t="inlineStr">
        <is>
          <t>INE686F01025</t>
        </is>
      </c>
      <c r="C198" s="32" t="inlineStr">
        <is>
          <t>Beverages</t>
        </is>
      </c>
      <c r="D198" s="14" t="n">
        <v>3031</v>
      </c>
      <c r="E198" s="15" t="n">
        <v>51.24</v>
      </c>
      <c r="F198" s="16" t="n">
        <v>0.0016</v>
      </c>
      <c r="G198" s="16" t="n"/>
    </row>
    <row r="199">
      <c r="A199" s="13" t="inlineStr">
        <is>
          <t>Pidilite Industries Ltd.</t>
        </is>
      </c>
      <c r="B199" s="32" t="inlineStr">
        <is>
          <t>INE318A01026</t>
        </is>
      </c>
      <c r="C199" s="32" t="inlineStr">
        <is>
          <t>Chemicals &amp; Petrochemicals</t>
        </is>
      </c>
      <c r="D199" s="14" t="n">
        <v>3481</v>
      </c>
      <c r="E199" s="15" t="n">
        <v>51.16</v>
      </c>
      <c r="F199" s="16" t="n">
        <v>0.0016</v>
      </c>
      <c r="G199" s="16" t="n"/>
    </row>
    <row r="200">
      <c r="A200" s="13" t="inlineStr">
        <is>
          <t>Procter &amp; Gamble Hygiene&amp;HealthCare Ltd.</t>
        </is>
      </c>
      <c r="B200" s="32" t="inlineStr">
        <is>
          <t>INE179A01014</t>
        </is>
      </c>
      <c r="C200" s="32" t="inlineStr">
        <is>
          <t>Personal Products</t>
        </is>
      </c>
      <c r="D200" s="14" t="n">
        <v>397</v>
      </c>
      <c r="E200" s="15" t="n">
        <v>50.64</v>
      </c>
      <c r="F200" s="16" t="n">
        <v>0.0016</v>
      </c>
      <c r="G200" s="16" t="n"/>
    </row>
    <row r="201">
      <c r="A201" s="13" t="inlineStr">
        <is>
          <t>REC Ltd.</t>
        </is>
      </c>
      <c r="B201" s="32" t="inlineStr">
        <is>
          <t>INE020B01018</t>
        </is>
      </c>
      <c r="C201" s="32" t="inlineStr">
        <is>
          <t>Finance</t>
        </is>
      </c>
      <c r="D201" s="14" t="n">
        <v>14005</v>
      </c>
      <c r="E201" s="15" t="n">
        <v>50.54</v>
      </c>
      <c r="F201" s="16" t="n">
        <v>0.0016</v>
      </c>
      <c r="G201" s="16" t="n"/>
    </row>
    <row r="202">
      <c r="A202" s="13" t="inlineStr">
        <is>
          <t>K.P.R. Mill Ltd.</t>
        </is>
      </c>
      <c r="B202" s="32" t="inlineStr">
        <is>
          <t>INE930H01031</t>
        </is>
      </c>
      <c r="C202" s="32" t="inlineStr">
        <is>
          <t>Textiles &amp; Apparels</t>
        </is>
      </c>
      <c r="D202" s="14" t="n">
        <v>4669</v>
      </c>
      <c r="E202" s="15" t="n">
        <v>50.4</v>
      </c>
      <c r="F202" s="16" t="n">
        <v>0.0016</v>
      </c>
      <c r="G202" s="16" t="n"/>
    </row>
    <row r="203">
      <c r="A203" s="13" t="inlineStr">
        <is>
          <t>Housing &amp; Urban Development Corp Ltd.</t>
        </is>
      </c>
      <c r="B203" s="32" t="inlineStr">
        <is>
          <t>INE031A01017</t>
        </is>
      </c>
      <c r="C203" s="32" t="inlineStr">
        <is>
          <t>Finance</t>
        </is>
      </c>
      <c r="D203" s="14" t="n">
        <v>21063</v>
      </c>
      <c r="E203" s="15" t="n">
        <v>50.4</v>
      </c>
      <c r="F203" s="16" t="n">
        <v>0.0016</v>
      </c>
      <c r="G203" s="16" t="n"/>
    </row>
    <row r="204">
      <c r="A204" s="13" t="inlineStr">
        <is>
          <t>General Insurance Corporation of India</t>
        </is>
      </c>
      <c r="B204" s="32" t="inlineStr">
        <is>
          <t>INE481Y01014</t>
        </is>
      </c>
      <c r="C204" s="32" t="inlineStr">
        <is>
          <t>Insurance</t>
        </is>
      </c>
      <c r="D204" s="14" t="n">
        <v>12979</v>
      </c>
      <c r="E204" s="15" t="n">
        <v>50.25</v>
      </c>
      <c r="F204" s="16" t="n">
        <v>0.0016</v>
      </c>
      <c r="G204" s="16" t="n"/>
    </row>
    <row r="205">
      <c r="A205" s="13" t="inlineStr">
        <is>
          <t>Godfrey Phillips India Ltd.</t>
        </is>
      </c>
      <c r="B205" s="32" t="inlineStr">
        <is>
          <t>INE260B01028</t>
        </is>
      </c>
      <c r="C205" s="32" t="inlineStr">
        <is>
          <t>Cigarettes &amp; Tobacco Products</t>
        </is>
      </c>
      <c r="D205" s="14" t="n">
        <v>1709</v>
      </c>
      <c r="E205" s="15" t="n">
        <v>49.1</v>
      </c>
      <c r="F205" s="16" t="n">
        <v>0.0015</v>
      </c>
      <c r="G205" s="16" t="n"/>
    </row>
    <row r="206">
      <c r="A206" s="13" t="inlineStr">
        <is>
          <t>Tata Technologies Ltd.</t>
        </is>
      </c>
      <c r="B206" s="32" t="inlineStr">
        <is>
          <t>INE142M01025</t>
        </is>
      </c>
      <c r="C206" s="32" t="inlineStr">
        <is>
          <t>IT - Services</t>
        </is>
      </c>
      <c r="D206" s="14" t="n">
        <v>7202</v>
      </c>
      <c r="E206" s="15" t="n">
        <v>48.91</v>
      </c>
      <c r="F206" s="16" t="n">
        <v>0.0015</v>
      </c>
      <c r="G206" s="16" t="n"/>
    </row>
    <row r="207">
      <c r="A207" s="13" t="inlineStr">
        <is>
          <t>ACC Ltd.</t>
        </is>
      </c>
      <c r="B207" s="32" t="inlineStr">
        <is>
          <t>INE012A01025</t>
        </is>
      </c>
      <c r="C207" s="32" t="inlineStr">
        <is>
          <t>Cement &amp; Cement Products</t>
        </is>
      </c>
      <c r="D207" s="14" t="n">
        <v>2629</v>
      </c>
      <c r="E207" s="15" t="n">
        <v>48.65</v>
      </c>
      <c r="F207" s="16" t="n">
        <v>0.0015</v>
      </c>
      <c r="G207" s="16" t="n"/>
    </row>
    <row r="208">
      <c r="A208" s="13" t="inlineStr">
        <is>
          <t>Punjab National Bank</t>
        </is>
      </c>
      <c r="B208" s="32" t="inlineStr">
        <is>
          <t>INE160A01022</t>
        </is>
      </c>
      <c r="C208" s="32" t="inlineStr">
        <is>
          <t>Banks</t>
        </is>
      </c>
      <c r="D208" s="14" t="n">
        <v>38663</v>
      </c>
      <c r="E208" s="15" t="n">
        <v>48.14</v>
      </c>
      <c r="F208" s="16" t="n">
        <v>0.0015</v>
      </c>
      <c r="G208" s="16" t="n"/>
    </row>
    <row r="209">
      <c r="A209" s="13" t="inlineStr">
        <is>
          <t>United Spirits Ltd.</t>
        </is>
      </c>
      <c r="B209" s="32" t="inlineStr">
        <is>
          <t>INE854D01024</t>
        </is>
      </c>
      <c r="C209" s="32" t="inlineStr">
        <is>
          <t>Beverages</t>
        </is>
      </c>
      <c r="D209" s="14" t="n">
        <v>3312</v>
      </c>
      <c r="E209" s="15" t="n">
        <v>48.08</v>
      </c>
      <c r="F209" s="16" t="n">
        <v>0.0015</v>
      </c>
      <c r="G209" s="16" t="n"/>
    </row>
    <row r="210">
      <c r="A210" s="13" t="inlineStr">
        <is>
          <t>Indian Renewable Energy Dev Agency Ltd.</t>
        </is>
      </c>
      <c r="B210" s="32" t="inlineStr">
        <is>
          <t>INE202E01016</t>
        </is>
      </c>
      <c r="C210" s="32" t="inlineStr">
        <is>
          <t>Finance</t>
        </is>
      </c>
      <c r="D210" s="14" t="n">
        <v>33392</v>
      </c>
      <c r="E210" s="15" t="n">
        <v>47.72</v>
      </c>
      <c r="F210" s="16" t="n">
        <v>0.0015</v>
      </c>
      <c r="G210" s="16" t="n"/>
    </row>
    <row r="211">
      <c r="A211" s="13" t="inlineStr">
        <is>
          <t>Thermax Ltd.</t>
        </is>
      </c>
      <c r="B211" s="32" t="inlineStr">
        <is>
          <t>INE152A01029</t>
        </is>
      </c>
      <c r="C211" s="32" t="inlineStr">
        <is>
          <t>Electrical Equipment</t>
        </is>
      </c>
      <c r="D211" s="14" t="n">
        <v>1626</v>
      </c>
      <c r="E211" s="15" t="n">
        <v>47.48</v>
      </c>
      <c r="F211" s="16" t="n">
        <v>0.0015</v>
      </c>
      <c r="G211" s="16" t="n"/>
    </row>
    <row r="212">
      <c r="A212" s="13" t="inlineStr">
        <is>
          <t>Premier Energies Ltd.</t>
        </is>
      </c>
      <c r="B212" s="32" t="inlineStr">
        <is>
          <t>INE0BS701011</t>
        </is>
      </c>
      <c r="C212" s="32" t="inlineStr">
        <is>
          <t>Electrical Equipment</t>
        </is>
      </c>
      <c r="D212" s="14" t="n">
        <v>4796</v>
      </c>
      <c r="E212" s="15" t="n">
        <v>46.79</v>
      </c>
      <c r="F212" s="16" t="n">
        <v>0.0015</v>
      </c>
      <c r="G212" s="16" t="n"/>
    </row>
    <row r="213">
      <c r="A213" s="13" t="inlineStr">
        <is>
          <t>CRISIL Ltd.</t>
        </is>
      </c>
      <c r="B213" s="32" t="inlineStr">
        <is>
          <t>INE007A01025</t>
        </is>
      </c>
      <c r="C213" s="32" t="inlineStr">
        <is>
          <t>Finance</t>
        </is>
      </c>
      <c r="D213" s="14" t="n">
        <v>1023</v>
      </c>
      <c r="E213" s="15" t="n">
        <v>45.25</v>
      </c>
      <c r="F213" s="16" t="n">
        <v>0.0014</v>
      </c>
      <c r="G213" s="16" t="n"/>
    </row>
    <row r="214">
      <c r="A214" s="13" t="inlineStr">
        <is>
          <t>Ajanta Pharma Ltd.</t>
        </is>
      </c>
      <c r="B214" s="32" t="inlineStr">
        <is>
          <t>INE031B01049</t>
        </is>
      </c>
      <c r="C214" s="32" t="inlineStr">
        <is>
          <t>Pharmaceuticals &amp; Biotechnology</t>
        </is>
      </c>
      <c r="D214" s="14" t="n">
        <v>1767</v>
      </c>
      <c r="E214" s="15" t="n">
        <v>45.25</v>
      </c>
      <c r="F214" s="16" t="n">
        <v>0.0014</v>
      </c>
      <c r="G214" s="16" t="n"/>
    </row>
    <row r="215">
      <c r="A215" s="13" t="inlineStr">
        <is>
          <t>Deepak Nitrite Ltd.</t>
        </is>
      </c>
      <c r="B215" s="32" t="inlineStr">
        <is>
          <t>INE288B01029</t>
        </is>
      </c>
      <c r="C215" s="32" t="inlineStr">
        <is>
          <t>Chemicals &amp; Petrochemicals</t>
        </is>
      </c>
      <c r="D215" s="14" t="n">
        <v>2883</v>
      </c>
      <c r="E215" s="15" t="n">
        <v>44.93</v>
      </c>
      <c r="F215" s="16" t="n">
        <v>0.0014</v>
      </c>
      <c r="G215" s="16" t="n"/>
    </row>
    <row r="216">
      <c r="A216" s="13" t="inlineStr">
        <is>
          <t>GlaxoSmithKline Pharmaceuticals Ltd.</t>
        </is>
      </c>
      <c r="B216" s="32" t="inlineStr">
        <is>
          <t>INE159A01016</t>
        </is>
      </c>
      <c r="C216" s="32" t="inlineStr">
        <is>
          <t>Pharmaceuticals &amp; Biotechnology</t>
        </is>
      </c>
      <c r="D216" s="14" t="n">
        <v>1738</v>
      </c>
      <c r="E216" s="15" t="n">
        <v>44.66</v>
      </c>
      <c r="F216" s="16" t="n">
        <v>0.0014</v>
      </c>
      <c r="G216" s="16" t="n"/>
    </row>
    <row r="217">
      <c r="A217" s="13" t="inlineStr">
        <is>
          <t>Global Health Ltd.</t>
        </is>
      </c>
      <c r="B217" s="32" t="inlineStr">
        <is>
          <t>INE474Q01031</t>
        </is>
      </c>
      <c r="C217" s="32" t="inlineStr">
        <is>
          <t>Healthcare Services</t>
        </is>
      </c>
      <c r="D217" s="14" t="n">
        <v>3542</v>
      </c>
      <c r="E217" s="15" t="n">
        <v>44.13</v>
      </c>
      <c r="F217" s="16" t="n">
        <v>0.0014</v>
      </c>
      <c r="G217" s="16" t="n"/>
    </row>
    <row r="218">
      <c r="A218" s="13" t="inlineStr">
        <is>
          <t>Jindal Steel Ltd.</t>
        </is>
      </c>
      <c r="B218" s="32" t="inlineStr">
        <is>
          <t>INE749A01030</t>
        </is>
      </c>
      <c r="C218" s="32" t="inlineStr">
        <is>
          <t>Ferrous Metals</t>
        </is>
      </c>
      <c r="D218" s="14" t="n">
        <v>4191</v>
      </c>
      <c r="E218" s="15" t="n">
        <v>43.77</v>
      </c>
      <c r="F218" s="16" t="n">
        <v>0.0014</v>
      </c>
      <c r="G218" s="16" t="n"/>
    </row>
    <row r="219">
      <c r="A219" s="13" t="inlineStr">
        <is>
          <t>Torrent Pharmaceuticals Ltd.</t>
        </is>
      </c>
      <c r="B219" s="32" t="inlineStr">
        <is>
          <t>INE685A01028</t>
        </is>
      </c>
      <c r="C219" s="32" t="inlineStr">
        <is>
          <t>Pharmaceuticals &amp; Biotechnology</t>
        </is>
      </c>
      <c r="D219" s="14" t="n">
        <v>1173</v>
      </c>
      <c r="E219" s="15" t="n">
        <v>43.64</v>
      </c>
      <c r="F219" s="16" t="n">
        <v>0.0014</v>
      </c>
      <c r="G219" s="16" t="n"/>
    </row>
    <row r="220">
      <c r="A220" s="13" t="inlineStr">
        <is>
          <t>Hexaware Technologies Ltd.</t>
        </is>
      </c>
      <c r="B220" s="32" t="inlineStr">
        <is>
          <t>INE093A01041</t>
        </is>
      </c>
      <c r="C220" s="32" t="inlineStr">
        <is>
          <t>IT - Software</t>
        </is>
      </c>
      <c r="D220" s="14" t="n">
        <v>5570</v>
      </c>
      <c r="E220" s="15" t="n">
        <v>42.15</v>
      </c>
      <c r="F220" s="16" t="n">
        <v>0.0013</v>
      </c>
      <c r="G220" s="16" t="n"/>
    </row>
    <row r="221">
      <c r="A221" s="13" t="inlineStr">
        <is>
          <t>3M India Ltd.</t>
        </is>
      </c>
      <c r="B221" s="32" t="inlineStr">
        <is>
          <t>INE470A01017</t>
        </is>
      </c>
      <c r="C221" s="32" t="inlineStr">
        <is>
          <t>Diversified</t>
        </is>
      </c>
      <c r="D221" s="14" t="n">
        <v>119</v>
      </c>
      <c r="E221" s="15" t="n">
        <v>41.46</v>
      </c>
      <c r="F221" s="16" t="n">
        <v>0.0013</v>
      </c>
      <c r="G221" s="16" t="n"/>
    </row>
    <row r="222">
      <c r="A222" s="13" t="inlineStr">
        <is>
          <t>Havells India Ltd.</t>
        </is>
      </c>
      <c r="B222" s="32" t="inlineStr">
        <is>
          <t>INE176B01034</t>
        </is>
      </c>
      <c r="C222" s="32" t="inlineStr">
        <is>
          <t>Consumer Durables</t>
        </is>
      </c>
      <c r="D222" s="14" t="n">
        <v>2827</v>
      </c>
      <c r="E222" s="15" t="n">
        <v>40.76</v>
      </c>
      <c r="F222" s="16" t="n">
        <v>0.0013</v>
      </c>
      <c r="G222" s="16" t="n"/>
    </row>
    <row r="223">
      <c r="A223" s="13" t="inlineStr">
        <is>
          <t>Tata Investment Corporation Ltd.</t>
        </is>
      </c>
      <c r="B223" s="32" t="inlineStr">
        <is>
          <t>INE672A01026</t>
        </is>
      </c>
      <c r="C223" s="32" t="inlineStr">
        <is>
          <t>Finance</t>
        </is>
      </c>
      <c r="D223" s="14" t="n">
        <v>5456</v>
      </c>
      <c r="E223" s="15" t="n">
        <v>40.69</v>
      </c>
      <c r="F223" s="16" t="n">
        <v>0.0013</v>
      </c>
      <c r="G223" s="16" t="n"/>
    </row>
    <row r="224">
      <c r="A224" s="13" t="inlineStr">
        <is>
          <t>Shree Cement Ltd.</t>
        </is>
      </c>
      <c r="B224" s="32" t="inlineStr">
        <is>
          <t>INE070A01015</t>
        </is>
      </c>
      <c r="C224" s="32" t="inlineStr">
        <is>
          <t>Cement &amp; Cement Products</t>
        </is>
      </c>
      <c r="D224" s="14" t="n">
        <v>150</v>
      </c>
      <c r="E224" s="15" t="n">
        <v>39.6</v>
      </c>
      <c r="F224" s="16" t="n">
        <v>0.0012</v>
      </c>
      <c r="G224" s="16" t="n"/>
    </row>
    <row r="225">
      <c r="A225" s="13" t="inlineStr">
        <is>
          <t>Endurance Technologies Ltd.</t>
        </is>
      </c>
      <c r="B225" s="32" t="inlineStr">
        <is>
          <t>INE913H01037</t>
        </is>
      </c>
      <c r="C225" s="32" t="inlineStr">
        <is>
          <t>Auto Components</t>
        </is>
      </c>
      <c r="D225" s="14" t="n">
        <v>1480</v>
      </c>
      <c r="E225" s="15" t="n">
        <v>39.13</v>
      </c>
      <c r="F225" s="16" t="n">
        <v>0.0012</v>
      </c>
      <c r="G225" s="16" t="n"/>
    </row>
    <row r="226">
      <c r="A226" s="13" t="inlineStr">
        <is>
          <t>Adani Energy Solutions Ltd.</t>
        </is>
      </c>
      <c r="B226" s="32" t="inlineStr">
        <is>
          <t>INE931S01010</t>
        </is>
      </c>
      <c r="C226" s="32" t="inlineStr">
        <is>
          <t>Power</t>
        </is>
      </c>
      <c r="D226" s="14" t="n">
        <v>3890</v>
      </c>
      <c r="E226" s="15" t="n">
        <v>38.69</v>
      </c>
      <c r="F226" s="16" t="n">
        <v>0.0012</v>
      </c>
      <c r="G226" s="16" t="n"/>
    </row>
    <row r="227">
      <c r="A227" s="13" t="inlineStr">
        <is>
          <t>Bank of Maharashtra</t>
        </is>
      </c>
      <c r="B227" s="32" t="inlineStr">
        <is>
          <t>INE457A01014</t>
        </is>
      </c>
      <c r="C227" s="32" t="inlineStr">
        <is>
          <t>Banks</t>
        </is>
      </c>
      <c r="D227" s="14" t="n">
        <v>66035</v>
      </c>
      <c r="E227" s="15" t="n">
        <v>38.67</v>
      </c>
      <c r="F227" s="16" t="n">
        <v>0.0012</v>
      </c>
      <c r="G227" s="16" t="n"/>
    </row>
    <row r="228">
      <c r="A228" s="13" t="inlineStr">
        <is>
          <t>Ambuja Cements Ltd.</t>
        </is>
      </c>
      <c r="B228" s="32" t="inlineStr">
        <is>
          <t>INE079A01024</t>
        </is>
      </c>
      <c r="C228" s="32" t="inlineStr">
        <is>
          <t>Cement &amp; Cement Products</t>
        </is>
      </c>
      <c r="D228" s="14" t="n">
        <v>7018</v>
      </c>
      <c r="E228" s="15" t="n">
        <v>38.61</v>
      </c>
      <c r="F228" s="16" t="n">
        <v>0.0012</v>
      </c>
      <c r="G228" s="16" t="n"/>
    </row>
    <row r="229">
      <c r="A229" s="13" t="inlineStr">
        <is>
          <t>Hyundai Motor India Ltd.</t>
        </is>
      </c>
      <c r="B229" s="32" t="inlineStr">
        <is>
          <t>INE0V6F01027</t>
        </is>
      </c>
      <c r="C229" s="32" t="inlineStr">
        <is>
          <t>Automobiles</t>
        </is>
      </c>
      <c r="D229" s="14" t="n">
        <v>1599</v>
      </c>
      <c r="E229" s="15" t="n">
        <v>37.19</v>
      </c>
      <c r="F229" s="16" t="n">
        <v>0.0012</v>
      </c>
      <c r="G229" s="16" t="n"/>
    </row>
    <row r="230">
      <c r="A230" s="13" t="inlineStr">
        <is>
          <t>NTPC Green Energy Ltd.</t>
        </is>
      </c>
      <c r="B230" s="32" t="inlineStr">
        <is>
          <t>INE0ONG01011</t>
        </is>
      </c>
      <c r="C230" s="32" t="inlineStr">
        <is>
          <t>Power</t>
        </is>
      </c>
      <c r="D230" s="14" t="n">
        <v>38988</v>
      </c>
      <c r="E230" s="15" t="n">
        <v>37.02</v>
      </c>
      <c r="F230" s="16" t="n">
        <v>0.0012</v>
      </c>
      <c r="G230" s="16" t="n"/>
    </row>
    <row r="231">
      <c r="A231" s="13" t="inlineStr">
        <is>
          <t>JSW Infrastructure Ltd.</t>
        </is>
      </c>
      <c r="B231" s="32" t="inlineStr">
        <is>
          <t>INE880J01026</t>
        </is>
      </c>
      <c r="C231" s="32" t="inlineStr">
        <is>
          <t>Transport Infrastructure</t>
        </is>
      </c>
      <c r="D231" s="14" t="n">
        <v>13522</v>
      </c>
      <c r="E231" s="15" t="n">
        <v>36.56</v>
      </c>
      <c r="F231" s="16" t="n">
        <v>0.0011</v>
      </c>
      <c r="G231" s="16" t="n"/>
    </row>
    <row r="232">
      <c r="A232" s="13" t="inlineStr">
        <is>
          <t>Solar Industries India Ltd.</t>
        </is>
      </c>
      <c r="B232" s="32" t="inlineStr">
        <is>
          <t>INE343H01029</t>
        </is>
      </c>
      <c r="C232" s="32" t="inlineStr">
        <is>
          <t>Chemicals &amp; Petrochemicals</t>
        </is>
      </c>
      <c r="D232" s="14" t="n">
        <v>273</v>
      </c>
      <c r="E232" s="15" t="n">
        <v>36.23</v>
      </c>
      <c r="F232" s="16" t="n">
        <v>0.0011</v>
      </c>
      <c r="G232" s="16" t="n"/>
    </row>
    <row r="233">
      <c r="A233" s="13" t="inlineStr">
        <is>
          <t>Lodha Developers Ltd.</t>
        </is>
      </c>
      <c r="B233" s="32" t="inlineStr">
        <is>
          <t>INE670K01029</t>
        </is>
      </c>
      <c r="C233" s="32" t="inlineStr">
        <is>
          <t>Realty</t>
        </is>
      </c>
      <c r="D233" s="14" t="n">
        <v>3150</v>
      </c>
      <c r="E233" s="15" t="n">
        <v>36.17</v>
      </c>
      <c r="F233" s="16" t="n">
        <v>0.0011</v>
      </c>
      <c r="G233" s="16" t="n"/>
    </row>
    <row r="234">
      <c r="A234" s="13" t="inlineStr">
        <is>
          <t>Adani Green Energy Ltd.</t>
        </is>
      </c>
      <c r="B234" s="32" t="inlineStr">
        <is>
          <t>INE364U01010</t>
        </is>
      </c>
      <c r="C234" s="32" t="inlineStr">
        <is>
          <t>Power</t>
        </is>
      </c>
      <c r="D234" s="14" t="n">
        <v>3433</v>
      </c>
      <c r="E234" s="15" t="n">
        <v>35.98</v>
      </c>
      <c r="F234" s="16" t="n">
        <v>0.0011</v>
      </c>
      <c r="G234" s="16" t="n"/>
    </row>
    <row r="235">
      <c r="A235" s="13" t="inlineStr">
        <is>
          <t>AWL Agri Business Ltd.</t>
        </is>
      </c>
      <c r="B235" s="32" t="inlineStr">
        <is>
          <t>INE699H01024</t>
        </is>
      </c>
      <c r="C235" s="32" t="inlineStr">
        <is>
          <t>Agricultural Food &amp; other Products</t>
        </is>
      </c>
      <c r="D235" s="14" t="n">
        <v>13840</v>
      </c>
      <c r="E235" s="15" t="n">
        <v>35.85</v>
      </c>
      <c r="F235" s="16" t="n">
        <v>0.0011</v>
      </c>
      <c r="G235" s="16" t="n"/>
    </row>
    <row r="236">
      <c r="A236" s="13" t="inlineStr">
        <is>
          <t>IRB Infrastructure Developers Ltd.</t>
        </is>
      </c>
      <c r="B236" s="32" t="inlineStr">
        <is>
          <t>INE821I01022</t>
        </is>
      </c>
      <c r="C236" s="32" t="inlineStr">
        <is>
          <t>Construction</t>
        </is>
      </c>
      <c r="D236" s="14" t="n">
        <v>83263</v>
      </c>
      <c r="E236" s="15" t="n">
        <v>35.73</v>
      </c>
      <c r="F236" s="16" t="n">
        <v>0.0011</v>
      </c>
      <c r="G236" s="16" t="n"/>
    </row>
    <row r="237">
      <c r="A237" s="13" t="inlineStr">
        <is>
          <t>Bosch Ltd.</t>
        </is>
      </c>
      <c r="B237" s="32" t="inlineStr">
        <is>
          <t>INE323A01026</t>
        </is>
      </c>
      <c r="C237" s="32" t="inlineStr">
        <is>
          <t>Auto Components</t>
        </is>
      </c>
      <c r="D237" s="14" t="n">
        <v>97</v>
      </c>
      <c r="E237" s="15" t="n">
        <v>35.03</v>
      </c>
      <c r="F237" s="16" t="n">
        <v>0.0011</v>
      </c>
      <c r="G237" s="16" t="n"/>
    </row>
    <row r="238">
      <c r="A238" s="13" t="inlineStr">
        <is>
          <t>NLC India Ltd.</t>
        </is>
      </c>
      <c r="B238" s="32" t="inlineStr">
        <is>
          <t>INE589A01014</t>
        </is>
      </c>
      <c r="C238" s="32" t="inlineStr">
        <is>
          <t>Power</t>
        </is>
      </c>
      <c r="D238" s="14" t="n">
        <v>13692</v>
      </c>
      <c r="E238" s="15" t="n">
        <v>33.3</v>
      </c>
      <c r="F238" s="16" t="n">
        <v>0.001</v>
      </c>
      <c r="G238" s="16" t="n"/>
    </row>
    <row r="239">
      <c r="A239" s="13" t="inlineStr">
        <is>
          <t>Siemens Ltd.</t>
        </is>
      </c>
      <c r="B239" s="32" t="inlineStr">
        <is>
          <t>INE003A01024</t>
        </is>
      </c>
      <c r="C239" s="32" t="inlineStr">
        <is>
          <t>Electrical Equipment</t>
        </is>
      </c>
      <c r="D239" s="14" t="n">
        <v>991</v>
      </c>
      <c r="E239" s="15" t="n">
        <v>32.67</v>
      </c>
      <c r="F239" s="16" t="n">
        <v>0.001</v>
      </c>
      <c r="G239" s="16" t="n"/>
    </row>
    <row r="240">
      <c r="A240" s="13" t="inlineStr">
        <is>
          <t>Honeywell Automation India Ltd.</t>
        </is>
      </c>
      <c r="B240" s="32" t="inlineStr">
        <is>
          <t>INE671A01010</t>
        </is>
      </c>
      <c r="C240" s="32" t="inlineStr">
        <is>
          <t>Industrial Manufacturing</t>
        </is>
      </c>
      <c r="D240" s="14" t="n">
        <v>92</v>
      </c>
      <c r="E240" s="15" t="n">
        <v>32.56</v>
      </c>
      <c r="F240" s="16" t="n">
        <v>0.001</v>
      </c>
      <c r="G240" s="16" t="n"/>
    </row>
    <row r="241">
      <c r="A241" s="13" t="inlineStr">
        <is>
          <t>Siemens Energy India Ltd.</t>
        </is>
      </c>
      <c r="B241" s="32" t="inlineStr">
        <is>
          <t>INE1NPP01017</t>
        </is>
      </c>
      <c r="C241" s="32" t="inlineStr">
        <is>
          <t>Electrical Equipment</t>
        </is>
      </c>
      <c r="D241" s="14" t="n">
        <v>992</v>
      </c>
      <c r="E241" s="15" t="n">
        <v>31.34</v>
      </c>
      <c r="F241" s="16" t="n">
        <v>0.001</v>
      </c>
      <c r="G241" s="16" t="n"/>
    </row>
    <row r="242">
      <c r="A242" s="13" t="inlineStr">
        <is>
          <t>ABB India Ltd.</t>
        </is>
      </c>
      <c r="B242" s="32" t="inlineStr">
        <is>
          <t>INE117A01022</t>
        </is>
      </c>
      <c r="C242" s="32" t="inlineStr">
        <is>
          <t>Electrical Equipment</t>
        </is>
      </c>
      <c r="D242" s="14" t="n">
        <v>588</v>
      </c>
      <c r="E242" s="15" t="n">
        <v>30.43</v>
      </c>
      <c r="F242" s="16" t="n">
        <v>0.0009</v>
      </c>
      <c r="G242" s="16" t="n"/>
    </row>
    <row r="243">
      <c r="A243" s="13" t="inlineStr">
        <is>
          <t>JSW Energy Ltd.</t>
        </is>
      </c>
      <c r="B243" s="32" t="inlineStr">
        <is>
          <t>INE121E01018</t>
        </is>
      </c>
      <c r="C243" s="32" t="inlineStr">
        <is>
          <t>Power</t>
        </is>
      </c>
      <c r="D243" s="14" t="n">
        <v>6004</v>
      </c>
      <c r="E243" s="15" t="n">
        <v>29.34</v>
      </c>
      <c r="F243" s="16" t="n">
        <v>0.0009</v>
      </c>
      <c r="G243" s="16" t="n"/>
    </row>
    <row r="244">
      <c r="A244" s="13" t="inlineStr">
        <is>
          <t>Gujarat Gas Ltd.</t>
        </is>
      </c>
      <c r="B244" s="32" t="inlineStr">
        <is>
          <t>INE844O01030</t>
        </is>
      </c>
      <c r="C244" s="32" t="inlineStr">
        <is>
          <t>Gas</t>
        </is>
      </c>
      <c r="D244" s="14" t="n">
        <v>7237</v>
      </c>
      <c r="E244" s="15" t="n">
        <v>28.67</v>
      </c>
      <c r="F244" s="16" t="n">
        <v>0.0009</v>
      </c>
      <c r="G244" s="16" t="n"/>
    </row>
    <row r="245">
      <c r="A245" s="13" t="inlineStr">
        <is>
          <t>Zydus Lifesciences Ltd.</t>
        </is>
      </c>
      <c r="B245" s="32" t="inlineStr">
        <is>
          <t>INE010B01027</t>
        </is>
      </c>
      <c r="C245" s="32" t="inlineStr">
        <is>
          <t>Pharmaceuticals &amp; Biotechnology</t>
        </is>
      </c>
      <c r="D245" s="14" t="n">
        <v>2801</v>
      </c>
      <c r="E245" s="15" t="n">
        <v>26.4</v>
      </c>
      <c r="F245" s="16" t="n">
        <v>0.0008</v>
      </c>
      <c r="G245" s="16" t="n"/>
    </row>
    <row r="246">
      <c r="A246" s="13" t="inlineStr">
        <is>
          <t>IDBI Bank Ltd.</t>
        </is>
      </c>
      <c r="B246" s="32" t="inlineStr">
        <is>
          <t>INE008A01015</t>
        </is>
      </c>
      <c r="C246" s="32" t="inlineStr">
        <is>
          <t>Banks</t>
        </is>
      </c>
      <c r="D246" s="14" t="n">
        <v>23528</v>
      </c>
      <c r="E246" s="15" t="n">
        <v>23.62</v>
      </c>
      <c r="F246" s="16" t="n">
        <v>0.0007</v>
      </c>
      <c r="G246" s="16" t="n"/>
    </row>
    <row r="247">
      <c r="A247" s="13" t="inlineStr">
        <is>
          <t>Hindustan Zinc Ltd.</t>
        </is>
      </c>
      <c r="B247" s="32" t="inlineStr">
        <is>
          <t>INE267A01025</t>
        </is>
      </c>
      <c r="C247" s="32" t="inlineStr">
        <is>
          <t>Non - Ferrous Metals</t>
        </is>
      </c>
      <c r="D247" s="14" t="n">
        <v>4861</v>
      </c>
      <c r="E247" s="15" t="n">
        <v>23.59</v>
      </c>
      <c r="F247" s="16" t="n">
        <v>0.0007</v>
      </c>
      <c r="G247" s="16" t="n"/>
    </row>
    <row r="248">
      <c r="A248" s="13" t="inlineStr">
        <is>
          <t>Indian Railway Finance Corporation Ltd.</t>
        </is>
      </c>
      <c r="B248" s="32" t="inlineStr">
        <is>
          <t>INE053F01010</t>
        </is>
      </c>
      <c r="C248" s="32" t="inlineStr">
        <is>
          <t>Finance</t>
        </is>
      </c>
      <c r="D248" s="14" t="n">
        <v>20035</v>
      </c>
      <c r="E248" s="15" t="n">
        <v>23.56</v>
      </c>
      <c r="F248" s="16" t="n">
        <v>0.0007</v>
      </c>
      <c r="G248" s="16" t="n"/>
    </row>
    <row r="249">
      <c r="A249" s="13" t="inlineStr">
        <is>
          <t>SJVN Ltd.</t>
        </is>
      </c>
      <c r="B249" s="32" t="inlineStr">
        <is>
          <t>INE002L01015</t>
        </is>
      </c>
      <c r="C249" s="32" t="inlineStr">
        <is>
          <t>Power</t>
        </is>
      </c>
      <c r="D249" s="14" t="n">
        <v>30022</v>
      </c>
      <c r="E249" s="15" t="n">
        <v>23.38</v>
      </c>
      <c r="F249" s="16" t="n">
        <v>0.0007</v>
      </c>
      <c r="G249" s="16" t="n"/>
    </row>
    <row r="250">
      <c r="A250" s="13" t="inlineStr">
        <is>
          <t>Fertilizers &amp; Chemicals Travancore Ltd.</t>
        </is>
      </c>
      <c r="B250" s="32" t="inlineStr">
        <is>
          <t>INE188A01015</t>
        </is>
      </c>
      <c r="C250" s="32" t="inlineStr">
        <is>
          <t>Fertilizers &amp; Agrochemicals</t>
        </is>
      </c>
      <c r="D250" s="14" t="n">
        <v>2615</v>
      </c>
      <c r="E250" s="15" t="n">
        <v>22.92</v>
      </c>
      <c r="F250" s="16" t="n">
        <v>0.0007</v>
      </c>
      <c r="G250" s="16" t="n"/>
    </row>
    <row r="251">
      <c r="A251" s="13" t="inlineStr">
        <is>
          <t>Mazagon Dock Shipbuilders Ltd.</t>
        </is>
      </c>
      <c r="B251" s="32" t="inlineStr">
        <is>
          <t>INE249Z01020</t>
        </is>
      </c>
      <c r="C251" s="32" t="inlineStr">
        <is>
          <t>Industrial Manufacturing</t>
        </is>
      </c>
      <c r="D251" s="14" t="n">
        <v>852</v>
      </c>
      <c r="E251" s="15" t="n">
        <v>22.83</v>
      </c>
      <c r="F251" s="16" t="n">
        <v>0.0007</v>
      </c>
      <c r="G251" s="16" t="n"/>
    </row>
    <row r="252">
      <c r="A252" s="13" t="inlineStr">
        <is>
          <t>Life Insurance Corporation of India</t>
        </is>
      </c>
      <c r="B252" s="32" t="inlineStr">
        <is>
          <t>INE0J1Y01017</t>
        </is>
      </c>
      <c r="C252" s="32" t="inlineStr">
        <is>
          <t>Insurance</t>
        </is>
      </c>
      <c r="D252" s="14" t="n">
        <v>2489</v>
      </c>
      <c r="E252" s="15" t="n">
        <v>22.26</v>
      </c>
      <c r="F252" s="16" t="n">
        <v>0.0007</v>
      </c>
      <c r="G252" s="16" t="n"/>
    </row>
    <row r="253">
      <c r="A253" s="13" t="inlineStr">
        <is>
          <t>Godrej Industries Ltd.</t>
        </is>
      </c>
      <c r="B253" s="32" t="inlineStr">
        <is>
          <t>INE233A01035</t>
        </is>
      </c>
      <c r="C253" s="32" t="inlineStr">
        <is>
          <t>Diversified</t>
        </is>
      </c>
      <c r="D253" s="14" t="n">
        <v>1860</v>
      </c>
      <c r="E253" s="15" t="n">
        <v>19.56</v>
      </c>
      <c r="F253" s="16" t="n">
        <v>0.0005999999999999999</v>
      </c>
      <c r="G253" s="16" t="n"/>
    </row>
    <row r="254">
      <c r="A254" s="13" t="inlineStr">
        <is>
          <t>The New India Assurance Company Ltd.</t>
        </is>
      </c>
      <c r="B254" s="32" t="inlineStr">
        <is>
          <t>INE470Y01017</t>
        </is>
      </c>
      <c r="C254" s="32" t="inlineStr">
        <is>
          <t>Insurance</t>
        </is>
      </c>
      <c r="D254" s="14" t="n">
        <v>10101</v>
      </c>
      <c r="E254" s="15" t="n">
        <v>17.24</v>
      </c>
      <c r="F254" s="16" t="n">
        <v>0.0005</v>
      </c>
      <c r="G254" s="16" t="n"/>
    </row>
    <row r="255">
      <c r="A255" s="13" t="inlineStr">
        <is>
          <t>Indian Overseas Bank</t>
        </is>
      </c>
      <c r="B255" s="32" t="inlineStr">
        <is>
          <t>INE565A01014</t>
        </is>
      </c>
      <c r="C255" s="32" t="inlineStr">
        <is>
          <t>Banks</t>
        </is>
      </c>
      <c r="D255" s="14" t="n">
        <v>43699</v>
      </c>
      <c r="E255" s="15" t="n">
        <v>16.95</v>
      </c>
      <c r="F255" s="16" t="n">
        <v>0.0005</v>
      </c>
      <c r="G255" s="16" t="n"/>
    </row>
    <row r="256">
      <c r="A256" s="13" t="inlineStr">
        <is>
          <t>UCO Bank</t>
        </is>
      </c>
      <c r="B256" s="32" t="inlineStr">
        <is>
          <t>INE691A01018</t>
        </is>
      </c>
      <c r="C256" s="32" t="inlineStr">
        <is>
          <t>Banks</t>
        </is>
      </c>
      <c r="D256" s="14" t="n">
        <v>47756</v>
      </c>
      <c r="E256" s="15" t="n">
        <v>14.7</v>
      </c>
      <c r="F256" s="16" t="n">
        <v>0.0005</v>
      </c>
      <c r="G256" s="16" t="n"/>
    </row>
    <row r="257">
      <c r="A257" s="13" t="inlineStr">
        <is>
          <t>Bajaj Housing Finance Ltd.</t>
        </is>
      </c>
      <c r="B257" s="32" t="inlineStr">
        <is>
          <t>INE377Y01014</t>
        </is>
      </c>
      <c r="C257" s="32" t="inlineStr">
        <is>
          <t>Finance</t>
        </is>
      </c>
      <c r="D257" s="14" t="n">
        <v>10443</v>
      </c>
      <c r="E257" s="15" t="n">
        <v>10.97</v>
      </c>
      <c r="F257" s="16" t="n">
        <v>0.0003</v>
      </c>
      <c r="G257" s="16" t="n"/>
    </row>
    <row r="258">
      <c r="A258" s="17" t="inlineStr">
        <is>
          <t>Sub Total</t>
        </is>
      </c>
      <c r="B258" s="33" t="n"/>
      <c r="C258" s="33" t="n"/>
      <c r="D258" s="18" t="n"/>
      <c r="E258" s="38" t="n">
        <v>32071.28</v>
      </c>
      <c r="F258" s="39" t="n">
        <v>0.9993</v>
      </c>
      <c r="G258" s="21" t="n"/>
    </row>
    <row r="259">
      <c r="A259" s="17" t="n"/>
      <c r="B259" s="33" t="n"/>
      <c r="C259" s="33" t="n"/>
      <c r="D259" s="18" t="n"/>
      <c r="E259" s="42" t="n"/>
      <c r="F259" s="21" t="n"/>
      <c r="G259" s="21" t="n"/>
    </row>
    <row r="260">
      <c r="A260" s="17" t="n"/>
      <c r="B260" s="33" t="n"/>
      <c r="C260" s="33" t="n"/>
      <c r="D260" s="18" t="n"/>
      <c r="E260" s="42" t="n"/>
      <c r="F260" s="21" t="n"/>
      <c r="G260" s="21" t="n"/>
    </row>
    <row r="261">
      <c r="A261" s="69" t="inlineStr">
        <is>
          <t>Debt Instruments</t>
        </is>
      </c>
      <c r="B261" s="33" t="n"/>
      <c r="C261" s="33" t="n"/>
      <c r="D261" s="18" t="n"/>
      <c r="E261" s="42" t="n"/>
      <c r="F261" s="21" t="n"/>
      <c r="G261" s="21" t="n"/>
    </row>
    <row r="262">
      <c r="A262" s="69" t="inlineStr">
        <is>
          <t>(a) Non-convertible Preference share</t>
        </is>
      </c>
      <c r="B262" s="32" t="n"/>
      <c r="C262" s="32" t="n"/>
      <c r="D262" s="14" t="n"/>
      <c r="E262" s="15" t="n"/>
      <c r="F262" s="16" t="n"/>
      <c r="G262" s="16" t="n"/>
    </row>
    <row r="263">
      <c r="A263" s="69" t="inlineStr">
        <is>
          <t>Listed / Awaiting listing on Stock Exchanges</t>
        </is>
      </c>
      <c r="B263" s="32" t="n"/>
      <c r="C263" s="32" t="n"/>
      <c r="D263" s="14" t="n"/>
      <c r="E263" s="15" t="n"/>
      <c r="F263" s="16" t="n"/>
      <c r="G263" s="16" t="n"/>
    </row>
    <row r="264">
      <c r="A264" s="13" t="inlineStr">
        <is>
          <t>6% TVS MOTOR CO LTD NCRPS 01-09-2026</t>
        </is>
      </c>
      <c r="B264" s="32" t="inlineStr">
        <is>
          <t>INE494B04019</t>
        </is>
      </c>
      <c r="C264" s="32" t="inlineStr">
        <is>
          <t>Automobiles</t>
        </is>
      </c>
      <c r="D264" s="14" t="n">
        <v>10300</v>
      </c>
      <c r="E264" s="15" t="n">
        <v>1.04</v>
      </c>
      <c r="F264" s="16" t="n">
        <v>0</v>
      </c>
      <c r="G264" s="16" t="n">
        <v>0.06035</v>
      </c>
    </row>
    <row r="265">
      <c r="A265" s="17" t="inlineStr">
        <is>
          <t>Sub Total</t>
        </is>
      </c>
      <c r="B265" s="33" t="n"/>
      <c r="C265" s="33" t="n"/>
      <c r="D265" s="18" t="n"/>
      <c r="E265" s="38" t="n">
        <v>1.04</v>
      </c>
      <c r="F265" s="39" t="n">
        <v>0</v>
      </c>
      <c r="G265" s="21" t="n"/>
    </row>
    <row r="266">
      <c r="A266" s="25" t="inlineStr">
        <is>
          <t>TOTAL</t>
        </is>
      </c>
      <c r="B266" s="34" t="n"/>
      <c r="C266" s="34" t="n"/>
      <c r="D266" s="26" t="n"/>
      <c r="E266" s="29" t="n">
        <v>32072.32</v>
      </c>
      <c r="F266" s="30" t="n">
        <v>0.9993</v>
      </c>
      <c r="G266" s="21" t="n"/>
    </row>
    <row r="267">
      <c r="A267" s="13" t="n"/>
      <c r="B267" s="32" t="n"/>
      <c r="C267" s="32" t="n"/>
      <c r="D267" s="14" t="n"/>
      <c r="E267" s="15" t="n"/>
      <c r="F267" s="16" t="n"/>
      <c r="G267" s="16" t="n"/>
    </row>
    <row r="268">
      <c r="A268" s="13" t="n"/>
      <c r="B268" s="32" t="n"/>
      <c r="C268" s="32" t="n"/>
      <c r="D268" s="14" t="n"/>
      <c r="E268" s="15" t="n"/>
      <c r="F268" s="16" t="n"/>
      <c r="G268" s="16" t="n"/>
    </row>
    <row r="269">
      <c r="A269" s="17" t="inlineStr">
        <is>
          <t>TREPS / Reverse Repo</t>
        </is>
      </c>
      <c r="B269" s="32" t="n"/>
      <c r="C269" s="32" t="n"/>
      <c r="D269" s="14" t="n"/>
      <c r="E269" s="15" t="n"/>
      <c r="F269" s="16" t="n"/>
      <c r="G269" s="16" t="n"/>
    </row>
    <row r="270">
      <c r="A270" s="13" t="inlineStr">
        <is>
          <t>Clearing Corporation of India Ltd.</t>
        </is>
      </c>
      <c r="B270" s="32" t="n"/>
      <c r="C270" s="32" t="n"/>
      <c r="D270" s="14" t="n"/>
      <c r="E270" s="15" t="n">
        <v>41.98</v>
      </c>
      <c r="F270" s="16" t="n">
        <v>0.0013</v>
      </c>
      <c r="G270" s="16" t="n">
        <v>0.053935</v>
      </c>
    </row>
    <row r="271">
      <c r="A271" s="17" t="inlineStr">
        <is>
          <t>Sub Total</t>
        </is>
      </c>
      <c r="B271" s="33" t="n"/>
      <c r="C271" s="33" t="n"/>
      <c r="D271" s="18" t="n"/>
      <c r="E271" s="38" t="n">
        <v>41.98</v>
      </c>
      <c r="F271" s="39" t="n">
        <v>0.0013</v>
      </c>
      <c r="G271" s="21" t="n"/>
    </row>
    <row r="272">
      <c r="A272" s="13" t="n"/>
      <c r="B272" s="32" t="n"/>
      <c r="C272" s="32" t="n"/>
      <c r="D272" s="14" t="n"/>
      <c r="E272" s="15" t="n"/>
      <c r="F272" s="16" t="n"/>
      <c r="G272" s="16" t="n"/>
    </row>
    <row r="273">
      <c r="A273" s="25" t="inlineStr">
        <is>
          <t>TOTAL</t>
        </is>
      </c>
      <c r="B273" s="34" t="n"/>
      <c r="C273" s="34" t="n"/>
      <c r="D273" s="26" t="n"/>
      <c r="E273" s="19" t="n">
        <v>41.98</v>
      </c>
      <c r="F273" s="20" t="n">
        <v>0.0013</v>
      </c>
      <c r="G273" s="21" t="n"/>
    </row>
    <row r="274">
      <c r="A274" s="13" t="inlineStr">
        <is>
          <t>Accrued Interest</t>
        </is>
      </c>
      <c r="B274" s="32" t="n"/>
      <c r="C274" s="32" t="n"/>
      <c r="D274" s="14" t="n"/>
      <c r="E274" s="15" t="n">
        <v>0.0186104</v>
      </c>
      <c r="F274" s="16" t="n">
        <v>0</v>
      </c>
      <c r="G274" s="16" t="n"/>
    </row>
    <row r="275">
      <c r="A275" s="13" t="inlineStr">
        <is>
          <t>Net Receivables/(Payables)</t>
        </is>
      </c>
      <c r="B275" s="32" t="n"/>
      <c r="C275" s="32" t="n"/>
      <c r="D275" s="14" t="n"/>
      <c r="E275" s="36" t="n">
        <v>-34.8486104</v>
      </c>
      <c r="F275" s="37" t="n">
        <v>-0.0005999999999999999</v>
      </c>
      <c r="G275" s="16" t="n">
        <v>0.053934</v>
      </c>
    </row>
    <row r="276">
      <c r="A276" s="27" t="inlineStr">
        <is>
          <t>GRAND TOTAL</t>
        </is>
      </c>
      <c r="B276" s="35" t="n"/>
      <c r="C276" s="35" t="n"/>
      <c r="D276" s="28" t="n"/>
      <c r="E276" s="29" t="n">
        <v>32079.47</v>
      </c>
      <c r="F276" s="30" t="n">
        <v>1</v>
      </c>
      <c r="G276" s="30" t="n"/>
    </row>
    <row r="281">
      <c r="A281" s="83" t="inlineStr">
        <is>
          <t>Notes:</t>
        </is>
      </c>
    </row>
    <row r="282">
      <c r="A282" s="57" t="inlineStr">
        <is>
          <t>1. Security in default beyond its maturiy date</t>
        </is>
      </c>
      <c r="B282" s="3" t="inlineStr">
        <is>
          <t>NIL</t>
        </is>
      </c>
    </row>
    <row r="283">
      <c r="A283" t="inlineStr">
        <is>
          <t>2. NAV at the beginning of the period (Rs. per unit)</t>
        </is>
      </c>
    </row>
    <row r="284">
      <c r="A284" t="inlineStr">
        <is>
          <t>Plan /option (Face Value 10)</t>
        </is>
      </c>
      <c r="B284" t="inlineStr">
        <is>
          <t>As on</t>
        </is>
      </c>
      <c r="C284" t="inlineStr">
        <is>
          <t>As on</t>
        </is>
      </c>
    </row>
    <row r="285">
      <c r="B285" s="58" t="n">
        <v>45961</v>
      </c>
      <c r="C285" s="58" t="n">
        <v>45989</v>
      </c>
    </row>
    <row r="286">
      <c r="A286" t="inlineStr">
        <is>
          <t>Direct Plan Growth Option</t>
        </is>
      </c>
      <c r="B286" t="n">
        <v>17.3414</v>
      </c>
      <c r="C286" t="n">
        <v>17.6064</v>
      </c>
    </row>
    <row r="287">
      <c r="A287" t="inlineStr">
        <is>
          <t>Direct Plan IDCW Option</t>
        </is>
      </c>
      <c r="B287" t="n">
        <v>17.3415</v>
      </c>
      <c r="C287" t="n">
        <v>17.6064</v>
      </c>
    </row>
    <row r="288">
      <c r="A288" t="inlineStr">
        <is>
          <t>Regular Plan Growth Option</t>
        </is>
      </c>
      <c r="B288" t="n">
        <v>16.901</v>
      </c>
      <c r="C288" t="n">
        <v>17.1507</v>
      </c>
    </row>
    <row r="289">
      <c r="A289" t="inlineStr">
        <is>
          <t>Regular Plan IDCW Option</t>
        </is>
      </c>
      <c r="B289" t="n">
        <v>16.9003</v>
      </c>
      <c r="C289" t="n">
        <v>17.1499</v>
      </c>
    </row>
    <row r="291">
      <c r="A291" t="inlineStr">
        <is>
          <t xml:space="preserve">3. Total Dividend (Net) declared during the month </t>
        </is>
      </c>
      <c r="B291" s="3" t="inlineStr">
        <is>
          <t>NIL</t>
        </is>
      </c>
    </row>
    <row r="292">
      <c r="A292" t="inlineStr">
        <is>
          <t>4. Bonus was declared during the month</t>
        </is>
      </c>
      <c r="B292" s="3" t="inlineStr">
        <is>
          <t>NIL</t>
        </is>
      </c>
    </row>
    <row r="293" ht="29" customHeight="1">
      <c r="A293" s="57" t="inlineStr">
        <is>
          <t>5. Investment in Repo of Corporate Debt Securities during the month ended November 30, 2025</t>
        </is>
      </c>
      <c r="B293" s="3" t="inlineStr">
        <is>
          <t>NIL</t>
        </is>
      </c>
    </row>
    <row r="294" ht="29" customHeight="1">
      <c r="A294" s="57" t="inlineStr">
        <is>
          <t>6. Investment in foreign securities/ADRs/GDRs at the end of the month</t>
        </is>
      </c>
      <c r="B294" s="3" t="inlineStr">
        <is>
          <t>NIL</t>
        </is>
      </c>
    </row>
    <row r="295">
      <c r="A295" t="inlineStr">
        <is>
          <t>7. Portfolio Turnover Ratio</t>
        </is>
      </c>
      <c r="B295" s="60" t="n">
        <v>0.2313</v>
      </c>
    </row>
    <row r="296" ht="43.5" customHeight="1">
      <c r="A296" s="57" t="inlineStr">
        <is>
          <t>8. Total gross exposure to derivative instruments (excluding reversed positions) at the end of the month (Rs. in Lakhs)</t>
        </is>
      </c>
      <c r="B296" s="3" t="inlineStr">
        <is>
          <t>NIL</t>
        </is>
      </c>
    </row>
    <row r="297">
      <c r="B297" s="3" t="n"/>
    </row>
    <row r="298" ht="29" customHeight="1">
      <c r="A298" s="57" t="inlineStr">
        <is>
          <t>9. Margin Deposits includes Margin money placed on derivatives other than margin money placed with bank</t>
        </is>
      </c>
      <c r="B298" s="3" t="inlineStr">
        <is>
          <t>NIL</t>
        </is>
      </c>
    </row>
    <row r="299" ht="29" customHeight="1">
      <c r="A299" s="57" t="inlineStr">
        <is>
          <t>10. Value of investment made by other schemes under same management (Rs. In Lakhs)</t>
        </is>
      </c>
      <c r="B299" t="inlineStr">
        <is>
          <t>NIL</t>
        </is>
      </c>
    </row>
    <row r="300" ht="29" customHeight="1">
      <c r="A300" s="57" t="inlineStr">
        <is>
          <t>11. Number of instance of deviation In valuation of securities</t>
        </is>
      </c>
      <c r="B300" s="3" t="inlineStr">
        <is>
          <t>NIL</t>
        </is>
      </c>
    </row>
    <row r="301" ht="29" customHeight="1">
      <c r="A301" s="57" t="inlineStr">
        <is>
          <t>12. Total value and percentage of illiquid equity shares / securities</t>
        </is>
      </c>
      <c r="B301" s="3" t="inlineStr">
        <is>
          <t>NIL</t>
        </is>
      </c>
    </row>
    <row r="303" ht="70" customHeight="1">
      <c r="A303" s="85" t="inlineStr">
        <is>
          <t>Scheme Name</t>
        </is>
      </c>
      <c r="B303" s="85" t="inlineStr">
        <is>
          <t>Risk- O - Meter</t>
        </is>
      </c>
      <c r="C303" s="85" t="inlineStr">
        <is>
          <t>Benchmark of the Scheme</t>
        </is>
      </c>
      <c r="D303" s="85" t="inlineStr">
        <is>
          <t>Benchmark Risk-o-meter</t>
        </is>
      </c>
    </row>
    <row r="304" ht="70" customHeight="1">
      <c r="A304" s="85" t="inlineStr">
        <is>
          <t>Edelweiss NIFTY Large Mid Cap 250 Index Fund</t>
        </is>
      </c>
      <c r="B304" s="85" t="n"/>
      <c r="C304" s="85" t="inlineStr">
        <is>
          <t>Nifty LargeMidcap 250 Index - TRI</t>
        </is>
      </c>
      <c r="D304" s="85" t="n"/>
      <c r="E304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G62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MULTI ASSET OMNI FUND OF FUND AS ON NOVEMBER 30, 2025</t>
        </is>
      </c>
    </row>
    <row r="2" ht="31.5" customHeight="1">
      <c r="A2" s="84" t="inlineStr">
        <is>
          <t>(An open-ended fund of funds scheme investing in equity-oriented schemes, debt-oriented schemes and Gold &amp; Silver ETFs)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3" t="n"/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Investment in Mutual fund</t>
        </is>
      </c>
      <c r="B8" s="32" t="n"/>
      <c r="C8" s="32" t="n"/>
      <c r="D8" s="14" t="n"/>
      <c r="E8" s="15" t="n"/>
      <c r="F8" s="16" t="n"/>
      <c r="G8" s="16" t="n"/>
    </row>
    <row r="9">
      <c r="A9" s="13" t="inlineStr">
        <is>
          <t>EDELWEISS NIFTY LARGEMIDCAP 250 ETF</t>
        </is>
      </c>
      <c r="B9" s="32" t="inlineStr">
        <is>
          <t>INF754K01VV4</t>
        </is>
      </c>
      <c r="C9" s="32" t="n"/>
      <c r="D9" s="14" t="n">
        <v>53585010.0002</v>
      </c>
      <c r="E9" s="15" t="n">
        <v>9082.66</v>
      </c>
      <c r="F9" s="16" t="n">
        <v>0.2935</v>
      </c>
      <c r="G9" s="16" t="n"/>
    </row>
    <row r="10">
      <c r="A10" s="13" t="inlineStr">
        <is>
          <t>EDELWEISS SILVER ETF</t>
        </is>
      </c>
      <c r="B10" s="32" t="inlineStr">
        <is>
          <t>INF754K01SF3</t>
        </is>
      </c>
      <c r="C10" s="32" t="n"/>
      <c r="D10" s="14" t="n">
        <v>1963500</v>
      </c>
      <c r="E10" s="15" t="n">
        <v>3221.71</v>
      </c>
      <c r="F10" s="16" t="n">
        <v>0.1041</v>
      </c>
      <c r="G10" s="16" t="n"/>
    </row>
    <row r="11">
      <c r="A11" s="13" t="inlineStr">
        <is>
          <t>EDELWEISS GOLD ETF</t>
        </is>
      </c>
      <c r="B11" s="32" t="inlineStr">
        <is>
          <t>INF754K01SE6</t>
        </is>
      </c>
      <c r="C11" s="32" t="n"/>
      <c r="D11" s="14" t="n">
        <v>2486000</v>
      </c>
      <c r="E11" s="15" t="n">
        <v>3138.58</v>
      </c>
      <c r="F11" s="16" t="n">
        <v>0.1014</v>
      </c>
      <c r="G11" s="16" t="n"/>
    </row>
    <row r="12">
      <c r="A12" s="17" t="inlineStr">
        <is>
          <t>Sub Total</t>
        </is>
      </c>
      <c r="B12" s="33" t="n"/>
      <c r="C12" s="33" t="n"/>
      <c r="D12" s="18" t="n"/>
      <c r="E12" s="19" t="n">
        <v>15442.95</v>
      </c>
      <c r="F12" s="20" t="n">
        <v>0.499</v>
      </c>
      <c r="G12" s="21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25" t="inlineStr">
        <is>
          <t>TOTAL</t>
        </is>
      </c>
      <c r="B14" s="34" t="n"/>
      <c r="C14" s="34" t="n"/>
      <c r="D14" s="26" t="n"/>
      <c r="E14" s="19" t="n">
        <v>15442.95</v>
      </c>
      <c r="F14" s="20" t="n">
        <v>0.499</v>
      </c>
      <c r="G14" s="21" t="n"/>
    </row>
    <row r="15">
      <c r="A15" s="13" t="n"/>
      <c r="B15" s="32" t="n"/>
      <c r="C15" s="32" t="n"/>
      <c r="D15" s="14" t="n"/>
      <c r="E15" s="15" t="n"/>
      <c r="F15" s="16" t="n"/>
      <c r="G15" s="16" t="n"/>
    </row>
    <row r="16">
      <c r="A16" s="17" t="inlineStr">
        <is>
          <t>Investment in Mutual fund</t>
        </is>
      </c>
      <c r="B16" s="32" t="n"/>
      <c r="C16" s="32" t="n"/>
      <c r="D16" s="14" t="n"/>
      <c r="E16" s="15" t="n"/>
      <c r="F16" s="16" t="n"/>
      <c r="G16" s="16" t="n"/>
    </row>
    <row r="17">
      <c r="A17" s="13" t="inlineStr">
        <is>
          <t>EDELWEISS BANKING &amp; PSU DEBT FD-DR PL-GR</t>
        </is>
      </c>
      <c r="B17" s="32" t="inlineStr">
        <is>
          <t>INF843K01FC8</t>
        </is>
      </c>
      <c r="C17" s="32" t="n"/>
      <c r="D17" s="14" t="n">
        <v>12459993.3316</v>
      </c>
      <c r="E17" s="15" t="n">
        <v>3267.13</v>
      </c>
      <c r="F17" s="16" t="n">
        <v>0.1056</v>
      </c>
      <c r="G17" s="16" t="n"/>
    </row>
    <row r="18">
      <c r="A18" s="13" t="inlineStr">
        <is>
          <t>EDELWEISS FOCUSED FUND-DIRECT PL-GROWTH</t>
        </is>
      </c>
      <c r="B18" s="32" t="inlineStr">
        <is>
          <t>INF754K01OP1</t>
        </is>
      </c>
      <c r="C18" s="32" t="n"/>
      <c r="D18" s="14" t="n">
        <v>17203567.8641</v>
      </c>
      <c r="E18" s="15" t="n">
        <v>3073.93</v>
      </c>
      <c r="F18" s="16" t="n">
        <v>0.0993</v>
      </c>
      <c r="G18" s="16" t="n"/>
    </row>
    <row r="19">
      <c r="A19" s="13" t="inlineStr">
        <is>
          <t>EDELWEISS LARGE CAP FUND-DR PLAN-GROWTH</t>
        </is>
      </c>
      <c r="B19" s="32" t="inlineStr">
        <is>
          <t>INF754K01BW4</t>
        </is>
      </c>
      <c r="C19" s="32" t="n"/>
      <c r="D19" s="14" t="n">
        <v>3042560.4689</v>
      </c>
      <c r="E19" s="15" t="n">
        <v>3063.55</v>
      </c>
      <c r="F19" s="16" t="n">
        <v>0.099</v>
      </c>
      <c r="G19" s="16" t="n"/>
    </row>
    <row r="20">
      <c r="A20" s="13" t="inlineStr">
        <is>
          <t>EDELWEISS TECHNOLOGY FUND-DR PL-GROWTH</t>
        </is>
      </c>
      <c r="B20" s="32" t="inlineStr">
        <is>
          <t>INF754K01SK3</t>
        </is>
      </c>
      <c r="C20" s="32" t="n"/>
      <c r="D20" s="14" t="n">
        <v>12014916.3896</v>
      </c>
      <c r="E20" s="15" t="n">
        <v>1528.96</v>
      </c>
      <c r="F20" s="16" t="n">
        <v>0.0494</v>
      </c>
      <c r="G20" s="16" t="n"/>
    </row>
    <row r="21">
      <c r="A21" s="13" t="inlineStr">
        <is>
          <t>EDELWEISS RECENT LISTED IPO FD DR PL GR</t>
        </is>
      </c>
      <c r="B21" s="32" t="inlineStr">
        <is>
          <t>INF754K01ML4</t>
        </is>
      </c>
      <c r="C21" s="32" t="n"/>
      <c r="D21" s="14" t="n">
        <v>5237634.8479</v>
      </c>
      <c r="E21" s="15" t="n">
        <v>1527.7</v>
      </c>
      <c r="F21" s="16" t="n">
        <v>0.0494</v>
      </c>
      <c r="G21" s="16" t="n"/>
    </row>
    <row r="22">
      <c r="A22" s="13" t="inlineStr">
        <is>
          <t>EDELWEISS CONSUMPTION FUND-DR-GROWTH</t>
        </is>
      </c>
      <c r="B22" s="32" t="inlineStr">
        <is>
          <t>INF754K01TY2</t>
        </is>
      </c>
      <c r="C22" s="32" t="n"/>
      <c r="D22" s="14" t="n">
        <v>12999761.0762</v>
      </c>
      <c r="E22" s="15" t="n">
        <v>1526.64</v>
      </c>
      <c r="F22" s="16" t="n">
        <v>0.0493</v>
      </c>
      <c r="G22" s="16" t="n"/>
    </row>
    <row r="23">
      <c r="A23" s="13" t="inlineStr">
        <is>
          <t>EDELWEISS LARGE &amp; MID CAP FUND-DR PL-GR</t>
        </is>
      </c>
      <c r="B23" s="32" t="inlineStr">
        <is>
          <t>INF843K01AL0</t>
        </is>
      </c>
      <c r="C23" s="32" t="n"/>
      <c r="D23" s="14" t="n">
        <v>1421465.319</v>
      </c>
      <c r="E23" s="15" t="n">
        <v>1513.45</v>
      </c>
      <c r="F23" s="16" t="n">
        <v>0.0489</v>
      </c>
      <c r="G23" s="16" t="n"/>
    </row>
    <row r="24">
      <c r="A24" s="13" t="n"/>
      <c r="B24" s="32" t="n"/>
      <c r="C24" s="32" t="n"/>
      <c r="D24" s="14" t="n"/>
      <c r="E24" s="15" t="n"/>
      <c r="F24" s="16" t="n"/>
      <c r="G24" s="16" t="n"/>
    </row>
    <row r="25">
      <c r="A25" s="25" t="inlineStr">
        <is>
          <t>TOTAL</t>
        </is>
      </c>
      <c r="B25" s="34" t="n"/>
      <c r="C25" s="34" t="n"/>
      <c r="D25" s="26" t="n"/>
      <c r="E25" s="19" t="n">
        <v>15501.36</v>
      </c>
      <c r="F25" s="20" t="n">
        <v>0.5009</v>
      </c>
      <c r="G25" s="21" t="n"/>
    </row>
    <row r="26">
      <c r="A26" s="13" t="n"/>
      <c r="B26" s="32" t="n"/>
      <c r="C26" s="32" t="n"/>
      <c r="D26" s="14" t="n"/>
      <c r="E26" s="15" t="n"/>
      <c r="F26" s="16" t="n"/>
      <c r="G26" s="16" t="n"/>
    </row>
    <row r="27">
      <c r="A27" s="17" t="inlineStr">
        <is>
          <t>TREPS / Reverse Repo</t>
        </is>
      </c>
      <c r="B27" s="32" t="n"/>
      <c r="C27" s="32" t="n"/>
      <c r="D27" s="14" t="n"/>
      <c r="E27" s="15" t="n"/>
      <c r="F27" s="16" t="n"/>
      <c r="G27" s="16" t="n"/>
    </row>
    <row r="28">
      <c r="A28" s="13" t="inlineStr">
        <is>
          <t>Clearing Corporation of India Ltd.</t>
        </is>
      </c>
      <c r="B28" s="32" t="n"/>
      <c r="C28" s="32" t="n"/>
      <c r="D28" s="14" t="n"/>
      <c r="E28" s="15" t="n">
        <v>201.91</v>
      </c>
      <c r="F28" s="16" t="n">
        <v>0.0065</v>
      </c>
      <c r="G28" s="16" t="n">
        <v>0.053935</v>
      </c>
    </row>
    <row r="29">
      <c r="A29" s="17" t="inlineStr">
        <is>
          <t>Sub Total</t>
        </is>
      </c>
      <c r="B29" s="33" t="n"/>
      <c r="C29" s="33" t="n"/>
      <c r="D29" s="18" t="n"/>
      <c r="E29" s="19" t="n">
        <v>201.91</v>
      </c>
      <c r="F29" s="20" t="n">
        <v>0.0065</v>
      </c>
      <c r="G29" s="21" t="n"/>
    </row>
    <row r="30">
      <c r="A30" s="13" t="n"/>
      <c r="B30" s="32" t="n"/>
      <c r="C30" s="32" t="n"/>
      <c r="D30" s="14" t="n"/>
      <c r="E30" s="15" t="n"/>
      <c r="F30" s="16" t="n"/>
      <c r="G30" s="16" t="n"/>
    </row>
    <row r="31">
      <c r="A31" s="25" t="inlineStr">
        <is>
          <t>TOTAL</t>
        </is>
      </c>
      <c r="B31" s="34" t="n"/>
      <c r="C31" s="34" t="n"/>
      <c r="D31" s="26" t="n"/>
      <c r="E31" s="19" t="n">
        <v>201.91</v>
      </c>
      <c r="F31" s="20" t="n">
        <v>0.0065</v>
      </c>
      <c r="G31" s="21" t="n"/>
    </row>
    <row r="32">
      <c r="A32" s="13" t="inlineStr">
        <is>
          <t>Accrued Interest</t>
        </is>
      </c>
      <c r="B32" s="32" t="n"/>
      <c r="C32" s="32" t="n"/>
      <c r="D32" s="14" t="n"/>
      <c r="E32" s="15" t="n">
        <v>0.0895072</v>
      </c>
      <c r="F32" s="16" t="n">
        <v>2e-06</v>
      </c>
      <c r="G32" s="16" t="n"/>
    </row>
    <row r="33">
      <c r="A33" s="13" t="inlineStr">
        <is>
          <t>Net Receivables/(Payables)</t>
        </is>
      </c>
      <c r="B33" s="32" t="n"/>
      <c r="C33" s="32" t="n"/>
      <c r="D33" s="14" t="n"/>
      <c r="E33" s="36" t="n">
        <v>-200.0095072</v>
      </c>
      <c r="F33" s="37" t="n">
        <v>-0.006402</v>
      </c>
      <c r="G33" s="16" t="n">
        <v>0.053935</v>
      </c>
    </row>
    <row r="34">
      <c r="A34" s="27" t="inlineStr">
        <is>
          <t>GRAND TOTAL</t>
        </is>
      </c>
      <c r="B34" s="35" t="n"/>
      <c r="C34" s="35" t="n"/>
      <c r="D34" s="28" t="n"/>
      <c r="E34" s="29" t="n">
        <v>30946.3</v>
      </c>
      <c r="F34" s="30" t="n">
        <v>1</v>
      </c>
      <c r="G34" s="30" t="n"/>
    </row>
    <row r="39">
      <c r="A39" s="83" t="inlineStr">
        <is>
          <t>Notes:</t>
        </is>
      </c>
    </row>
    <row r="40">
      <c r="A40" s="57" t="inlineStr">
        <is>
          <t>1. Security in default beyond its maturiy date</t>
        </is>
      </c>
      <c r="B40" s="3" t="inlineStr">
        <is>
          <t>NIL</t>
        </is>
      </c>
    </row>
    <row r="41">
      <c r="A41" t="inlineStr">
        <is>
          <t>2. NAV at the beginning of the period (Rs. per unit)</t>
        </is>
      </c>
    </row>
    <row r="42">
      <c r="A42" t="inlineStr">
        <is>
          <t>Plan /option (Face Value 10)</t>
        </is>
      </c>
      <c r="B42" t="inlineStr">
        <is>
          <t>As on</t>
        </is>
      </c>
      <c r="C42" t="inlineStr">
        <is>
          <t>As on</t>
        </is>
      </c>
    </row>
    <row r="43">
      <c r="B43" s="58" t="n">
        <v>45961</v>
      </c>
      <c r="C43" s="58" t="n">
        <v>45989</v>
      </c>
    </row>
    <row r="44">
      <c r="A44" t="inlineStr">
        <is>
          <t>Direct Plan  Growth Option</t>
        </is>
      </c>
      <c r="B44" t="n">
        <v>10.6199</v>
      </c>
      <c r="C44" t="n">
        <v>10.871</v>
      </c>
    </row>
    <row r="45">
      <c r="A45" t="inlineStr">
        <is>
          <t>Direct Plan IDCW Option</t>
        </is>
      </c>
      <c r="B45" t="n">
        <v>10.6199</v>
      </c>
      <c r="C45" t="n">
        <v>10.871</v>
      </c>
    </row>
    <row r="46">
      <c r="A46" t="inlineStr">
        <is>
          <t>Regular Plan  Growth Option</t>
        </is>
      </c>
      <c r="B46" t="n">
        <v>10.596</v>
      </c>
      <c r="C46" t="n">
        <v>10.8353</v>
      </c>
    </row>
    <row r="47">
      <c r="A47" t="inlineStr">
        <is>
          <t>Regular Plan IDCW Option</t>
        </is>
      </c>
      <c r="B47" t="n">
        <v>10.596</v>
      </c>
      <c r="C47" t="n">
        <v>10.8353</v>
      </c>
    </row>
    <row r="49">
      <c r="A49" t="inlineStr">
        <is>
          <t xml:space="preserve">3. Total Dividend (Net) declared during the month </t>
        </is>
      </c>
      <c r="B49" s="3" t="inlineStr">
        <is>
          <t>NIL</t>
        </is>
      </c>
    </row>
    <row r="50">
      <c r="A50" t="inlineStr">
        <is>
          <t>4. Bonus was declared during the month</t>
        </is>
      </c>
      <c r="B50" s="3" t="inlineStr">
        <is>
          <t>NIL</t>
        </is>
      </c>
    </row>
    <row r="51" ht="29" customHeight="1">
      <c r="A51" s="57" t="inlineStr">
        <is>
          <t>5. Investment in Repo of Corporate Debt Securities during the month ended November 30, 2025</t>
        </is>
      </c>
      <c r="B51" s="3" t="inlineStr">
        <is>
          <t>NIL</t>
        </is>
      </c>
    </row>
    <row r="52" ht="29" customHeight="1">
      <c r="A52" s="57" t="inlineStr">
        <is>
          <t>6. Investment in foreign securities/ADRs/GDRs at the end of the month</t>
        </is>
      </c>
      <c r="B52" s="3" t="inlineStr">
        <is>
          <t>NIL</t>
        </is>
      </c>
    </row>
    <row r="53">
      <c r="A53" t="inlineStr">
        <is>
          <t>7. Portfolio Turnover Ratio</t>
        </is>
      </c>
      <c r="B53" s="60" t="n">
        <v>0.0325</v>
      </c>
    </row>
    <row r="54" ht="43.5" customHeight="1">
      <c r="A54" s="57" t="inlineStr">
        <is>
          <t>7. Total gross exposure to derivative instruments (excluding reversed positions) at the end of the month (Rs. in Lakhs)</t>
        </is>
      </c>
      <c r="B54" s="3" t="inlineStr">
        <is>
          <t>NIL</t>
        </is>
      </c>
    </row>
    <row r="55">
      <c r="B55" s="3" t="n"/>
    </row>
    <row r="56" ht="29" customHeight="1">
      <c r="A56" s="57" t="inlineStr">
        <is>
          <t>8. Margin Deposits includes Margin money placed on derivatives other than margin money placed with bank</t>
        </is>
      </c>
      <c r="B56" s="3" t="inlineStr">
        <is>
          <t>NIL</t>
        </is>
      </c>
    </row>
    <row r="57" ht="29" customHeight="1">
      <c r="A57" s="57" t="inlineStr">
        <is>
          <t>9. Value of investment made by other schemes under same management (Rs. In Lakhs)</t>
        </is>
      </c>
      <c r="B57" t="inlineStr">
        <is>
          <t>NIL</t>
        </is>
      </c>
    </row>
    <row r="58" ht="29" customHeight="1">
      <c r="A58" s="57" t="inlineStr">
        <is>
          <t>10. Number of instance of deviation In valuation of securities</t>
        </is>
      </c>
      <c r="B58" s="3" t="inlineStr">
        <is>
          <t>NIL</t>
        </is>
      </c>
    </row>
    <row r="59" ht="29" customHeight="1">
      <c r="A59" s="57" t="inlineStr">
        <is>
          <t>11. Total value and percentage of illiquid equity shares / securities</t>
        </is>
      </c>
      <c r="B59" s="3" t="inlineStr">
        <is>
          <t>NIL</t>
        </is>
      </c>
    </row>
    <row r="61" ht="70" customHeight="1">
      <c r="A61" s="85" t="inlineStr">
        <is>
          <t>Scheme Name</t>
        </is>
      </c>
      <c r="B61" s="85" t="inlineStr">
        <is>
          <t>Risk- O - Meter</t>
        </is>
      </c>
      <c r="C61" s="85" t="inlineStr">
        <is>
          <t>Benchmark of the Scheme</t>
        </is>
      </c>
      <c r="D61" s="85" t="inlineStr">
        <is>
          <t>Benchmark Risk-o-meter</t>
        </is>
      </c>
    </row>
    <row r="62" ht="70" customHeight="1">
      <c r="A62" s="85" t="inlineStr">
        <is>
          <t>Edelweiss Multi Asset Omni Fund of Fund</t>
        </is>
      </c>
      <c r="B62" s="85" t="n"/>
      <c r="C62" s="85" t="inlineStr">
        <is>
          <t>65% Nifty500 TRI + 15% Crisil Composite Bond Index + 10% Domestic Gold Price + 10% Domestic Silver Price</t>
        </is>
      </c>
      <c r="D62" s="85" t="n"/>
      <c r="E62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G49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GOLD AND SILVER ETF FOF AS ON NOVEMBER 30, 2025</t>
        </is>
      </c>
    </row>
    <row r="2" ht="31.5" customHeight="1">
      <c r="A2" s="84" t="inlineStr">
        <is>
          <t>(An open-ended fund of funds scheme investing in units of Gold ETF and Silver ETF)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3" t="n"/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Investment in Mutual fund</t>
        </is>
      </c>
      <c r="B8" s="32" t="n"/>
      <c r="C8" s="32" t="n"/>
      <c r="D8" s="14" t="n"/>
      <c r="E8" s="15" t="n"/>
      <c r="F8" s="16" t="n"/>
      <c r="G8" s="16" t="n"/>
    </row>
    <row r="9">
      <c r="A9" s="13" t="inlineStr">
        <is>
          <t>EDELWEISS SILVER ETF</t>
        </is>
      </c>
      <c r="B9" s="32" t="inlineStr">
        <is>
          <t>INF754K01SF3</t>
        </is>
      </c>
      <c r="C9" s="32" t="n"/>
      <c r="D9" s="14" t="n">
        <v>41855680</v>
      </c>
      <c r="E9" s="15" t="n">
        <v>68676.8</v>
      </c>
      <c r="F9" s="16" t="n">
        <v>0.5103</v>
      </c>
      <c r="G9" s="16" t="n"/>
    </row>
    <row r="10">
      <c r="A10" s="13" t="inlineStr">
        <is>
          <t>EDELWEISS GOLD ETF</t>
        </is>
      </c>
      <c r="B10" s="32" t="inlineStr">
        <is>
          <t>INF754K01SE6</t>
        </is>
      </c>
      <c r="C10" s="32" t="n"/>
      <c r="D10" s="14" t="n">
        <v>52316324</v>
      </c>
      <c r="E10" s="15" t="n">
        <v>66049.36</v>
      </c>
      <c r="F10" s="16" t="n">
        <v>0.4908</v>
      </c>
      <c r="G10" s="16" t="n"/>
    </row>
    <row r="11">
      <c r="A11" s="17" t="inlineStr">
        <is>
          <t>Sub Total</t>
        </is>
      </c>
      <c r="B11" s="33" t="n"/>
      <c r="C11" s="33" t="n"/>
      <c r="D11" s="18" t="n"/>
      <c r="E11" s="19" t="n">
        <v>134726.16</v>
      </c>
      <c r="F11" s="20" t="n">
        <v>1.0011</v>
      </c>
      <c r="G11" s="21" t="n"/>
    </row>
    <row r="12">
      <c r="A12" s="13" t="n"/>
      <c r="B12" s="32" t="n"/>
      <c r="C12" s="32" t="n"/>
      <c r="D12" s="14" t="n"/>
      <c r="E12" s="15" t="n"/>
      <c r="F12" s="16" t="n"/>
      <c r="G12" s="16" t="n"/>
    </row>
    <row r="13">
      <c r="A13" s="25" t="inlineStr">
        <is>
          <t>TOTAL</t>
        </is>
      </c>
      <c r="B13" s="34" t="n"/>
      <c r="C13" s="34" t="n"/>
      <c r="D13" s="26" t="n"/>
      <c r="E13" s="19" t="n">
        <v>134726.16</v>
      </c>
      <c r="F13" s="20" t="n">
        <v>1.0011</v>
      </c>
      <c r="G13" s="21" t="n"/>
    </row>
    <row r="14">
      <c r="A14" s="13" t="n"/>
      <c r="B14" s="32" t="n"/>
      <c r="C14" s="32" t="n"/>
      <c r="D14" s="14" t="n"/>
      <c r="E14" s="15" t="n"/>
      <c r="F14" s="16" t="n"/>
      <c r="G14" s="16" t="n"/>
    </row>
    <row r="15">
      <c r="A15" s="17" t="inlineStr">
        <is>
          <t>TREPS / Reverse Repo</t>
        </is>
      </c>
      <c r="B15" s="32" t="n"/>
      <c r="C15" s="32" t="n"/>
      <c r="D15" s="14" t="n"/>
      <c r="E15" s="15" t="n"/>
      <c r="F15" s="16" t="n"/>
      <c r="G15" s="16" t="n"/>
    </row>
    <row r="16">
      <c r="A16" s="13" t="inlineStr">
        <is>
          <t>Clearing Corporation of India Ltd.</t>
        </is>
      </c>
      <c r="B16" s="32" t="n"/>
      <c r="C16" s="32" t="n"/>
      <c r="D16" s="14" t="n"/>
      <c r="E16" s="15" t="n">
        <v>561.75</v>
      </c>
      <c r="F16" s="16" t="n">
        <v>0.0042</v>
      </c>
      <c r="G16" s="16" t="n">
        <v>0.053935</v>
      </c>
    </row>
    <row r="17">
      <c r="A17" s="17" t="inlineStr">
        <is>
          <t>Sub Total</t>
        </is>
      </c>
      <c r="B17" s="33" t="n"/>
      <c r="C17" s="33" t="n"/>
      <c r="D17" s="18" t="n"/>
      <c r="E17" s="19" t="n">
        <v>561.75</v>
      </c>
      <c r="F17" s="20" t="n">
        <v>0.0042</v>
      </c>
      <c r="G17" s="21" t="n"/>
    </row>
    <row r="18">
      <c r="A18" s="13" t="n"/>
      <c r="B18" s="32" t="n"/>
      <c r="C18" s="32" t="n"/>
      <c r="D18" s="14" t="n"/>
      <c r="E18" s="15" t="n"/>
      <c r="F18" s="16" t="n"/>
      <c r="G18" s="16" t="n"/>
    </row>
    <row r="19">
      <c r="A19" s="25" t="inlineStr">
        <is>
          <t>TOTAL</t>
        </is>
      </c>
      <c r="B19" s="34" t="n"/>
      <c r="C19" s="34" t="n"/>
      <c r="D19" s="26" t="n"/>
      <c r="E19" s="19" t="n">
        <v>561.75</v>
      </c>
      <c r="F19" s="20" t="n">
        <v>0.0042</v>
      </c>
      <c r="G19" s="21" t="n"/>
    </row>
    <row r="20">
      <c r="A20" s="13" t="inlineStr">
        <is>
          <t>Accrued Interest</t>
        </is>
      </c>
      <c r="B20" s="32" t="n"/>
      <c r="C20" s="32" t="n"/>
      <c r="D20" s="14" t="n"/>
      <c r="E20" s="15" t="n">
        <v>0.249025</v>
      </c>
      <c r="F20" s="16" t="n">
        <v>1e-06</v>
      </c>
      <c r="G20" s="16" t="n"/>
    </row>
    <row r="21">
      <c r="A21" s="13" t="inlineStr">
        <is>
          <t>Net Receivables/(Payables)</t>
        </is>
      </c>
      <c r="B21" s="32" t="n"/>
      <c r="C21" s="32" t="n"/>
      <c r="D21" s="14" t="n"/>
      <c r="E21" s="36" t="n">
        <v>-711.919025</v>
      </c>
      <c r="F21" s="37" t="n">
        <v>-0.005301</v>
      </c>
      <c r="G21" s="16" t="n">
        <v>0.053934</v>
      </c>
    </row>
    <row r="22">
      <c r="A22" s="27" t="inlineStr">
        <is>
          <t>GRAND TOTAL</t>
        </is>
      </c>
      <c r="B22" s="35" t="n"/>
      <c r="C22" s="35" t="n"/>
      <c r="D22" s="28" t="n"/>
      <c r="E22" s="29" t="n">
        <v>134576.24</v>
      </c>
      <c r="F22" s="30" t="n">
        <v>1</v>
      </c>
      <c r="G22" s="30" t="n"/>
    </row>
    <row r="27">
      <c r="A27" s="83" t="inlineStr">
        <is>
          <t>Notes:</t>
        </is>
      </c>
    </row>
    <row r="28">
      <c r="A28" s="57" t="inlineStr">
        <is>
          <t>1. Security in default beyond its maturiy date</t>
        </is>
      </c>
      <c r="B28" s="3" t="inlineStr">
        <is>
          <t>NIL</t>
        </is>
      </c>
    </row>
    <row r="29">
      <c r="A29" t="inlineStr">
        <is>
          <t>2. NAV at the beginning of the period (Rs. per unit)</t>
        </is>
      </c>
    </row>
    <row r="30">
      <c r="A30" t="inlineStr">
        <is>
          <t>Plan /option (Face Value 10)</t>
        </is>
      </c>
      <c r="B30" t="inlineStr">
        <is>
          <t>As on</t>
        </is>
      </c>
      <c r="C30" t="inlineStr">
        <is>
          <t>As on</t>
        </is>
      </c>
    </row>
    <row r="31">
      <c r="B31" s="58" t="n">
        <v>45961</v>
      </c>
      <c r="C31" s="58" t="n">
        <v>45989</v>
      </c>
    </row>
    <row r="32">
      <c r="A32" t="inlineStr">
        <is>
          <t>Direct Plan Growth Option</t>
        </is>
      </c>
      <c r="B32" t="n">
        <v>24.242</v>
      </c>
      <c r="C32" t="n">
        <v>25.984</v>
      </c>
    </row>
    <row r="33">
      <c r="A33" t="inlineStr">
        <is>
          <t>Direct Plan IDCW Option</t>
        </is>
      </c>
      <c r="B33" t="n">
        <v>24.242</v>
      </c>
      <c r="C33" t="n">
        <v>25.984</v>
      </c>
    </row>
    <row r="34">
      <c r="A34" t="inlineStr">
        <is>
          <t>Regular Plan Growth Option</t>
        </is>
      </c>
      <c r="B34" t="n">
        <v>23.937</v>
      </c>
      <c r="C34" t="n">
        <v>25.649</v>
      </c>
    </row>
    <row r="35">
      <c r="A35" t="inlineStr">
        <is>
          <t>Regular Plan IDCW Option</t>
        </is>
      </c>
      <c r="B35" t="n">
        <v>23.937</v>
      </c>
      <c r="C35" t="n">
        <v>25.649</v>
      </c>
    </row>
    <row r="37">
      <c r="A37" t="inlineStr">
        <is>
          <t xml:space="preserve">3. Total Dividend (Net) declared during the month </t>
        </is>
      </c>
      <c r="B37" s="3" t="inlineStr">
        <is>
          <t>NIL</t>
        </is>
      </c>
    </row>
    <row r="38">
      <c r="A38" t="inlineStr">
        <is>
          <t>4. Bonus was declared during the month</t>
        </is>
      </c>
      <c r="B38" s="3" t="inlineStr">
        <is>
          <t>NIL</t>
        </is>
      </c>
    </row>
    <row r="39" ht="29" customHeight="1">
      <c r="A39" s="57" t="inlineStr">
        <is>
          <t>5. Investment in Repo of Corporate Debt Securities during the month ended November 30, 2025</t>
        </is>
      </c>
      <c r="B39" s="3" t="inlineStr">
        <is>
          <t>NIL</t>
        </is>
      </c>
    </row>
    <row r="40" ht="29" customHeight="1">
      <c r="A40" s="57" t="inlineStr">
        <is>
          <t>6. Investment in foreign securities/ADRs/GDRs at the end of the month</t>
        </is>
      </c>
      <c r="B40" s="3" t="inlineStr">
        <is>
          <t>NIL</t>
        </is>
      </c>
    </row>
    <row r="41" ht="43.5" customHeight="1">
      <c r="A41" s="57" t="inlineStr">
        <is>
          <t>7. Total gross exposure to derivative instruments (excluding reversed positions) at the end of the month (Rs. in Lakhs)</t>
        </is>
      </c>
      <c r="B41" s="3" t="inlineStr">
        <is>
          <t>NIL</t>
        </is>
      </c>
    </row>
    <row r="42">
      <c r="B42" s="3" t="n"/>
    </row>
    <row r="43" ht="29" customHeight="1">
      <c r="A43" s="57" t="inlineStr">
        <is>
          <t>8. Margin Deposits includes Margin money placed on derivatives other than margin money placed with bank</t>
        </is>
      </c>
      <c r="B43" s="3" t="inlineStr">
        <is>
          <t>NIL</t>
        </is>
      </c>
    </row>
    <row r="44" ht="29" customHeight="1">
      <c r="A44" s="57" t="inlineStr">
        <is>
          <t>9. Value of investment made by other schemes under same management (Rs. In Lakhs)</t>
        </is>
      </c>
      <c r="B44" t="inlineStr">
        <is>
          <t>NIL</t>
        </is>
      </c>
    </row>
    <row r="45" ht="29" customHeight="1">
      <c r="A45" s="57" t="inlineStr">
        <is>
          <t>10. Number of instance of deviation In valuation of securities</t>
        </is>
      </c>
      <c r="B45" s="3" t="inlineStr">
        <is>
          <t>NIL</t>
        </is>
      </c>
    </row>
    <row r="46" ht="29" customHeight="1">
      <c r="A46" s="57" t="inlineStr">
        <is>
          <t>11. Total value and percentage of illiquid equity shares / securities</t>
        </is>
      </c>
      <c r="B46" s="3" t="inlineStr">
        <is>
          <t>NIL</t>
        </is>
      </c>
    </row>
    <row r="48" ht="70" customHeight="1">
      <c r="A48" s="85" t="inlineStr">
        <is>
          <t>Scheme Name</t>
        </is>
      </c>
      <c r="B48" s="85" t="inlineStr">
        <is>
          <t>Risk- O - Meter</t>
        </is>
      </c>
      <c r="C48" s="85" t="inlineStr">
        <is>
          <t>Benchmark of the Scheme</t>
        </is>
      </c>
      <c r="D48" s="85" t="inlineStr">
        <is>
          <t>Benchmark Risk-o-meter</t>
        </is>
      </c>
    </row>
    <row r="49" ht="70" customHeight="1">
      <c r="A49" s="85" t="inlineStr">
        <is>
          <t>Edelweiss Gold and Silver ETF Fund of Fund</t>
        </is>
      </c>
      <c r="B49" s="85" t="n"/>
      <c r="C49" s="85" t="inlineStr">
        <is>
          <t>Domestic Gold and Silver Prices</t>
        </is>
      </c>
      <c r="D49" s="85" t="n"/>
      <c r="E4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G82"/>
  <sheetViews>
    <sheetView showGridLines="0" workbookViewId="0">
      <selection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CRISIL-IBX AAA BOND NBFC-HFC - JUN 2027 INDEX FUND AS ON NOVEMBER 30, 2025</t>
        </is>
      </c>
    </row>
    <row r="2" ht="31.5" customHeight="1">
      <c r="A2" s="84" t="inlineStr">
        <is>
          <t>(An open-ended Target Maturity Debt Index Fund predominantly investing in the constituents of CRISIL-IBX AAA NBFC- HFC Index – Jun 2027. A moderate interest rate risk and relatively low credit risk)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8.33% ADITYA BIRLA CAP SR L1 NCD19-05-27**</t>
        </is>
      </c>
      <c r="B11" s="32" t="inlineStr">
        <is>
          <t>INE860H07IY4</t>
        </is>
      </c>
      <c r="C11" s="32" t="inlineStr">
        <is>
          <t>ICRA AAA</t>
        </is>
      </c>
      <c r="D11" s="14" t="n">
        <v>1000000</v>
      </c>
      <c r="E11" s="15" t="n">
        <v>1016.24</v>
      </c>
      <c r="F11" s="16" t="n">
        <v>0.12</v>
      </c>
      <c r="G11" s="16" t="n">
        <v>0.071049</v>
      </c>
    </row>
    <row r="12">
      <c r="A12" s="13" t="inlineStr">
        <is>
          <t>7.8989% ADITYA BIRLA HSG SR K2 08-06-27**</t>
        </is>
      </c>
      <c r="B12" s="32" t="inlineStr">
        <is>
          <t>INE831R07557</t>
        </is>
      </c>
      <c r="C12" s="32" t="inlineStr">
        <is>
          <t>CRISIL AAA</t>
        </is>
      </c>
      <c r="D12" s="14" t="n">
        <v>800000</v>
      </c>
      <c r="E12" s="15" t="n">
        <v>809.46</v>
      </c>
      <c r="F12" s="16" t="n">
        <v>0.0956</v>
      </c>
      <c r="G12" s="16" t="n">
        <v>0.070031</v>
      </c>
    </row>
    <row r="13">
      <c r="A13" s="13" t="inlineStr">
        <is>
          <t>8.3774% KOTAK MAHINDRA INV NCD 21-06-27**</t>
        </is>
      </c>
      <c r="B13" s="32" t="inlineStr">
        <is>
          <t>INE975F07IR8</t>
        </is>
      </c>
      <c r="C13" s="32" t="inlineStr">
        <is>
          <t>CRISIL AAA</t>
        </is>
      </c>
      <c r="D13" s="14" t="n">
        <v>500000</v>
      </c>
      <c r="E13" s="15" t="n">
        <v>508.96</v>
      </c>
      <c r="F13" s="16" t="n">
        <v>0.0601</v>
      </c>
      <c r="G13" s="16" t="n">
        <v>0.0707</v>
      </c>
    </row>
    <row r="14">
      <c r="A14" s="13" t="inlineStr">
        <is>
          <t>8.24% L&amp;T FIN LTD SR J NCD RED 16-06-27**</t>
        </is>
      </c>
      <c r="B14" s="32" t="inlineStr">
        <is>
          <t>INE498L07038</t>
        </is>
      </c>
      <c r="C14" s="32" t="inlineStr">
        <is>
          <t>ICRA AAA</t>
        </is>
      </c>
      <c r="D14" s="14" t="n">
        <v>500000</v>
      </c>
      <c r="E14" s="15" t="n">
        <v>508.42</v>
      </c>
      <c r="F14" s="16" t="n">
        <v>0.0601</v>
      </c>
      <c r="G14" s="16" t="n">
        <v>0.070405</v>
      </c>
    </row>
    <row r="15">
      <c r="A15" s="13" t="inlineStr">
        <is>
          <t>8.285% TATA CAPITAL LTD NCD 10-05-2027**</t>
        </is>
      </c>
      <c r="B15" s="32" t="inlineStr">
        <is>
          <t>INE976I07CT9</t>
        </is>
      </c>
      <c r="C15" s="32" t="inlineStr">
        <is>
          <t>CRISIL AAA</t>
        </is>
      </c>
      <c r="D15" s="14" t="n">
        <v>500000</v>
      </c>
      <c r="E15" s="15" t="n">
        <v>508.17</v>
      </c>
      <c r="F15" s="16" t="n">
        <v>0.06</v>
      </c>
      <c r="G15" s="16" t="n">
        <v>0.07000000000000001</v>
      </c>
    </row>
    <row r="16">
      <c r="A16" s="13" t="inlineStr">
        <is>
          <t>8.35% AXIS FIN SR 14 NCD OP B 07-05-27**</t>
        </is>
      </c>
      <c r="B16" s="32" t="inlineStr">
        <is>
          <t>INE891K07952</t>
        </is>
      </c>
      <c r="C16" s="32" t="inlineStr">
        <is>
          <t>CARE AAA</t>
        </is>
      </c>
      <c r="D16" s="14" t="n">
        <v>500000</v>
      </c>
      <c r="E16" s="15" t="n">
        <v>508.16</v>
      </c>
      <c r="F16" s="16" t="n">
        <v>0.06</v>
      </c>
      <c r="G16" s="16" t="n">
        <v>0.070951</v>
      </c>
    </row>
    <row r="17">
      <c r="A17" s="13" t="inlineStr">
        <is>
          <t>8.12% KOTAK MAH PRIME TR GID01 R21-06-27**</t>
        </is>
      </c>
      <c r="B17" s="32" t="inlineStr">
        <is>
          <t>INE916DA7SU4</t>
        </is>
      </c>
      <c r="C17" s="32" t="inlineStr">
        <is>
          <t>CRISIL AAA</t>
        </is>
      </c>
      <c r="D17" s="14" t="n">
        <v>500000</v>
      </c>
      <c r="E17" s="15" t="n">
        <v>508.02</v>
      </c>
      <c r="F17" s="16" t="n">
        <v>0.06</v>
      </c>
      <c r="G17" s="16" t="n">
        <v>0.069475</v>
      </c>
    </row>
    <row r="18">
      <c r="A18" s="13" t="inlineStr">
        <is>
          <t>8.25% MAH &amp; MAH FIN SR RED 25-03-2027**</t>
        </is>
      </c>
      <c r="B18" s="32" t="inlineStr">
        <is>
          <t>INE774D07VE1</t>
        </is>
      </c>
      <c r="C18" s="32" t="inlineStr">
        <is>
          <t>CRISIL AAA</t>
        </is>
      </c>
      <c r="D18" s="14" t="n">
        <v>500000</v>
      </c>
      <c r="E18" s="15" t="n">
        <v>507.99</v>
      </c>
      <c r="F18" s="16" t="n">
        <v>0.06</v>
      </c>
      <c r="G18" s="16" t="n">
        <v>0.0693</v>
      </c>
    </row>
    <row r="19">
      <c r="A19" s="13" t="inlineStr">
        <is>
          <t>7.90% LIC HSG FIN TR421 NCD R 23-06-2027**</t>
        </is>
      </c>
      <c r="B19" s="32" t="inlineStr">
        <is>
          <t>INE115A07PV9</t>
        </is>
      </c>
      <c r="C19" s="32" t="inlineStr">
        <is>
          <t>CRISIL AAA</t>
        </is>
      </c>
      <c r="D19" s="14" t="n">
        <v>500000</v>
      </c>
      <c r="E19" s="15" t="n">
        <v>507.97</v>
      </c>
      <c r="F19" s="16" t="n">
        <v>0.06</v>
      </c>
      <c r="G19" s="16" t="n">
        <v>0.06745</v>
      </c>
    </row>
    <row r="20">
      <c r="A20" s="13" t="inlineStr">
        <is>
          <t>8.30% SMFG IND CRD SR109 OP I R 30-06-27**</t>
        </is>
      </c>
      <c r="B20" s="32" t="inlineStr">
        <is>
          <t>INE535H07CJ6</t>
        </is>
      </c>
      <c r="C20" s="32" t="inlineStr">
        <is>
          <t>ICRA AAA</t>
        </is>
      </c>
      <c r="D20" s="14" t="n">
        <v>500000</v>
      </c>
      <c r="E20" s="15" t="n">
        <v>507.3</v>
      </c>
      <c r="F20" s="16" t="n">
        <v>0.0599</v>
      </c>
      <c r="G20" s="16" t="n">
        <v>0.0726</v>
      </c>
    </row>
    <row r="21">
      <c r="A21" s="13" t="inlineStr">
        <is>
          <t>8.2378% HDB FIN SER SR 207 R 06-04-27**</t>
        </is>
      </c>
      <c r="B21" s="32" t="inlineStr">
        <is>
          <t>INE756I07EX3</t>
        </is>
      </c>
      <c r="C21" s="32" t="inlineStr">
        <is>
          <t>CRISIL AAA</t>
        </is>
      </c>
      <c r="D21" s="14" t="n">
        <v>500000</v>
      </c>
      <c r="E21" s="15" t="n">
        <v>507.25</v>
      </c>
      <c r="F21" s="16" t="n">
        <v>0.0599</v>
      </c>
      <c r="G21" s="16" t="n">
        <v>0.0702</v>
      </c>
    </row>
    <row r="22">
      <c r="A22" s="13" t="inlineStr">
        <is>
          <t>7.75% TATA CAP HSG FIN SR A 18-05-2027**</t>
        </is>
      </c>
      <c r="B22" s="32" t="inlineStr">
        <is>
          <t>INE033L07HQ8</t>
        </is>
      </c>
      <c r="C22" s="32" t="inlineStr">
        <is>
          <t>CRISIL AAA</t>
        </is>
      </c>
      <c r="D22" s="14" t="n">
        <v>500000</v>
      </c>
      <c r="E22" s="15" t="n">
        <v>505.84</v>
      </c>
      <c r="F22" s="16" t="n">
        <v>0.0598</v>
      </c>
      <c r="G22" s="16" t="n">
        <v>0.06834999999999999</v>
      </c>
    </row>
    <row r="23">
      <c r="A23" s="13" t="inlineStr">
        <is>
          <t>7.7% BAJAJ HOUSING FIN NCD RED 21-05-27**</t>
        </is>
      </c>
      <c r="B23" s="32" t="inlineStr">
        <is>
          <t>INE377Y07300</t>
        </is>
      </c>
      <c r="C23" s="32" t="inlineStr">
        <is>
          <t>CRISIL AAA</t>
        </is>
      </c>
      <c r="D23" s="14" t="n">
        <v>500000</v>
      </c>
      <c r="E23" s="15" t="n">
        <v>505.61</v>
      </c>
      <c r="F23" s="16" t="n">
        <v>0.0597</v>
      </c>
      <c r="G23" s="16" t="n">
        <v>0.06825000000000001</v>
      </c>
    </row>
    <row r="24">
      <c r="A24" s="13" t="inlineStr">
        <is>
          <t>7.70% BAJAJ FIN LTD OP I NCD R 07-06-27**</t>
        </is>
      </c>
      <c r="B24" s="32" t="inlineStr">
        <is>
          <t>INE296A07RZ4</t>
        </is>
      </c>
      <c r="C24" s="32" t="inlineStr">
        <is>
          <t>CRISIL AAA</t>
        </is>
      </c>
      <c r="D24" s="14" t="n">
        <v>500000</v>
      </c>
      <c r="E24" s="15" t="n">
        <v>504.9</v>
      </c>
      <c r="F24" s="16" t="n">
        <v>0.0596</v>
      </c>
      <c r="G24" s="16" t="n">
        <v>0.06950000000000001</v>
      </c>
    </row>
    <row r="25">
      <c r="A25" s="17" t="inlineStr">
        <is>
          <t>Sub Total</t>
        </is>
      </c>
      <c r="B25" s="33" t="n"/>
      <c r="C25" s="33" t="n"/>
      <c r="D25" s="18" t="n"/>
      <c r="E25" s="19" t="n">
        <v>7914.29</v>
      </c>
      <c r="F25" s="20" t="n">
        <v>0.9347</v>
      </c>
      <c r="G25" s="21" t="n"/>
    </row>
    <row r="26">
      <c r="A26" s="13" t="n"/>
      <c r="B26" s="32" t="n"/>
      <c r="C26" s="32" t="n"/>
      <c r="D26" s="14" t="n"/>
      <c r="E26" s="15" t="n"/>
      <c r="F26" s="16" t="n"/>
      <c r="G26" s="16" t="n"/>
    </row>
    <row r="27">
      <c r="A27" s="17" t="inlineStr">
        <is>
          <t>(b)Privately Placed/Unlisted</t>
        </is>
      </c>
      <c r="B27" s="32" t="n"/>
      <c r="C27" s="32" t="n"/>
      <c r="D27" s="14" t="n"/>
      <c r="E27" s="15" t="n"/>
      <c r="F27" s="16" t="n"/>
      <c r="G27" s="16" t="n"/>
    </row>
    <row r="28">
      <c r="A28" s="17" t="inlineStr">
        <is>
          <t>Sub Total</t>
        </is>
      </c>
      <c r="B28" s="32" t="n"/>
      <c r="C28" s="32" t="n"/>
      <c r="D28" s="14" t="n"/>
      <c r="E28" s="22" t="inlineStr">
        <is>
          <t>NIL</t>
        </is>
      </c>
      <c r="F28" s="23" t="inlineStr">
        <is>
          <t>NIL</t>
        </is>
      </c>
      <c r="G28" s="16" t="n"/>
    </row>
    <row r="29">
      <c r="A29" s="13" t="n"/>
      <c r="B29" s="32" t="n"/>
      <c r="C29" s="32" t="n"/>
      <c r="D29" s="14" t="n"/>
      <c r="E29" s="15" t="n"/>
      <c r="F29" s="16" t="n"/>
      <c r="G29" s="16" t="n"/>
    </row>
    <row r="30">
      <c r="A30" s="17" t="inlineStr">
        <is>
          <t>(c)Securitised Debt Instruments</t>
        </is>
      </c>
      <c r="B30" s="32" t="n"/>
      <c r="C30" s="32" t="n"/>
      <c r="D30" s="14" t="n"/>
      <c r="E30" s="15" t="n"/>
      <c r="F30" s="16" t="n"/>
      <c r="G30" s="16" t="n"/>
    </row>
    <row r="31">
      <c r="A31" s="17" t="inlineStr">
        <is>
          <t>Sub Total</t>
        </is>
      </c>
      <c r="B31" s="32" t="n"/>
      <c r="C31" s="32" t="n"/>
      <c r="D31" s="14" t="n"/>
      <c r="E31" s="22" t="inlineStr">
        <is>
          <t>NIL</t>
        </is>
      </c>
      <c r="F31" s="23" t="inlineStr">
        <is>
          <t>NIL</t>
        </is>
      </c>
      <c r="G31" s="16" t="n"/>
    </row>
    <row r="32">
      <c r="A32" s="13" t="n"/>
      <c r="B32" s="32" t="n"/>
      <c r="C32" s="32" t="n"/>
      <c r="D32" s="14" t="n"/>
      <c r="E32" s="15" t="n"/>
      <c r="F32" s="16" t="n"/>
      <c r="G32" s="16" t="n"/>
    </row>
    <row r="33">
      <c r="A33" s="25" t="inlineStr">
        <is>
          <t>TOTAL</t>
        </is>
      </c>
      <c r="B33" s="34" t="n"/>
      <c r="C33" s="34" t="n"/>
      <c r="D33" s="26" t="n"/>
      <c r="E33" s="19" t="n">
        <v>7914.29</v>
      </c>
      <c r="F33" s="20" t="n">
        <v>0.9347</v>
      </c>
      <c r="G33" s="21" t="n"/>
    </row>
    <row r="34">
      <c r="A34" s="13" t="n"/>
      <c r="B34" s="32" t="n"/>
      <c r="C34" s="32" t="n"/>
      <c r="D34" s="14" t="n"/>
      <c r="E34" s="15" t="n"/>
      <c r="F34" s="16" t="n"/>
      <c r="G34" s="16" t="n"/>
    </row>
    <row r="35">
      <c r="A35" s="13" t="n"/>
      <c r="B35" s="32" t="n"/>
      <c r="C35" s="32" t="n"/>
      <c r="D35" s="14" t="n"/>
      <c r="E35" s="15" t="n"/>
      <c r="F35" s="16" t="n"/>
      <c r="G35" s="16" t="n"/>
    </row>
    <row r="36">
      <c r="A36" s="17" t="inlineStr">
        <is>
          <t>TREPS / Reverse Repo</t>
        </is>
      </c>
      <c r="B36" s="32" t="n"/>
      <c r="C36" s="32" t="n"/>
      <c r="D36" s="14" t="n"/>
      <c r="E36" s="15" t="n"/>
      <c r="F36" s="16" t="n"/>
      <c r="G36" s="16" t="n"/>
    </row>
    <row r="37">
      <c r="A37" s="13" t="inlineStr">
        <is>
          <t>Clearing Corporation of India Ltd.</t>
        </is>
      </c>
      <c r="B37" s="32" t="n"/>
      <c r="C37" s="32" t="n"/>
      <c r="D37" s="14" t="n"/>
      <c r="E37" s="15" t="n">
        <v>189.92</v>
      </c>
      <c r="F37" s="16" t="n">
        <v>0.0224</v>
      </c>
      <c r="G37" s="16" t="n">
        <v>0.053935</v>
      </c>
    </row>
    <row r="38">
      <c r="A38" s="17" t="inlineStr">
        <is>
          <t>Sub Total</t>
        </is>
      </c>
      <c r="B38" s="33" t="n"/>
      <c r="C38" s="33" t="n"/>
      <c r="D38" s="18" t="n"/>
      <c r="E38" s="19" t="n">
        <v>189.92</v>
      </c>
      <c r="F38" s="20" t="n">
        <v>0.0224</v>
      </c>
      <c r="G38" s="21" t="n"/>
    </row>
    <row r="39">
      <c r="A39" s="13" t="n"/>
      <c r="B39" s="32" t="n"/>
      <c r="C39" s="32" t="n"/>
      <c r="D39" s="14" t="n"/>
      <c r="E39" s="15" t="n"/>
      <c r="F39" s="16" t="n"/>
      <c r="G39" s="16" t="n"/>
    </row>
    <row r="40">
      <c r="A40" s="25" t="inlineStr">
        <is>
          <t>TOTAL</t>
        </is>
      </c>
      <c r="B40" s="34" t="n"/>
      <c r="C40" s="34" t="n"/>
      <c r="D40" s="26" t="n"/>
      <c r="E40" s="19" t="n">
        <v>189.92</v>
      </c>
      <c r="F40" s="20" t="n">
        <v>0.0224</v>
      </c>
      <c r="G40" s="21" t="n"/>
    </row>
    <row r="41">
      <c r="A41" s="13" t="inlineStr">
        <is>
          <t>Accrued Interest</t>
        </is>
      </c>
      <c r="B41" s="32" t="n"/>
      <c r="C41" s="32" t="n"/>
      <c r="D41" s="14" t="n"/>
      <c r="E41" s="15" t="n">
        <v>361.9963221</v>
      </c>
      <c r="F41" s="16" t="n">
        <v>0.04276</v>
      </c>
      <c r="G41" s="16" t="n"/>
    </row>
    <row r="42">
      <c r="A42" s="13" t="inlineStr">
        <is>
          <t>Net Receivables/(Payables)</t>
        </is>
      </c>
      <c r="B42" s="32" t="n"/>
      <c r="C42" s="32" t="n"/>
      <c r="D42" s="14" t="n"/>
      <c r="E42" s="36" t="n">
        <v>-0.4963221</v>
      </c>
      <c r="F42" s="16" t="n">
        <v>0.00014</v>
      </c>
      <c r="G42" s="16" t="n">
        <v>0.053934</v>
      </c>
    </row>
    <row r="43">
      <c r="A43" s="27" t="inlineStr">
        <is>
          <t>GRAND TOTAL</t>
        </is>
      </c>
      <c r="B43" s="35" t="n"/>
      <c r="C43" s="35" t="n"/>
      <c r="D43" s="28" t="n"/>
      <c r="E43" s="29" t="n">
        <v>8465.709999999999</v>
      </c>
      <c r="F43" s="30" t="n">
        <v>1</v>
      </c>
      <c r="G43" s="30" t="n"/>
    </row>
    <row r="45">
      <c r="A45" s="83" t="inlineStr">
        <is>
          <t>**Non Traded Security</t>
        </is>
      </c>
    </row>
    <row r="46">
      <c r="A46" s="83" t="inlineStr">
        <is>
          <t>In accordance with SEBI Circular no. SEBI/HO/IMD/PoD2/P/CIR/2024/183 dated December 13, 2024, Debt Index Replication Factor (DIRF) is 71.74%.</t>
        </is>
      </c>
    </row>
    <row r="48">
      <c r="A48" s="83" t="inlineStr">
        <is>
          <t>Notes:</t>
        </is>
      </c>
    </row>
    <row r="49">
      <c r="A49" s="57" t="inlineStr">
        <is>
          <t>1. Security in default beyond its maturiy date</t>
        </is>
      </c>
      <c r="B49" s="3" t="inlineStr">
        <is>
          <t>NIL</t>
        </is>
      </c>
    </row>
    <row r="50">
      <c r="A50" t="inlineStr">
        <is>
          <t>2. NAV at the beginning of the period (Rs. per unit)</t>
        </is>
      </c>
    </row>
    <row r="51">
      <c r="A51" t="inlineStr">
        <is>
          <t>Plan /option (Face Value 10)</t>
        </is>
      </c>
      <c r="B51" t="inlineStr">
        <is>
          <t>As on</t>
        </is>
      </c>
      <c r="C51" t="inlineStr">
        <is>
          <t>As on</t>
        </is>
      </c>
    </row>
    <row r="52">
      <c r="B52" s="58" t="n">
        <v>45961</v>
      </c>
      <c r="C52" s="58" t="n">
        <v>45989</v>
      </c>
    </row>
    <row r="53">
      <c r="A53" t="inlineStr">
        <is>
          <t>Direct Plan  Growth Option</t>
        </is>
      </c>
      <c r="B53" t="n">
        <v>10.6459</v>
      </c>
      <c r="C53" t="n">
        <v>10.7065</v>
      </c>
    </row>
    <row r="54">
      <c r="A54" t="inlineStr">
        <is>
          <t>Direct Plan IDCW Option</t>
        </is>
      </c>
      <c r="B54" t="n">
        <v>10.6459</v>
      </c>
      <c r="C54" t="n">
        <v>10.7065</v>
      </c>
    </row>
    <row r="55">
      <c r="A55" t="inlineStr">
        <is>
          <t>Regular Plan  Growth Option</t>
        </is>
      </c>
      <c r="B55" t="n">
        <v>10.6308</v>
      </c>
      <c r="C55" t="n">
        <v>10.6898</v>
      </c>
    </row>
    <row r="56">
      <c r="A56" t="inlineStr">
        <is>
          <t>Regular Plan IDCW Option</t>
        </is>
      </c>
      <c r="B56" t="n">
        <v>10.6308</v>
      </c>
      <c r="C56" t="n">
        <v>10.6898</v>
      </c>
    </row>
    <row r="58">
      <c r="A58" t="inlineStr">
        <is>
          <t xml:space="preserve">3. Total Dividend (Net) declared during the month </t>
        </is>
      </c>
      <c r="B58" s="3" t="inlineStr">
        <is>
          <t>NIL</t>
        </is>
      </c>
    </row>
    <row r="59">
      <c r="A59" t="inlineStr">
        <is>
          <t>4. Bonus was declared during the month</t>
        </is>
      </c>
      <c r="B59" s="3" t="inlineStr">
        <is>
          <t>NIL</t>
        </is>
      </c>
    </row>
    <row r="60" ht="29" customHeight="1">
      <c r="A60" s="57" t="inlineStr">
        <is>
          <t>5. Investment in Repo of Corporate Debt Securities during the month ended November 30, 2025</t>
        </is>
      </c>
      <c r="B60" s="3" t="inlineStr">
        <is>
          <t>NIL</t>
        </is>
      </c>
    </row>
    <row r="61" ht="29" customHeight="1">
      <c r="A61" s="57" t="inlineStr">
        <is>
          <t>6. Investment in foreign securities/ADRs/GDRs at the end of the month</t>
        </is>
      </c>
      <c r="B61" s="3" t="inlineStr">
        <is>
          <t>NIL</t>
        </is>
      </c>
    </row>
    <row r="62">
      <c r="A62" t="inlineStr">
        <is>
          <t>7. Average Portfolio Maturity</t>
        </is>
      </c>
      <c r="B62" s="60">
        <f>B77</f>
        <v/>
      </c>
    </row>
    <row r="63" ht="43.5" customHeight="1">
      <c r="A63" s="57" t="inlineStr">
        <is>
          <t>8. Total gross exposure to derivative instruments (excluding reversed positions) at the end of the month (Rs. in Lakhs)</t>
        </is>
      </c>
      <c r="B63" s="3" t="inlineStr">
        <is>
          <t>NIL</t>
        </is>
      </c>
    </row>
    <row r="64">
      <c r="B64" s="3" t="n"/>
    </row>
    <row r="65" ht="29" customHeight="1">
      <c r="A65" s="57" t="inlineStr">
        <is>
          <t>9. Margin Deposits includes Margin money placed on derivatives other than margin money placed with bank</t>
        </is>
      </c>
      <c r="B65" s="3" t="inlineStr">
        <is>
          <t>NIL</t>
        </is>
      </c>
    </row>
    <row r="66" ht="29" customHeight="1">
      <c r="A66" s="57" t="inlineStr">
        <is>
          <t>10. Value of investment made by other schemes under same management (Rs. In Lakhs)</t>
        </is>
      </c>
      <c r="B66" t="n">
        <v>5055.98</v>
      </c>
    </row>
    <row r="67" ht="29" customHeight="1">
      <c r="A67" s="57" t="inlineStr">
        <is>
          <t>11. Number of instance of deviation In valuation of securities</t>
        </is>
      </c>
      <c r="B67" s="3" t="inlineStr">
        <is>
          <t>NIL</t>
        </is>
      </c>
    </row>
    <row r="68" ht="29" customHeight="1">
      <c r="A68" s="57" t="inlineStr">
        <is>
          <t>12. Total value and percentage of illiquid equity shares / securities</t>
        </is>
      </c>
      <c r="B68" s="3" t="inlineStr">
        <is>
          <t>NIL</t>
        </is>
      </c>
    </row>
    <row r="70">
      <c r="A70" t="inlineStr">
        <is>
          <t>Portfolio Information</t>
        </is>
      </c>
    </row>
    <row r="71" ht="58" customHeight="1">
      <c r="A71" s="61" t="inlineStr">
        <is>
          <t>Scheme Name :</t>
        </is>
      </c>
      <c r="B71" s="65" t="inlineStr">
        <is>
          <t>Edelweiss CRISIL-IBX AAA Bond NBFC-HFC - Jun 2027 Index Fund</t>
        </is>
      </c>
    </row>
    <row r="72" ht="43.5" customHeight="1">
      <c r="A72" s="61" t="inlineStr">
        <is>
          <t>Description (if any)</t>
        </is>
      </c>
      <c r="B72" s="65" t="inlineStr">
        <is>
          <t>CRISIL-IBX AAA NBFC-HFC
Index – Jun 2027</t>
        </is>
      </c>
    </row>
    <row r="73">
      <c r="A73" s="61" t="n"/>
      <c r="B73" s="61" t="n"/>
    </row>
    <row r="74">
      <c r="A74" s="61" t="inlineStr">
        <is>
          <t>Annualised Portfolio YTM* :</t>
        </is>
      </c>
      <c r="B74" s="62" t="n">
        <v>6.960025438096021</v>
      </c>
    </row>
    <row r="75">
      <c r="A75" s="61" t="n"/>
      <c r="B75" s="61" t="n"/>
    </row>
    <row r="76">
      <c r="A76" s="61" t="inlineStr">
        <is>
          <t>Macaulay Duration</t>
        </is>
      </c>
      <c r="B76" s="63" t="n">
        <v>1.367</v>
      </c>
    </row>
    <row r="77">
      <c r="A77" s="61" t="inlineStr">
        <is>
          <t>Residual Maturity</t>
        </is>
      </c>
      <c r="B77" s="63" t="n">
        <v>1.447514050321416</v>
      </c>
    </row>
    <row r="78">
      <c r="A78" s="61" t="n"/>
      <c r="B78" s="61" t="n"/>
    </row>
    <row r="79">
      <c r="A79" s="61" t="inlineStr">
        <is>
          <t xml:space="preserve">As on (Date) </t>
        </is>
      </c>
      <c r="B79" s="64" t="n">
        <v>45991</v>
      </c>
    </row>
    <row r="81" ht="70" customHeight="1">
      <c r="A81" s="85" t="inlineStr">
        <is>
          <t>Scheme Name</t>
        </is>
      </c>
      <c r="B81" s="85" t="inlineStr">
        <is>
          <t>Risk- O - Meter</t>
        </is>
      </c>
      <c r="C81" s="85" t="inlineStr">
        <is>
          <t>Benchmark of the Scheme</t>
        </is>
      </c>
      <c r="D81" s="85" t="inlineStr">
        <is>
          <t>Benchmark Risk-o-meter</t>
        </is>
      </c>
    </row>
    <row r="82" ht="70" customHeight="1">
      <c r="A82" s="85" t="inlineStr">
        <is>
          <t>Edelweiss CRISIL-IBX AAA Bond NBFC-HFC - Jun 2027 Index Fund</t>
        </is>
      </c>
      <c r="B82" s="85" t="n"/>
      <c r="C82" s="85" t="inlineStr">
        <is>
          <t>CRISIL-IBX AAA NBFC-HFC - Jun 2027</t>
        </is>
      </c>
      <c r="D82" s="85" t="n"/>
      <c r="E82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G79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CRISIL IBX 50:50 GILT PLUS SDL SEP 2028 INDEX FUND AS ON NOVEMBER 30, 2025</t>
        </is>
      </c>
    </row>
    <row r="2" ht="31.5" customHeight="1">
      <c r="A2" s="84" t="inlineStr">
        <is>
          <t>(An open-ended target maturity Index Fund investing in the constituents of CRISIL IBX 50:50 Gilt Plus SDL Index – Sep 2028. A relatively high interest rate risk and relatively low credit risk)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7" t="inlineStr">
        <is>
          <t>Debt Instruments</t>
        </is>
      </c>
      <c r="B8" s="32" t="n"/>
      <c r="C8" s="32" t="n"/>
      <c r="D8" s="14" t="n"/>
      <c r="E8" s="15" t="n"/>
      <c r="F8" s="16" t="n"/>
      <c r="G8" s="16" t="n"/>
    </row>
    <row r="9">
      <c r="A9" s="17" t="inlineStr">
        <is>
          <t>(a) Listed / Awaiting listing on Stock Exchanges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Sub Total</t>
        </is>
      </c>
      <c r="B10" s="32" t="n"/>
      <c r="C10" s="32" t="n"/>
      <c r="D10" s="14" t="n"/>
      <c r="E10" s="22" t="inlineStr">
        <is>
          <t>NIL</t>
        </is>
      </c>
      <c r="F10" s="23" t="inlineStr">
        <is>
          <t>NIL</t>
        </is>
      </c>
      <c r="G10" s="16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17" t="inlineStr">
        <is>
          <t>Government Securities</t>
        </is>
      </c>
      <c r="B12" s="32" t="n"/>
      <c r="C12" s="32" t="n"/>
      <c r="D12" s="14" t="n"/>
      <c r="E12" s="15" t="n"/>
      <c r="F12" s="16" t="n"/>
      <c r="G12" s="16" t="n"/>
    </row>
    <row r="13">
      <c r="A13" s="13" t="inlineStr">
        <is>
          <t>7.06% GOVT OF INDIA RED 10-04-2028</t>
        </is>
      </c>
      <c r="B13" s="32" t="inlineStr">
        <is>
          <t>IN0020230010</t>
        </is>
      </c>
      <c r="C13" s="32" t="inlineStr">
        <is>
          <t>SOVEREIGN</t>
        </is>
      </c>
      <c r="D13" s="14" t="n">
        <v>6000000</v>
      </c>
      <c r="E13" s="15" t="n">
        <v>6166.43</v>
      </c>
      <c r="F13" s="16" t="n">
        <v>0.4257</v>
      </c>
      <c r="G13" s="16" t="n">
        <v>0.058638</v>
      </c>
    </row>
    <row r="14">
      <c r="A14" s="13" t="inlineStr">
        <is>
          <t>6.13% GOVT OF INDIA RED 04-06-2028</t>
        </is>
      </c>
      <c r="B14" s="32" t="inlineStr">
        <is>
          <t>IN0020030022</t>
        </is>
      </c>
      <c r="C14" s="32" t="inlineStr">
        <is>
          <t>SOVEREIGN</t>
        </is>
      </c>
      <c r="D14" s="14" t="n">
        <v>700000</v>
      </c>
      <c r="E14" s="15" t="n">
        <v>705.5599999999999</v>
      </c>
      <c r="F14" s="16" t="n">
        <v>0.0487</v>
      </c>
      <c r="G14" s="16" t="n">
        <v>0.058685</v>
      </c>
    </row>
    <row r="15">
      <c r="A15" s="17" t="inlineStr">
        <is>
          <t>Sub Total</t>
        </is>
      </c>
      <c r="B15" s="33" t="n"/>
      <c r="C15" s="33" t="n"/>
      <c r="D15" s="18" t="n"/>
      <c r="E15" s="19" t="n">
        <v>6871.99</v>
      </c>
      <c r="F15" s="20" t="n">
        <v>0.4744</v>
      </c>
      <c r="G15" s="21" t="n"/>
    </row>
    <row r="16">
      <c r="A16" s="13" t="n"/>
      <c r="B16" s="32" t="n"/>
      <c r="C16" s="32" t="n"/>
      <c r="D16" s="14" t="n"/>
      <c r="E16" s="15" t="n"/>
      <c r="F16" s="16" t="n"/>
      <c r="G16" s="16" t="n"/>
    </row>
    <row r="17">
      <c r="A17" s="17" t="inlineStr">
        <is>
          <t>State Development Loan</t>
        </is>
      </c>
      <c r="B17" s="32" t="n"/>
      <c r="C17" s="32" t="n"/>
      <c r="D17" s="14" t="n"/>
      <c r="E17" s="15" t="n"/>
      <c r="F17" s="16" t="n"/>
      <c r="G17" s="16" t="n"/>
    </row>
    <row r="18">
      <c r="A18" s="13" t="inlineStr">
        <is>
          <t>8.47% GUJARAT SDL RED 21-08-2028</t>
        </is>
      </c>
      <c r="B18" s="32" t="inlineStr">
        <is>
          <t>IN1520180077</t>
        </is>
      </c>
      <c r="C18" s="32" t="inlineStr">
        <is>
          <t>SOVEREIGN</t>
        </is>
      </c>
      <c r="D18" s="14" t="n">
        <v>5000000</v>
      </c>
      <c r="E18" s="15" t="n">
        <v>5260.32</v>
      </c>
      <c r="F18" s="16" t="n">
        <v>0.3632</v>
      </c>
      <c r="G18" s="16" t="n">
        <v>0.064514</v>
      </c>
    </row>
    <row r="19">
      <c r="A19" s="13" t="inlineStr">
        <is>
          <t>8.15% TAMIL NADU SDL RED 09-05-2028</t>
        </is>
      </c>
      <c r="B19" s="32" t="inlineStr">
        <is>
          <t>IN3120180036</t>
        </is>
      </c>
      <c r="C19" s="32" t="inlineStr">
        <is>
          <t>SOVEREIGN</t>
        </is>
      </c>
      <c r="D19" s="14" t="n">
        <v>1500000</v>
      </c>
      <c r="E19" s="15" t="n">
        <v>1561.65</v>
      </c>
      <c r="F19" s="16" t="n">
        <v>0.1078</v>
      </c>
      <c r="G19" s="16" t="n">
        <v>0.06401900000000001</v>
      </c>
    </row>
    <row r="20">
      <c r="A20" s="13" t="inlineStr">
        <is>
          <t>8.79% GUJARAT SDL RED 12-09-2028</t>
        </is>
      </c>
      <c r="B20" s="32" t="inlineStr">
        <is>
          <t>IN1520180101</t>
        </is>
      </c>
      <c r="C20" s="32" t="inlineStr">
        <is>
          <t>SOVEREIGN</t>
        </is>
      </c>
      <c r="D20" s="14" t="n">
        <v>500000</v>
      </c>
      <c r="E20" s="15" t="n">
        <v>530.5599999999999</v>
      </c>
      <c r="F20" s="16" t="n">
        <v>0.0366</v>
      </c>
      <c r="G20" s="16" t="n">
        <v>0.064514</v>
      </c>
    </row>
    <row r="21">
      <c r="A21" s="17" t="inlineStr">
        <is>
          <t>Sub Total</t>
        </is>
      </c>
      <c r="B21" s="33" t="n"/>
      <c r="C21" s="33" t="n"/>
      <c r="D21" s="18" t="n"/>
      <c r="E21" s="19" t="n">
        <v>7352.53</v>
      </c>
      <c r="F21" s="20" t="n">
        <v>0.5076000000000001</v>
      </c>
      <c r="G21" s="21" t="n"/>
    </row>
    <row r="22">
      <c r="A22" s="13" t="n"/>
      <c r="B22" s="32" t="n"/>
      <c r="C22" s="32" t="n"/>
      <c r="D22" s="14" t="n"/>
      <c r="E22" s="15" t="n"/>
      <c r="F22" s="16" t="n"/>
      <c r="G22" s="16" t="n"/>
    </row>
    <row r="23">
      <c r="A23" s="13" t="n"/>
      <c r="B23" s="32" t="n"/>
      <c r="C23" s="32" t="n"/>
      <c r="D23" s="14" t="n"/>
      <c r="E23" s="15" t="n"/>
      <c r="F23" s="16" t="n"/>
      <c r="G23" s="16" t="n"/>
    </row>
    <row r="24">
      <c r="A24" s="17" t="inlineStr">
        <is>
          <t>(b)Privately Placed/Unlisted</t>
        </is>
      </c>
      <c r="B24" s="32" t="n"/>
      <c r="C24" s="32" t="n"/>
      <c r="D24" s="14" t="n"/>
      <c r="E24" s="15" t="n"/>
      <c r="F24" s="16" t="n"/>
      <c r="G24" s="16" t="n"/>
    </row>
    <row r="25">
      <c r="A25" s="17" t="inlineStr">
        <is>
          <t>Sub Total</t>
        </is>
      </c>
      <c r="B25" s="32" t="n"/>
      <c r="C25" s="32" t="n"/>
      <c r="D25" s="14" t="n"/>
      <c r="E25" s="22" t="inlineStr">
        <is>
          <t>NIL</t>
        </is>
      </c>
      <c r="F25" s="23" t="inlineStr">
        <is>
          <t>NIL</t>
        </is>
      </c>
      <c r="G25" s="16" t="n"/>
    </row>
    <row r="26">
      <c r="A26" s="13" t="n"/>
      <c r="B26" s="32" t="n"/>
      <c r="C26" s="32" t="n"/>
      <c r="D26" s="14" t="n"/>
      <c r="E26" s="15" t="n"/>
      <c r="F26" s="16" t="n"/>
      <c r="G26" s="16" t="n"/>
    </row>
    <row r="27">
      <c r="A27" s="17" t="inlineStr">
        <is>
          <t>(c)Securitised Debt Instruments</t>
        </is>
      </c>
      <c r="B27" s="32" t="n"/>
      <c r="C27" s="32" t="n"/>
      <c r="D27" s="14" t="n"/>
      <c r="E27" s="15" t="n"/>
      <c r="F27" s="16" t="n"/>
      <c r="G27" s="16" t="n"/>
    </row>
    <row r="28">
      <c r="A28" s="17" t="inlineStr">
        <is>
          <t>Sub Total</t>
        </is>
      </c>
      <c r="B28" s="32" t="n"/>
      <c r="C28" s="32" t="n"/>
      <c r="D28" s="14" t="n"/>
      <c r="E28" s="22" t="inlineStr">
        <is>
          <t>NIL</t>
        </is>
      </c>
      <c r="F28" s="23" t="inlineStr">
        <is>
          <t>NIL</t>
        </is>
      </c>
      <c r="G28" s="16" t="n"/>
    </row>
    <row r="29">
      <c r="A29" s="13" t="n"/>
      <c r="B29" s="32" t="n"/>
      <c r="C29" s="32" t="n"/>
      <c r="D29" s="14" t="n"/>
      <c r="E29" s="15" t="n"/>
      <c r="F29" s="16" t="n"/>
      <c r="G29" s="16" t="n"/>
    </row>
    <row r="30">
      <c r="A30" s="25" t="inlineStr">
        <is>
          <t>TOTAL</t>
        </is>
      </c>
      <c r="B30" s="34" t="n"/>
      <c r="C30" s="34" t="n"/>
      <c r="D30" s="26" t="n"/>
      <c r="E30" s="19" t="n">
        <v>14224.52</v>
      </c>
      <c r="F30" s="20" t="n">
        <v>0.982</v>
      </c>
      <c r="G30" s="21" t="n"/>
    </row>
    <row r="31">
      <c r="A31" s="13" t="n"/>
      <c r="B31" s="32" t="n"/>
      <c r="C31" s="32" t="n"/>
      <c r="D31" s="14" t="n"/>
      <c r="E31" s="15" t="n"/>
      <c r="F31" s="16" t="n"/>
      <c r="G31" s="16" t="n"/>
    </row>
    <row r="32">
      <c r="A32" s="13" t="n"/>
      <c r="B32" s="32" t="n"/>
      <c r="C32" s="32" t="n"/>
      <c r="D32" s="14" t="n"/>
      <c r="E32" s="15" t="n"/>
      <c r="F32" s="16" t="n"/>
      <c r="G32" s="16" t="n"/>
    </row>
    <row r="33">
      <c r="A33" s="17" t="inlineStr">
        <is>
          <t>TREPS / Reverse Repo</t>
        </is>
      </c>
      <c r="B33" s="32" t="n"/>
      <c r="C33" s="32" t="n"/>
      <c r="D33" s="14" t="n"/>
      <c r="E33" s="15" t="n"/>
      <c r="F33" s="16" t="n"/>
      <c r="G33" s="16" t="n"/>
    </row>
    <row r="34">
      <c r="A34" s="13" t="inlineStr">
        <is>
          <t>Clearing Corporation of India Ltd.</t>
        </is>
      </c>
      <c r="B34" s="32" t="n"/>
      <c r="C34" s="32" t="n"/>
      <c r="D34" s="14" t="n"/>
      <c r="E34" s="15" t="n">
        <v>45.98</v>
      </c>
      <c r="F34" s="16" t="n">
        <v>0.0032</v>
      </c>
      <c r="G34" s="16" t="n">
        <v>0.053935</v>
      </c>
    </row>
    <row r="35">
      <c r="A35" s="17" t="inlineStr">
        <is>
          <t>Sub Total</t>
        </is>
      </c>
      <c r="B35" s="33" t="n"/>
      <c r="C35" s="33" t="n"/>
      <c r="D35" s="18" t="n"/>
      <c r="E35" s="19" t="n">
        <v>45.98</v>
      </c>
      <c r="F35" s="20" t="n">
        <v>0.0032</v>
      </c>
      <c r="G35" s="21" t="n"/>
    </row>
    <row r="36">
      <c r="A36" s="13" t="n"/>
      <c r="B36" s="32" t="n"/>
      <c r="C36" s="32" t="n"/>
      <c r="D36" s="14" t="n"/>
      <c r="E36" s="15" t="n"/>
      <c r="F36" s="16" t="n"/>
      <c r="G36" s="16" t="n"/>
    </row>
    <row r="37">
      <c r="A37" s="25" t="inlineStr">
        <is>
          <t>TOTAL</t>
        </is>
      </c>
      <c r="B37" s="34" t="n"/>
      <c r="C37" s="34" t="n"/>
      <c r="D37" s="26" t="n"/>
      <c r="E37" s="19" t="n">
        <v>45.98</v>
      </c>
      <c r="F37" s="20" t="n">
        <v>0.0032</v>
      </c>
      <c r="G37" s="21" t="n"/>
    </row>
    <row r="38">
      <c r="A38" s="13" t="inlineStr">
        <is>
          <t>Accrued Interest</t>
        </is>
      </c>
      <c r="B38" s="32" t="n"/>
      <c r="C38" s="32" t="n"/>
      <c r="D38" s="14" t="n"/>
      <c r="E38" s="15" t="n">
        <v>215.882105</v>
      </c>
      <c r="F38" s="16" t="n">
        <v>0.014905</v>
      </c>
      <c r="G38" s="16" t="n"/>
    </row>
    <row r="39">
      <c r="A39" s="13" t="inlineStr">
        <is>
          <t>Net Receivables/(Payables)</t>
        </is>
      </c>
      <c r="B39" s="32" t="n"/>
      <c r="C39" s="32" t="n"/>
      <c r="D39" s="14" t="n"/>
      <c r="E39" s="36" t="n">
        <v>-2.572105</v>
      </c>
      <c r="F39" s="37" t="n">
        <v>-0.000105</v>
      </c>
      <c r="G39" s="16" t="n">
        <v>0.053934</v>
      </c>
    </row>
    <row r="40">
      <c r="A40" s="27" t="inlineStr">
        <is>
          <t>GRAND TOTAL</t>
        </is>
      </c>
      <c r="B40" s="35" t="n"/>
      <c r="C40" s="35" t="n"/>
      <c r="D40" s="28" t="n"/>
      <c r="E40" s="29" t="n">
        <v>14483.81</v>
      </c>
      <c r="F40" s="30" t="n">
        <v>1</v>
      </c>
      <c r="G40" s="30" t="n"/>
    </row>
    <row r="42">
      <c r="A42" s="83" t="inlineStr">
        <is>
          <t>**Non Traded Security</t>
        </is>
      </c>
    </row>
    <row r="43">
      <c r="A43" s="83" t="inlineStr">
        <is>
          <t>In accordance with SEBI Circular no. SEBI/HO/IMD/PoD2/P/CIR/2024/183 dated December 13, 2024, Debt Index Replication Factor (DIRF) is 98.08%.</t>
        </is>
      </c>
    </row>
    <row r="45">
      <c r="A45" s="83" t="inlineStr">
        <is>
          <t>Notes:</t>
        </is>
      </c>
    </row>
    <row r="46">
      <c r="A46" s="57" t="inlineStr">
        <is>
          <t>1. Security in default beyond its maturiy date</t>
        </is>
      </c>
      <c r="B46" s="3" t="inlineStr">
        <is>
          <t>NIL</t>
        </is>
      </c>
    </row>
    <row r="47">
      <c r="A47" t="inlineStr">
        <is>
          <t>2. NAV at the beginning of the period (Rs. per unit)</t>
        </is>
      </c>
    </row>
    <row r="48">
      <c r="A48" t="inlineStr">
        <is>
          <t>Plan /option (Face Value 10)</t>
        </is>
      </c>
      <c r="B48" t="inlineStr">
        <is>
          <t>As on</t>
        </is>
      </c>
      <c r="C48" t="inlineStr">
        <is>
          <t>As on</t>
        </is>
      </c>
    </row>
    <row r="49">
      <c r="B49" s="58" t="n">
        <v>45961</v>
      </c>
      <c r="C49" s="58" t="n">
        <v>45989</v>
      </c>
    </row>
    <row r="50">
      <c r="A50" t="inlineStr">
        <is>
          <t>Direct Plan  Growth Option</t>
        </is>
      </c>
      <c r="B50" t="n">
        <v>12.7455</v>
      </c>
      <c r="C50" t="n">
        <v>12.803</v>
      </c>
    </row>
    <row r="51">
      <c r="A51" t="inlineStr">
        <is>
          <t>Direct Plan IDCW Option</t>
        </is>
      </c>
      <c r="B51" t="n">
        <v>12.7458</v>
      </c>
      <c r="C51" t="n">
        <v>12.8033</v>
      </c>
    </row>
    <row r="52">
      <c r="A52" t="inlineStr">
        <is>
          <t>Regular Plan  Growth Option</t>
        </is>
      </c>
      <c r="B52" t="n">
        <v>12.6468</v>
      </c>
      <c r="C52" t="n">
        <v>12.7013</v>
      </c>
    </row>
    <row r="53">
      <c r="A53" t="inlineStr">
        <is>
          <t>Regular Plan IDCW Option</t>
        </is>
      </c>
      <c r="B53" t="n">
        <v>12.6467</v>
      </c>
      <c r="C53" t="n">
        <v>12.7012</v>
      </c>
    </row>
    <row r="55">
      <c r="A55" t="inlineStr">
        <is>
          <t xml:space="preserve">3. Total Dividend (Net) declared during the month </t>
        </is>
      </c>
      <c r="B55" s="3" t="inlineStr">
        <is>
          <t>NIL</t>
        </is>
      </c>
    </row>
    <row r="56">
      <c r="A56" t="inlineStr">
        <is>
          <t>4. Bonus was declared during the month</t>
        </is>
      </c>
      <c r="B56" s="3" t="inlineStr">
        <is>
          <t>NIL</t>
        </is>
      </c>
    </row>
    <row r="57" ht="29" customHeight="1">
      <c r="A57" s="57" t="inlineStr">
        <is>
          <t>5. Investment in Repo of Corporate Debt Securities during the month ended November 30, 2025</t>
        </is>
      </c>
      <c r="B57" s="3" t="inlineStr">
        <is>
          <t>NIL</t>
        </is>
      </c>
    </row>
    <row r="58" ht="29" customHeight="1">
      <c r="A58" s="57" t="inlineStr">
        <is>
          <t>6. Investment in foreign securities/ADRs/GDRs at the end of the month</t>
        </is>
      </c>
      <c r="B58" s="3" t="inlineStr">
        <is>
          <t>NIL</t>
        </is>
      </c>
    </row>
    <row r="59">
      <c r="A59" t="inlineStr">
        <is>
          <t>7. Average Portfolio Maturity</t>
        </is>
      </c>
      <c r="B59" s="60">
        <f>B74</f>
        <v/>
      </c>
    </row>
    <row r="60" ht="43.5" customHeight="1">
      <c r="A60" s="57" t="inlineStr">
        <is>
          <t>8. Total gross exposure to derivative instruments (excluding reversed positions) at the end of the month (Rs. in Lakhs)</t>
        </is>
      </c>
      <c r="B60" s="3" t="inlineStr">
        <is>
          <t>NIL</t>
        </is>
      </c>
    </row>
    <row r="61">
      <c r="B61" s="3" t="n"/>
    </row>
    <row r="62" ht="29" customHeight="1">
      <c r="A62" s="57" t="inlineStr">
        <is>
          <t>9. Margin Deposits includes Margin money placed on derivatives other than margin money placed with bank</t>
        </is>
      </c>
      <c r="B62" s="3" t="inlineStr">
        <is>
          <t>NIL</t>
        </is>
      </c>
    </row>
    <row r="63" ht="29" customHeight="1">
      <c r="A63" s="57" t="inlineStr">
        <is>
          <t>10. Value of investment made by other schemes under same management (Rs. In Lakhs)</t>
        </is>
      </c>
      <c r="B63" t="inlineStr">
        <is>
          <t>NIL</t>
        </is>
      </c>
    </row>
    <row r="64" ht="29" customHeight="1">
      <c r="A64" s="57" t="inlineStr">
        <is>
          <t>11. Number of instance of deviation In valuation of securities</t>
        </is>
      </c>
      <c r="B64" s="3" t="inlineStr">
        <is>
          <t>NIL</t>
        </is>
      </c>
    </row>
    <row r="65" ht="29" customHeight="1">
      <c r="A65" s="57" t="inlineStr">
        <is>
          <t>12. Total value and percentage of illiquid equity shares / securities</t>
        </is>
      </c>
      <c r="B65" s="3" t="inlineStr">
        <is>
          <t>NIL</t>
        </is>
      </c>
    </row>
    <row r="67">
      <c r="A67" t="inlineStr">
        <is>
          <t>Portfolio Information</t>
        </is>
      </c>
    </row>
    <row r="68" ht="58" customHeight="1">
      <c r="A68" s="61" t="inlineStr">
        <is>
          <t>Scheme Name :</t>
        </is>
      </c>
      <c r="B68" s="65" t="inlineStr">
        <is>
          <t xml:space="preserve">EDELWEISS CRISIL IBX 50:50 GILT PLUS SDL SEP 2028 INDEX FUND </t>
        </is>
      </c>
    </row>
    <row r="69" ht="43.5" customHeight="1">
      <c r="A69" s="61" t="inlineStr">
        <is>
          <t>Description (if any)</t>
        </is>
      </c>
      <c r="B69" s="65" t="inlineStr">
        <is>
          <t>CRISIL Gilt Plus SDL 5050 Sep 2028 Index Fund</t>
        </is>
      </c>
    </row>
    <row r="70">
      <c r="A70" s="61" t="n"/>
      <c r="B70" s="61" t="n"/>
    </row>
    <row r="71">
      <c r="A71" s="61" t="inlineStr">
        <is>
          <t>Annualised Portfolio YTM* :</t>
        </is>
      </c>
      <c r="B71" s="62" t="n">
        <v>6.160951445935063</v>
      </c>
    </row>
    <row r="72">
      <c r="A72" s="61" t="n"/>
      <c r="B72" s="61" t="n"/>
    </row>
    <row r="73">
      <c r="A73" s="61" t="inlineStr">
        <is>
          <t>Macaulay Duration</t>
        </is>
      </c>
      <c r="B73" s="63" t="n">
        <v>2.3036</v>
      </c>
    </row>
    <row r="74">
      <c r="A74" s="61" t="inlineStr">
        <is>
          <t>Residual Maturity</t>
        </is>
      </c>
      <c r="B74" s="63" t="n">
        <v>2.519135242315218</v>
      </c>
    </row>
    <row r="75">
      <c r="A75" s="61" t="n"/>
      <c r="B75" s="61" t="n"/>
    </row>
    <row r="76">
      <c r="A76" s="61" t="inlineStr">
        <is>
          <t xml:space="preserve">As on (Date) </t>
        </is>
      </c>
      <c r="B76" s="64" t="n">
        <v>45991</v>
      </c>
    </row>
    <row r="78" ht="70" customHeight="1">
      <c r="A78" s="85" t="inlineStr">
        <is>
          <t>Scheme Name</t>
        </is>
      </c>
      <c r="B78" s="85" t="inlineStr">
        <is>
          <t>Risk- O - Meter</t>
        </is>
      </c>
      <c r="C78" s="85" t="inlineStr">
        <is>
          <t>Benchmark of the Scheme</t>
        </is>
      </c>
      <c r="D78" s="85" t="inlineStr">
        <is>
          <t>Benchmark Risk-o-meter</t>
        </is>
      </c>
    </row>
    <row r="79" ht="70" customHeight="1">
      <c r="A79" s="85" t="inlineStr">
        <is>
          <t>Edelweiss CRISIL IBX 50-50 Gilt Plus SDL Sep 2028 Index Fund</t>
        </is>
      </c>
      <c r="B79" s="85" t="n"/>
      <c r="C79" s="85" t="inlineStr">
        <is>
          <t>CRISIL IBX 50:50 Gilt Plus SDL Index - Sep 2028</t>
        </is>
      </c>
      <c r="D79" s="85" t="n"/>
      <c r="E7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35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 BANKING AND PSU DEBT FUND AS ON NOVEMBER 30, 2025</t>
        </is>
      </c>
    </row>
    <row r="2" ht="31.5" customHeight="1">
      <c r="A2" s="84" t="inlineStr">
        <is>
          <t>(An open ended debt scheme predominantly investing in Debt Instruments of Banks, Public Sector Undertakings, Public Financial Institutions and Municipal Bonds. A relatively high interest rate risk and relatively low credit risk.)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7.74% PFC SR 172 NCD RED 29-01-2028**</t>
        </is>
      </c>
      <c r="B11" s="32" t="inlineStr">
        <is>
          <t>INE134E08JI0</t>
        </is>
      </c>
      <c r="C11" s="32" t="inlineStr">
        <is>
          <t>CRISIL AAA</t>
        </is>
      </c>
      <c r="D11" s="14" t="n">
        <v>2500000</v>
      </c>
      <c r="E11" s="15" t="n">
        <v>2553.89</v>
      </c>
      <c r="F11" s="16" t="n">
        <v>0.0537</v>
      </c>
      <c r="G11" s="16" t="n">
        <v>0.06619999999999999</v>
      </c>
    </row>
    <row r="12">
      <c r="A12" s="13" t="inlineStr">
        <is>
          <t>7.7% NABARD NCD SR 25A RED 30-09-2027**</t>
        </is>
      </c>
      <c r="B12" s="32" t="inlineStr">
        <is>
          <t>INE261F08EI9</t>
        </is>
      </c>
      <c r="C12" s="32" t="inlineStr">
        <is>
          <t>ICRA AAA</t>
        </is>
      </c>
      <c r="D12" s="14" t="n">
        <v>2500000</v>
      </c>
      <c r="E12" s="15" t="n">
        <v>2544.28</v>
      </c>
      <c r="F12" s="16" t="n">
        <v>0.0535</v>
      </c>
      <c r="G12" s="16" t="n">
        <v>0.06619999999999999</v>
      </c>
    </row>
    <row r="13">
      <c r="A13" s="13" t="inlineStr">
        <is>
          <t>7.59%NATIONAL HOUSING BANK R 14-07-2027**</t>
        </is>
      </c>
      <c r="B13" s="32" t="inlineStr">
        <is>
          <t>INE557F08FY4</t>
        </is>
      </c>
      <c r="C13" s="32" t="inlineStr">
        <is>
          <t>CRISIL AAA</t>
        </is>
      </c>
      <c r="D13" s="14" t="n">
        <v>2500000</v>
      </c>
      <c r="E13" s="15" t="n">
        <v>2537.39</v>
      </c>
      <c r="F13" s="16" t="n">
        <v>0.0533</v>
      </c>
      <c r="G13" s="16" t="n">
        <v>0.06560000000000001</v>
      </c>
    </row>
    <row r="14">
      <c r="A14" s="13" t="inlineStr">
        <is>
          <t>7.3274%HDB FIN SERV S234 04-08-28**</t>
        </is>
      </c>
      <c r="B14" s="32" t="inlineStr">
        <is>
          <t>INE756I07FJ9</t>
        </is>
      </c>
      <c r="C14" s="32" t="inlineStr">
        <is>
          <t>CRISIL AAA</t>
        </is>
      </c>
      <c r="D14" s="14" t="n">
        <v>2500000</v>
      </c>
      <c r="E14" s="15" t="n">
        <v>2509.38</v>
      </c>
      <c r="F14" s="16" t="n">
        <v>0.0528</v>
      </c>
      <c r="G14" s="16" t="n">
        <v>0.0716</v>
      </c>
    </row>
    <row r="15">
      <c r="A15" s="13" t="inlineStr">
        <is>
          <t>7.35%BHARTI TELECO SRXXV 15-10-27**</t>
        </is>
      </c>
      <c r="B15" s="32" t="inlineStr">
        <is>
          <t>INE403D08272</t>
        </is>
      </c>
      <c r="C15" s="32" t="inlineStr">
        <is>
          <t>CRISIL AAA</t>
        </is>
      </c>
      <c r="D15" s="14" t="n">
        <v>2500000</v>
      </c>
      <c r="E15" s="15" t="n">
        <v>2503.52</v>
      </c>
      <c r="F15" s="16" t="n">
        <v>0.0526</v>
      </c>
      <c r="G15" s="16" t="n">
        <v>0.0725</v>
      </c>
    </row>
    <row r="16">
      <c r="A16" s="13" t="inlineStr">
        <is>
          <t>6.52% HUDCO NCD SR C RED 06-06-2028**</t>
        </is>
      </c>
      <c r="B16" s="32" t="inlineStr">
        <is>
          <t>INE031A08988</t>
        </is>
      </c>
      <c r="C16" s="32" t="inlineStr">
        <is>
          <t>ICRA AAA</t>
        </is>
      </c>
      <c r="D16" s="14" t="n">
        <v>2500000</v>
      </c>
      <c r="E16" s="15" t="n">
        <v>2492.06</v>
      </c>
      <c r="F16" s="16" t="n">
        <v>0.0524</v>
      </c>
      <c r="G16" s="16" t="n">
        <v>0.066381</v>
      </c>
    </row>
    <row r="17">
      <c r="A17" s="13" t="inlineStr">
        <is>
          <t>7.41% IOC NCD RED 22-10-2029**</t>
        </is>
      </c>
      <c r="B17" s="32" t="inlineStr">
        <is>
          <t>INE242A08437</t>
        </is>
      </c>
      <c r="C17" s="32" t="inlineStr">
        <is>
          <t>FITCH AAA</t>
        </is>
      </c>
      <c r="D17" s="14" t="n">
        <v>2000000</v>
      </c>
      <c r="E17" s="15" t="n">
        <v>2056.98</v>
      </c>
      <c r="F17" s="16" t="n">
        <v>0.0432</v>
      </c>
      <c r="G17" s="16" t="n">
        <v>0.0655</v>
      </c>
    </row>
    <row r="18">
      <c r="A18" s="13" t="inlineStr">
        <is>
          <t>7.48% IRFC NCD RED 13-08-2029**</t>
        </is>
      </c>
      <c r="B18" s="32" t="inlineStr">
        <is>
          <t>INE053F07BU3</t>
        </is>
      </c>
      <c r="C18" s="32" t="inlineStr">
        <is>
          <t>CRISIL AAA</t>
        </is>
      </c>
      <c r="D18" s="14" t="n">
        <v>2000000</v>
      </c>
      <c r="E18" s="15" t="n">
        <v>2047.74</v>
      </c>
      <c r="F18" s="16" t="n">
        <v>0.0431</v>
      </c>
      <c r="G18" s="16" t="n">
        <v>0.06725</v>
      </c>
    </row>
    <row r="19">
      <c r="A19" s="13" t="inlineStr">
        <is>
          <t>7.75% SIDBI SR VII NCD RED 10-06-27**</t>
        </is>
      </c>
      <c r="B19" s="32" t="inlineStr">
        <is>
          <t>INE556F08KN9</t>
        </is>
      </c>
      <c r="C19" s="32" t="inlineStr">
        <is>
          <t>CRISIL AAA</t>
        </is>
      </c>
      <c r="D19" s="14" t="n">
        <v>2000000</v>
      </c>
      <c r="E19" s="15" t="n">
        <v>2032.53</v>
      </c>
      <c r="F19" s="16" t="n">
        <v>0.0427</v>
      </c>
      <c r="G19" s="16" t="n">
        <v>0.06610000000000001</v>
      </c>
    </row>
    <row r="20">
      <c r="A20" s="13" t="inlineStr">
        <is>
          <t>7.03% HPCL NCD RED 12-04-2030**</t>
        </is>
      </c>
      <c r="B20" s="32" t="inlineStr">
        <is>
          <t>INE094A08069</t>
        </is>
      </c>
      <c r="C20" s="32" t="inlineStr">
        <is>
          <t>CRISIL AAA</t>
        </is>
      </c>
      <c r="D20" s="14" t="n">
        <v>1990000</v>
      </c>
      <c r="E20" s="15" t="n">
        <v>2020.61</v>
      </c>
      <c r="F20" s="16" t="n">
        <v>0.0425</v>
      </c>
      <c r="G20" s="16" t="n">
        <v>0.06605</v>
      </c>
    </row>
    <row r="21">
      <c r="A21" s="13" t="inlineStr">
        <is>
          <t>7.64% FOOD CORP GOI GRNT NCD 12-12-2029**</t>
        </is>
      </c>
      <c r="B21" s="32" t="inlineStr">
        <is>
          <t>INE861G08050</t>
        </is>
      </c>
      <c r="C21" s="32" t="inlineStr">
        <is>
          <t>CRISIL AAA(CE)</t>
        </is>
      </c>
      <c r="D21" s="14" t="n">
        <v>1900000</v>
      </c>
      <c r="E21" s="15" t="n">
        <v>1948.89</v>
      </c>
      <c r="F21" s="16" t="n">
        <v>0.041</v>
      </c>
      <c r="G21" s="16" t="n">
        <v>0.06884999999999999</v>
      </c>
    </row>
    <row r="22">
      <c r="A22" s="13" t="inlineStr">
        <is>
          <t>8.85% REC LTD. NCD RED 16-04-2029**</t>
        </is>
      </c>
      <c r="B22" s="32" t="inlineStr">
        <is>
          <t>INE020B08BQ7</t>
        </is>
      </c>
      <c r="C22" s="32" t="inlineStr">
        <is>
          <t>CRISIL AAA</t>
        </is>
      </c>
      <c r="D22" s="14" t="n">
        <v>1500000</v>
      </c>
      <c r="E22" s="15" t="n">
        <v>1592.63</v>
      </c>
      <c r="F22" s="16" t="n">
        <v>0.0335</v>
      </c>
      <c r="G22" s="16" t="n">
        <v>0.0672</v>
      </c>
    </row>
    <row r="23">
      <c r="A23" s="13" t="inlineStr">
        <is>
          <t>7.49% NHAI NCD RED 01-08-2029**</t>
        </is>
      </c>
      <c r="B23" s="32" t="inlineStr">
        <is>
          <t>INE906B07HG7</t>
        </is>
      </c>
      <c r="C23" s="32" t="inlineStr">
        <is>
          <t>CRISIL AAA</t>
        </is>
      </c>
      <c r="D23" s="14" t="n">
        <v>1300000</v>
      </c>
      <c r="E23" s="15" t="n">
        <v>1334.77</v>
      </c>
      <c r="F23" s="16" t="n">
        <v>0.0281</v>
      </c>
      <c r="G23" s="16" t="n">
        <v>0.066275</v>
      </c>
    </row>
    <row r="24">
      <c r="A24" s="13" t="inlineStr">
        <is>
          <t>8.83% EXIM BK OF INDIA NCD RED 03-11-29**</t>
        </is>
      </c>
      <c r="B24" s="32" t="inlineStr">
        <is>
          <t>INE514E08EE3</t>
        </is>
      </c>
      <c r="C24" s="32" t="inlineStr">
        <is>
          <t>CRISIL AAA</t>
        </is>
      </c>
      <c r="D24" s="14" t="n">
        <v>1000000</v>
      </c>
      <c r="E24" s="15" t="n">
        <v>1072.21</v>
      </c>
      <c r="F24" s="16" t="n">
        <v>0.0225</v>
      </c>
      <c r="G24" s="16" t="n">
        <v>0.066717</v>
      </c>
    </row>
    <row r="25">
      <c r="A25" s="13" t="inlineStr">
        <is>
          <t>8.41% HUDCO NCD GOI SERVICED 15-03-2029**</t>
        </is>
      </c>
      <c r="B25" s="32" t="inlineStr">
        <is>
          <t>INE031A08699</t>
        </is>
      </c>
      <c r="C25" s="32" t="inlineStr">
        <is>
          <t>ICRA AAA</t>
        </is>
      </c>
      <c r="D25" s="14" t="n">
        <v>1000000</v>
      </c>
      <c r="E25" s="15" t="n">
        <v>1051.16</v>
      </c>
      <c r="F25" s="16" t="n">
        <v>0.0221</v>
      </c>
      <c r="G25" s="16" t="n">
        <v>0.067661</v>
      </c>
    </row>
    <row r="26">
      <c r="A26" s="13" t="inlineStr">
        <is>
          <t>8.12% NHPC NCD GOI SERVICED 22-03-2029**</t>
        </is>
      </c>
      <c r="B26" s="32" t="inlineStr">
        <is>
          <t>INE848E08136</t>
        </is>
      </c>
      <c r="C26" s="32" t="inlineStr">
        <is>
          <t>CARE AAA</t>
        </is>
      </c>
      <c r="D26" s="14" t="n">
        <v>1000000</v>
      </c>
      <c r="E26" s="15" t="n">
        <v>1048.27</v>
      </c>
      <c r="F26" s="16" t="n">
        <v>0.022</v>
      </c>
      <c r="G26" s="16" t="n">
        <v>0.06583899999999999</v>
      </c>
    </row>
    <row r="27">
      <c r="A27" s="13" t="inlineStr">
        <is>
          <t>8.27% NHAI NCD RED 28-03-2029**</t>
        </is>
      </c>
      <c r="B27" s="32" t="inlineStr">
        <is>
          <t>INE906B07GP0</t>
        </is>
      </c>
      <c r="C27" s="32" t="inlineStr">
        <is>
          <t>CRISIL AAA</t>
        </is>
      </c>
      <c r="D27" s="14" t="n">
        <v>1000000</v>
      </c>
      <c r="E27" s="15" t="n">
        <v>1048.18</v>
      </c>
      <c r="F27" s="16" t="n">
        <v>0.022</v>
      </c>
      <c r="G27" s="16" t="n">
        <v>0.065875</v>
      </c>
    </row>
    <row r="28">
      <c r="A28" s="13" t="inlineStr">
        <is>
          <t>8.13% NUCLEAR POWER CORP NCD 28-03-2029**</t>
        </is>
      </c>
      <c r="B28" s="32" t="inlineStr">
        <is>
          <t>INE206D08386</t>
        </is>
      </c>
      <c r="C28" s="32" t="inlineStr">
        <is>
          <t>CRISIL AAA</t>
        </is>
      </c>
      <c r="D28" s="14" t="n">
        <v>1000000</v>
      </c>
      <c r="E28" s="15" t="n">
        <v>1047.86</v>
      </c>
      <c r="F28" s="16" t="n">
        <v>0.022</v>
      </c>
      <c r="G28" s="16" t="n">
        <v>0.066052</v>
      </c>
    </row>
    <row r="29">
      <c r="A29" s="13" t="inlineStr">
        <is>
          <t>8.09% NLC INDIA LTD NCD RED 29-05-2029**</t>
        </is>
      </c>
      <c r="B29" s="32" t="inlineStr">
        <is>
          <t>INE589A07037</t>
        </is>
      </c>
      <c r="C29" s="32" t="inlineStr">
        <is>
          <t>ICRA AAA</t>
        </is>
      </c>
      <c r="D29" s="14" t="n">
        <v>1000000</v>
      </c>
      <c r="E29" s="15" t="n">
        <v>1043.71</v>
      </c>
      <c r="F29" s="16" t="n">
        <v>0.0219</v>
      </c>
      <c r="G29" s="16" t="n">
        <v>0.06625</v>
      </c>
    </row>
    <row r="30">
      <c r="A30" s="13" t="inlineStr">
        <is>
          <t>7.41% POWER FIN CORP NCD RED 25-02-2030**</t>
        </is>
      </c>
      <c r="B30" s="32" t="inlineStr">
        <is>
          <t>INE134E08KL2</t>
        </is>
      </c>
      <c r="C30" s="32" t="inlineStr">
        <is>
          <t>CRISIL AAA</t>
        </is>
      </c>
      <c r="D30" s="14" t="n">
        <v>1000000</v>
      </c>
      <c r="E30" s="15" t="n">
        <v>1023.83</v>
      </c>
      <c r="F30" s="16" t="n">
        <v>0.0215</v>
      </c>
      <c r="G30" s="16" t="n">
        <v>0.067325</v>
      </c>
    </row>
    <row r="31">
      <c r="A31" s="13" t="inlineStr">
        <is>
          <t>7.34% POWER GRID CORP NCD 13-07-2029**</t>
        </is>
      </c>
      <c r="B31" s="32" t="inlineStr">
        <is>
          <t>INE752E08577</t>
        </is>
      </c>
      <c r="C31" s="32" t="inlineStr">
        <is>
          <t>CRISIL AAA</t>
        </is>
      </c>
      <c r="D31" s="14" t="n">
        <v>1000000</v>
      </c>
      <c r="E31" s="15" t="n">
        <v>1023.54</v>
      </c>
      <c r="F31" s="16" t="n">
        <v>0.0215</v>
      </c>
      <c r="G31" s="16" t="n">
        <v>0.06569999999999999</v>
      </c>
    </row>
    <row r="32">
      <c r="A32" s="13" t="inlineStr">
        <is>
          <t>7.50% REC LTD. NCD RED 28-02-2030**</t>
        </is>
      </c>
      <c r="B32" s="32" t="inlineStr">
        <is>
          <t>INE020B08CP7</t>
        </is>
      </c>
      <c r="C32" s="32" t="inlineStr">
        <is>
          <t>CRISIL AAA</t>
        </is>
      </c>
      <c r="D32" s="14" t="n">
        <v>800000</v>
      </c>
      <c r="E32" s="15" t="n">
        <v>821.01</v>
      </c>
      <c r="F32" s="16" t="n">
        <v>0.0173</v>
      </c>
      <c r="G32" s="16" t="n">
        <v>0.06755</v>
      </c>
    </row>
    <row r="33">
      <c r="A33" s="13" t="inlineStr">
        <is>
          <t>8.40% NUCLEAR POW COR IN LTD NCD28-11-29**</t>
        </is>
      </c>
      <c r="B33" s="32" t="inlineStr">
        <is>
          <t>INE206D08253</t>
        </is>
      </c>
      <c r="C33" s="32" t="inlineStr">
        <is>
          <t>CRISIL AAA</t>
        </is>
      </c>
      <c r="D33" s="14" t="n">
        <v>500000</v>
      </c>
      <c r="E33" s="15" t="n">
        <v>531.99</v>
      </c>
      <c r="F33" s="16" t="n">
        <v>0.0112</v>
      </c>
      <c r="G33" s="16" t="n">
        <v>0.06660000000000001</v>
      </c>
    </row>
    <row r="34">
      <c r="A34" s="13" t="inlineStr">
        <is>
          <t>8.79% INDIAN RAIL FIN NCD RED 04-05-2030**</t>
        </is>
      </c>
      <c r="B34" s="32" t="inlineStr">
        <is>
          <t>INE053F09GX2</t>
        </is>
      </c>
      <c r="C34" s="32" t="inlineStr">
        <is>
          <t>CRISIL AAA</t>
        </is>
      </c>
      <c r="D34" s="14" t="n">
        <v>120000</v>
      </c>
      <c r="E34" s="15" t="n">
        <v>129.47</v>
      </c>
      <c r="F34" s="16" t="n">
        <v>0.0027</v>
      </c>
      <c r="G34" s="16" t="n">
        <v>0.068104</v>
      </c>
    </row>
    <row r="35">
      <c r="A35" s="13" t="inlineStr">
        <is>
          <t>8.7% LIC HOUS FIN NCD RED 23-03-2029**</t>
        </is>
      </c>
      <c r="B35" s="32" t="inlineStr">
        <is>
          <t>INE115A07OB4</t>
        </is>
      </c>
      <c r="C35" s="32" t="inlineStr">
        <is>
          <t>CRISIL AAA</t>
        </is>
      </c>
      <c r="D35" s="14" t="n">
        <v>10000</v>
      </c>
      <c r="E35" s="15" t="n">
        <v>10.5</v>
      </c>
      <c r="F35" s="16" t="n">
        <v>0.0002</v>
      </c>
      <c r="G35" s="16" t="n">
        <v>0.06950000000000001</v>
      </c>
    </row>
    <row r="36">
      <c r="A36" s="17" t="inlineStr">
        <is>
          <t>Sub Total</t>
        </is>
      </c>
      <c r="B36" s="33" t="n"/>
      <c r="C36" s="33" t="n"/>
      <c r="D36" s="18" t="n"/>
      <c r="E36" s="19" t="n">
        <v>38026.4</v>
      </c>
      <c r="F36" s="20" t="n">
        <v>0.7993</v>
      </c>
      <c r="G36" s="21" t="n"/>
    </row>
    <row r="37">
      <c r="A37" s="13" t="n"/>
      <c r="B37" s="32" t="n"/>
      <c r="C37" s="32" t="n"/>
      <c r="D37" s="14" t="n"/>
      <c r="E37" s="15" t="n"/>
      <c r="F37" s="16" t="n"/>
      <c r="G37" s="16" t="n"/>
    </row>
    <row r="38">
      <c r="A38" s="17" t="inlineStr">
        <is>
          <t>Government Securities</t>
        </is>
      </c>
      <c r="B38" s="32" t="n"/>
      <c r="C38" s="32" t="n"/>
      <c r="D38" s="14" t="n"/>
      <c r="E38" s="15" t="n"/>
      <c r="F38" s="16" t="n"/>
      <c r="G38" s="16" t="n"/>
    </row>
    <row r="39">
      <c r="A39" s="13" t="inlineStr">
        <is>
          <t>6.68% GOVT OF INDIA RED 07-07-2040</t>
        </is>
      </c>
      <c r="B39" s="32" t="inlineStr">
        <is>
          <t>IN0020250042</t>
        </is>
      </c>
      <c r="C39" s="32" t="inlineStr">
        <is>
          <t>SOVEREIGN</t>
        </is>
      </c>
      <c r="D39" s="14" t="n">
        <v>1000000</v>
      </c>
      <c r="E39" s="15" t="n">
        <v>977.1</v>
      </c>
      <c r="F39" s="16" t="n">
        <v>0.0205</v>
      </c>
      <c r="G39" s="16" t="n">
        <v>0.07051</v>
      </c>
    </row>
    <row r="40">
      <c r="A40" s="13" t="inlineStr">
        <is>
          <t>7.18% GOVT OF INDIA RED 14-08-2033</t>
        </is>
      </c>
      <c r="B40" s="32" t="inlineStr">
        <is>
          <t>IN0020230085</t>
        </is>
      </c>
      <c r="C40" s="32" t="inlineStr">
        <is>
          <t>SOVEREIGN</t>
        </is>
      </c>
      <c r="D40" s="14" t="n">
        <v>500000</v>
      </c>
      <c r="E40" s="15" t="n">
        <v>519.14</v>
      </c>
      <c r="F40" s="16" t="n">
        <v>0.0109</v>
      </c>
      <c r="G40" s="16" t="n">
        <v>0.066439</v>
      </c>
    </row>
    <row r="41">
      <c r="A41" s="13" t="inlineStr">
        <is>
          <t>6.33% GOVT OF INDIA RED 05-05-2035</t>
        </is>
      </c>
      <c r="B41" s="32" t="inlineStr">
        <is>
          <t>IN0020250026</t>
        </is>
      </c>
      <c r="C41" s="32" t="inlineStr">
        <is>
          <t>SOVEREIGN</t>
        </is>
      </c>
      <c r="D41" s="14" t="n">
        <v>500000</v>
      </c>
      <c r="E41" s="15" t="n">
        <v>492.54</v>
      </c>
      <c r="F41" s="16" t="n">
        <v>0.0104</v>
      </c>
      <c r="G41" s="16" t="n">
        <v>0.066506</v>
      </c>
    </row>
    <row r="42">
      <c r="A42" s="17" t="inlineStr">
        <is>
          <t>Sub Total</t>
        </is>
      </c>
      <c r="B42" s="33" t="n"/>
      <c r="C42" s="33" t="n"/>
      <c r="D42" s="18" t="n"/>
      <c r="E42" s="19" t="n">
        <v>1988.78</v>
      </c>
      <c r="F42" s="20" t="n">
        <v>0.0418</v>
      </c>
      <c r="G42" s="21" t="n"/>
    </row>
    <row r="43">
      <c r="A43" s="17" t="inlineStr">
        <is>
          <t>State Development Loan</t>
        </is>
      </c>
      <c r="B43" s="32" t="n"/>
      <c r="C43" s="32" t="n"/>
      <c r="D43" s="14" t="n"/>
      <c r="E43" s="15" t="n"/>
      <c r="F43" s="16" t="n"/>
      <c r="G43" s="16" t="n"/>
    </row>
    <row r="44">
      <c r="A44" s="13" t="inlineStr">
        <is>
          <t>6.58% KARNATAKA SDL RED 03-06-2030</t>
        </is>
      </c>
      <c r="B44" s="32" t="inlineStr">
        <is>
          <t>IN1920200053</t>
        </is>
      </c>
      <c r="C44" s="32" t="inlineStr">
        <is>
          <t>SOVEREIGN</t>
        </is>
      </c>
      <c r="D44" s="14" t="n">
        <v>2500000</v>
      </c>
      <c r="E44" s="15" t="n">
        <v>2492.47</v>
      </c>
      <c r="F44" s="16" t="n">
        <v>0.0524</v>
      </c>
      <c r="G44" s="16" t="n">
        <v>0.067691</v>
      </c>
    </row>
    <row r="45">
      <c r="A45" s="17" t="inlineStr">
        <is>
          <t>Sub Total</t>
        </is>
      </c>
      <c r="B45" s="33" t="n"/>
      <c r="C45" s="33" t="n"/>
      <c r="D45" s="18" t="n"/>
      <c r="E45" s="19" t="n">
        <v>2492.47</v>
      </c>
      <c r="F45" s="20" t="n">
        <v>0.0524</v>
      </c>
      <c r="G45" s="21" t="n"/>
    </row>
    <row r="46">
      <c r="A46" s="13" t="n"/>
      <c r="B46" s="32" t="n"/>
      <c r="C46" s="32" t="n"/>
      <c r="D46" s="14" t="n"/>
      <c r="E46" s="15" t="n"/>
      <c r="F46" s="16" t="n"/>
      <c r="G46" s="16" t="n"/>
    </row>
    <row r="47">
      <c r="A47" s="13" t="n"/>
      <c r="B47" s="32" t="n"/>
      <c r="C47" s="32" t="n"/>
      <c r="D47" s="14" t="n"/>
      <c r="E47" s="15" t="n"/>
      <c r="F47" s="16" t="n"/>
      <c r="G47" s="16" t="n"/>
    </row>
    <row r="48">
      <c r="A48" s="17" t="inlineStr">
        <is>
          <t>(b)Privately Placed/Unlisted</t>
        </is>
      </c>
      <c r="B48" s="32" t="n"/>
      <c r="C48" s="32" t="n"/>
      <c r="D48" s="14" t="n"/>
      <c r="E48" s="15" t="n"/>
      <c r="F48" s="16" t="n"/>
      <c r="G48" s="16" t="n"/>
    </row>
    <row r="49">
      <c r="A49" s="17" t="inlineStr">
        <is>
          <t>Sub Total</t>
        </is>
      </c>
      <c r="B49" s="32" t="n"/>
      <c r="C49" s="32" t="n"/>
      <c r="D49" s="14" t="n"/>
      <c r="E49" s="22" t="inlineStr">
        <is>
          <t>NIL</t>
        </is>
      </c>
      <c r="F49" s="23" t="inlineStr">
        <is>
          <t>NIL</t>
        </is>
      </c>
      <c r="G49" s="16" t="n"/>
    </row>
    <row r="50">
      <c r="A50" s="13" t="n"/>
      <c r="B50" s="32" t="n"/>
      <c r="C50" s="32" t="n"/>
      <c r="D50" s="14" t="n"/>
      <c r="E50" s="15" t="n"/>
      <c r="F50" s="16" t="n"/>
      <c r="G50" s="16" t="n"/>
    </row>
    <row r="51">
      <c r="A51" s="17" t="inlineStr">
        <is>
          <t>(c)Securitised Debt Instruments</t>
        </is>
      </c>
      <c r="B51" s="32" t="n"/>
      <c r="C51" s="32" t="n"/>
      <c r="D51" s="14" t="n"/>
      <c r="E51" s="15" t="n"/>
      <c r="F51" s="16" t="n"/>
      <c r="G51" s="16" t="n"/>
    </row>
    <row r="52">
      <c r="A52" s="17" t="inlineStr">
        <is>
          <t>Sub Total</t>
        </is>
      </c>
      <c r="B52" s="32" t="n"/>
      <c r="C52" s="32" t="n"/>
      <c r="D52" s="14" t="n"/>
      <c r="E52" s="22" t="inlineStr">
        <is>
          <t>NIL</t>
        </is>
      </c>
      <c r="F52" s="23" t="inlineStr">
        <is>
          <t>NIL</t>
        </is>
      </c>
      <c r="G52" s="16" t="n"/>
    </row>
    <row r="53">
      <c r="A53" s="13" t="n"/>
      <c r="B53" s="32" t="n"/>
      <c r="C53" s="32" t="n"/>
      <c r="D53" s="14" t="n"/>
      <c r="E53" s="15" t="n"/>
      <c r="F53" s="16" t="n"/>
      <c r="G53" s="16" t="n"/>
    </row>
    <row r="54">
      <c r="A54" s="25" t="inlineStr">
        <is>
          <t>TOTAL</t>
        </is>
      </c>
      <c r="B54" s="34" t="n"/>
      <c r="C54" s="34" t="n"/>
      <c r="D54" s="26" t="n"/>
      <c r="E54" s="19" t="n">
        <v>42507.65</v>
      </c>
      <c r="F54" s="20" t="n">
        <v>0.8935</v>
      </c>
      <c r="G54" s="21" t="n"/>
    </row>
    <row r="55">
      <c r="A55" s="13" t="n"/>
      <c r="B55" s="32" t="n"/>
      <c r="C55" s="32" t="n"/>
      <c r="D55" s="14" t="n"/>
      <c r="E55" s="15" t="n"/>
      <c r="F55" s="16" t="n"/>
      <c r="G55" s="16" t="n"/>
    </row>
    <row r="56">
      <c r="A56" s="17" t="inlineStr">
        <is>
          <t>Money Market Instruments</t>
        </is>
      </c>
      <c r="B56" s="32" t="n"/>
      <c r="C56" s="32" t="n"/>
      <c r="D56" s="14" t="n"/>
      <c r="E56" s="15" t="n"/>
      <c r="F56" s="16" t="n"/>
      <c r="G56" s="16" t="n"/>
    </row>
    <row r="57">
      <c r="A57" s="17" t="inlineStr">
        <is>
          <t>Certificate of Deposit</t>
        </is>
      </c>
      <c r="B57" s="32" t="n"/>
      <c r="C57" s="32" t="n"/>
      <c r="D57" s="14" t="n"/>
      <c r="E57" s="15" t="n"/>
      <c r="F57" s="16" t="n"/>
      <c r="G57" s="16" t="n"/>
    </row>
    <row r="58">
      <c r="A58" s="13" t="inlineStr">
        <is>
          <t>HDFC BANK CD RED 12-03-2026#**</t>
        </is>
      </c>
      <c r="B58" s="32" t="inlineStr">
        <is>
          <t>INE040A16GN6</t>
        </is>
      </c>
      <c r="C58" s="32" t="inlineStr">
        <is>
          <t>CARE A1+</t>
        </is>
      </c>
      <c r="D58" s="14" t="n">
        <v>2500000</v>
      </c>
      <c r="E58" s="15" t="n">
        <v>2459.81</v>
      </c>
      <c r="F58" s="16" t="n">
        <v>0.0517</v>
      </c>
      <c r="G58" s="16" t="n">
        <v>0.059051</v>
      </c>
    </row>
    <row r="59">
      <c r="A59" s="17" t="inlineStr">
        <is>
          <t>Sub Total</t>
        </is>
      </c>
      <c r="B59" s="33" t="n"/>
      <c r="C59" s="33" t="n"/>
      <c r="D59" s="18" t="n"/>
      <c r="E59" s="19" t="n">
        <v>2459.81</v>
      </c>
      <c r="F59" s="20" t="n">
        <v>0.0517</v>
      </c>
      <c r="G59" s="21" t="n"/>
    </row>
    <row r="60">
      <c r="A60" s="13" t="n"/>
      <c r="B60" s="32" t="n"/>
      <c r="C60" s="32" t="n"/>
      <c r="D60" s="14" t="n"/>
      <c r="E60" s="15" t="n"/>
      <c r="F60" s="16" t="n"/>
      <c r="G60" s="16" t="n"/>
    </row>
    <row r="61">
      <c r="A61" s="25" t="inlineStr">
        <is>
          <t>TOTAL</t>
        </is>
      </c>
      <c r="B61" s="34" t="n"/>
      <c r="C61" s="34" t="n"/>
      <c r="D61" s="26" t="n"/>
      <c r="E61" s="19" t="n">
        <v>2459.81</v>
      </c>
      <c r="F61" s="20" t="n">
        <v>0.0517</v>
      </c>
      <c r="G61" s="21" t="n"/>
    </row>
    <row r="62">
      <c r="A62" s="13" t="n"/>
      <c r="B62" s="32" t="n"/>
      <c r="C62" s="32" t="n"/>
      <c r="D62" s="14" t="n"/>
      <c r="E62" s="15" t="n"/>
      <c r="F62" s="16" t="n"/>
      <c r="G62" s="16" t="n"/>
    </row>
    <row r="63">
      <c r="A63" s="13" t="n"/>
      <c r="B63" s="32" t="n"/>
      <c r="C63" s="32" t="n"/>
      <c r="D63" s="14" t="n"/>
      <c r="E63" s="15" t="n"/>
      <c r="F63" s="16" t="n"/>
      <c r="G63" s="16" t="n"/>
    </row>
    <row r="64">
      <c r="A64" s="17" t="inlineStr">
        <is>
          <t>Investment in AIF</t>
        </is>
      </c>
      <c r="B64" s="32" t="n"/>
      <c r="C64" s="32" t="n"/>
      <c r="D64" s="14" t="n"/>
      <c r="E64" s="15" t="n"/>
      <c r="F64" s="16" t="n"/>
      <c r="G64" s="16" t="n"/>
    </row>
    <row r="65">
      <c r="A65" s="13" t="inlineStr">
        <is>
          <t>SBI CDMDF--A2</t>
        </is>
      </c>
      <c r="B65" s="32" t="inlineStr">
        <is>
          <t>INF0RQ622028</t>
        </is>
      </c>
      <c r="C65" s="32" t="n"/>
      <c r="D65" s="14" t="n">
        <v>888.456</v>
      </c>
      <c r="E65" s="15" t="n">
        <v>102.12</v>
      </c>
      <c r="F65" s="16" t="n">
        <v>0.0021</v>
      </c>
      <c r="G65" s="16" t="n"/>
    </row>
    <row r="66">
      <c r="A66" s="13" t="n"/>
      <c r="B66" s="32" t="n"/>
      <c r="C66" s="32" t="n"/>
      <c r="D66" s="14" t="n"/>
      <c r="E66" s="15" t="n"/>
      <c r="F66" s="16" t="n"/>
      <c r="G66" s="16" t="n"/>
    </row>
    <row r="67">
      <c r="A67" s="25" t="inlineStr">
        <is>
          <t>TOTAL</t>
        </is>
      </c>
      <c r="B67" s="34" t="n"/>
      <c r="C67" s="34" t="n"/>
      <c r="D67" s="26" t="n"/>
      <c r="E67" s="19" t="n">
        <v>102.12</v>
      </c>
      <c r="F67" s="20" t="n">
        <v>0.0021</v>
      </c>
      <c r="G67" s="21" t="n"/>
    </row>
    <row r="68">
      <c r="A68" s="13" t="n"/>
      <c r="B68" s="32" t="n"/>
      <c r="C68" s="32" t="n"/>
      <c r="D68" s="14" t="n"/>
      <c r="E68" s="15" t="n"/>
      <c r="F68" s="16" t="n"/>
      <c r="G68" s="16" t="n"/>
    </row>
    <row r="69">
      <c r="A69" s="17" t="inlineStr">
        <is>
          <t>TREPS / Reverse Repo</t>
        </is>
      </c>
      <c r="B69" s="32" t="n"/>
      <c r="C69" s="32" t="n"/>
      <c r="D69" s="14" t="n"/>
      <c r="E69" s="15" t="n"/>
      <c r="F69" s="16" t="n"/>
      <c r="G69" s="16" t="n"/>
    </row>
    <row r="70">
      <c r="A70" s="13" t="inlineStr">
        <is>
          <t>Clearing Corporation of India Ltd.</t>
        </is>
      </c>
      <c r="B70" s="32" t="n"/>
      <c r="C70" s="32" t="n"/>
      <c r="D70" s="14" t="n"/>
      <c r="E70" s="15" t="n">
        <v>515.77</v>
      </c>
      <c r="F70" s="16" t="n">
        <v>0.0108</v>
      </c>
      <c r="G70" s="16" t="n">
        <v>0.053935</v>
      </c>
    </row>
    <row r="71">
      <c r="A71" s="17" t="inlineStr">
        <is>
          <t>Sub Total</t>
        </is>
      </c>
      <c r="B71" s="33" t="n"/>
      <c r="C71" s="33" t="n"/>
      <c r="D71" s="18" t="n"/>
      <c r="E71" s="19" t="n">
        <v>515.77</v>
      </c>
      <c r="F71" s="20" t="n">
        <v>0.0108</v>
      </c>
      <c r="G71" s="21" t="n"/>
    </row>
    <row r="72">
      <c r="A72" s="13" t="n"/>
      <c r="B72" s="32" t="n"/>
      <c r="C72" s="32" t="n"/>
      <c r="D72" s="14" t="n"/>
      <c r="E72" s="15" t="n"/>
      <c r="F72" s="16" t="n"/>
      <c r="G72" s="16" t="n"/>
    </row>
    <row r="73">
      <c r="A73" s="25" t="inlineStr">
        <is>
          <t>TOTAL</t>
        </is>
      </c>
      <c r="B73" s="34" t="n"/>
      <c r="C73" s="34" t="n"/>
      <c r="D73" s="26" t="n"/>
      <c r="E73" s="19" t="n">
        <v>515.77</v>
      </c>
      <c r="F73" s="20" t="n">
        <v>0.0108</v>
      </c>
      <c r="G73" s="21" t="n"/>
    </row>
    <row r="74">
      <c r="A74" s="13" t="inlineStr">
        <is>
          <t>Accrued Interest</t>
        </is>
      </c>
      <c r="B74" s="32" t="n"/>
      <c r="C74" s="32" t="n"/>
      <c r="D74" s="14" t="n"/>
      <c r="E74" s="15" t="n">
        <v>1443.7138669</v>
      </c>
      <c r="F74" s="16" t="n">
        <v>0.030351</v>
      </c>
      <c r="G74" s="16" t="n"/>
    </row>
    <row r="75">
      <c r="A75" s="13" t="inlineStr">
        <is>
          <t>Net Receivables/(Payables)</t>
        </is>
      </c>
      <c r="B75" s="32" t="n"/>
      <c r="C75" s="32" t="n"/>
      <c r="D75" s="14" t="n"/>
      <c r="E75" s="15" t="n">
        <v>537.3661331</v>
      </c>
      <c r="F75" s="16" t="n">
        <v>0.011549</v>
      </c>
      <c r="G75" s="16" t="n">
        <v>0.053935</v>
      </c>
    </row>
    <row r="76">
      <c r="A76" s="27" t="inlineStr">
        <is>
          <t>GRAND TOTAL</t>
        </is>
      </c>
      <c r="B76" s="35" t="n"/>
      <c r="C76" s="35" t="n"/>
      <c r="D76" s="28" t="n"/>
      <c r="E76" s="29" t="n">
        <v>47566.43</v>
      </c>
      <c r="F76" s="30" t="n">
        <v>1</v>
      </c>
      <c r="G76" s="30" t="n"/>
    </row>
    <row r="78">
      <c r="A78" s="83" t="inlineStr">
        <is>
          <t>#  Unlisted Security</t>
        </is>
      </c>
    </row>
    <row r="79">
      <c r="A79" s="83" t="inlineStr">
        <is>
          <t>**Non Traded Security</t>
        </is>
      </c>
    </row>
    <row r="81">
      <c r="A81" s="83" t="inlineStr">
        <is>
          <t>Notes:</t>
        </is>
      </c>
    </row>
    <row r="82" ht="29" customHeight="1">
      <c r="A82" s="57" t="inlineStr">
        <is>
          <t>1. Security in default beyond its maturiy date</t>
        </is>
      </c>
      <c r="B82" s="3" t="inlineStr">
        <is>
          <t>NIL</t>
        </is>
      </c>
    </row>
    <row r="83">
      <c r="A83" t="inlineStr">
        <is>
          <t>2. NAV at the beginning of the period (Rs. per unit)</t>
        </is>
      </c>
    </row>
    <row r="84">
      <c r="A84" t="inlineStr">
        <is>
          <t>Plan /option (Face Value 10)</t>
        </is>
      </c>
      <c r="B84" t="inlineStr">
        <is>
          <t>As on</t>
        </is>
      </c>
      <c r="C84" t="inlineStr">
        <is>
          <t>As on</t>
        </is>
      </c>
    </row>
    <row r="85">
      <c r="B85" s="58" t="n">
        <v>45961</v>
      </c>
      <c r="C85" s="58" t="n">
        <v>45989</v>
      </c>
    </row>
    <row r="86">
      <c r="A86" t="inlineStr">
        <is>
          <t>Direct Plan Bonus Option</t>
        </is>
      </c>
      <c r="B86" t="inlineStr">
        <is>
          <t xml:space="preserve">                              ^</t>
        </is>
      </c>
      <c r="C86" t="inlineStr">
        <is>
          <t xml:space="preserve">                                                  ^</t>
        </is>
      </c>
    </row>
    <row r="87">
      <c r="A87" t="inlineStr">
        <is>
          <t>Direct Plan Fortnightly IDCW Option</t>
        </is>
      </c>
      <c r="B87" t="n">
        <v>14.4942</v>
      </c>
      <c r="C87" t="n">
        <v>14.5328</v>
      </c>
    </row>
    <row r="88">
      <c r="A88" t="inlineStr">
        <is>
          <t>Direct Plan Growth Option</t>
        </is>
      </c>
      <c r="B88" t="n">
        <v>26.0815</v>
      </c>
      <c r="C88" t="n">
        <v>26.2123</v>
      </c>
    </row>
    <row r="89">
      <c r="A89" t="inlineStr">
        <is>
          <t>Direct Plan IDCW Option</t>
        </is>
      </c>
      <c r="B89" t="n">
        <v>18.9583</v>
      </c>
      <c r="C89" t="n">
        <v>18.7529</v>
      </c>
    </row>
    <row r="90">
      <c r="A90" t="inlineStr">
        <is>
          <t>Direct Plan Monthly IDCW Option</t>
        </is>
      </c>
      <c r="B90" t="n">
        <v>10.9069</v>
      </c>
      <c r="C90" t="n">
        <v>10.9077</v>
      </c>
    </row>
    <row r="91">
      <c r="A91" t="inlineStr">
        <is>
          <t>Direct Plan Weekly IDCW Option</t>
        </is>
      </c>
      <c r="B91" t="n">
        <v>10.5527</v>
      </c>
      <c r="C91" t="n">
        <v>10.5537</v>
      </c>
    </row>
    <row r="92">
      <c r="A92" t="inlineStr">
        <is>
          <t>Regular Plan Bonus Option</t>
        </is>
      </c>
      <c r="B92" t="inlineStr">
        <is>
          <t xml:space="preserve">                              ^</t>
        </is>
      </c>
      <c r="C92" t="inlineStr">
        <is>
          <t xml:space="preserve">                                                  ^</t>
        </is>
      </c>
    </row>
    <row r="93">
      <c r="A93" t="inlineStr">
        <is>
          <t>Regular Plan Fortnightly IDCW Option</t>
        </is>
      </c>
      <c r="B93" t="n">
        <v>14.0232</v>
      </c>
      <c r="C93" t="n">
        <v>14.0596</v>
      </c>
    </row>
    <row r="94">
      <c r="A94" t="inlineStr">
        <is>
          <t>Regular Plan Growth Option</t>
        </is>
      </c>
      <c r="B94" t="n">
        <v>25.1449</v>
      </c>
      <c r="C94" t="n">
        <v>25.2652</v>
      </c>
    </row>
    <row r="95">
      <c r="A95" t="inlineStr">
        <is>
          <t>Regular Plan IDCW Option</t>
        </is>
      </c>
      <c r="B95" t="n">
        <v>18.0825</v>
      </c>
      <c r="C95" t="n">
        <v>17.8687</v>
      </c>
    </row>
    <row r="96">
      <c r="A96" t="inlineStr">
        <is>
          <t>Regular Plan Monthly IDCW Option</t>
        </is>
      </c>
      <c r="B96" t="n">
        <v>11.1535</v>
      </c>
      <c r="C96" t="n">
        <v>11.1543</v>
      </c>
    </row>
    <row r="97">
      <c r="A97" t="inlineStr">
        <is>
          <t>Regular Plan Weekly IDCW Option</t>
        </is>
      </c>
      <c r="B97" t="n">
        <v>10.1475</v>
      </c>
      <c r="C97" t="n">
        <v>10.1485</v>
      </c>
    </row>
    <row r="98">
      <c r="A98" t="inlineStr">
        <is>
          <t>^ There were no investors in this option.</t>
        </is>
      </c>
    </row>
    <row r="100">
      <c r="A100" t="inlineStr">
        <is>
          <t>3. Total Dividend (Net) declared during the month</t>
        </is>
      </c>
    </row>
    <row r="102">
      <c r="A102" s="59" t="inlineStr">
        <is>
          <t>Plan/Option Name</t>
        </is>
      </c>
      <c r="B102" s="59" t="inlineStr">
        <is>
          <t> </t>
        </is>
      </c>
      <c r="C102" s="59" t="inlineStr">
        <is>
          <t>individual &amp; HUF</t>
        </is>
      </c>
      <c r="D102" s="59" t="inlineStr">
        <is>
          <t>others</t>
        </is>
      </c>
    </row>
    <row r="103">
      <c r="A103" s="59" t="inlineStr">
        <is>
          <t>Direct Plan - IDCW</t>
        </is>
      </c>
      <c r="B103" s="59" t="n"/>
      <c r="C103" s="59" t="n">
        <v>0.3</v>
      </c>
      <c r="D103" s="59" t="n">
        <v>0.3</v>
      </c>
    </row>
    <row r="104">
      <c r="A104" s="59" t="inlineStr">
        <is>
          <t>Direct Plan Fortnightly IDCW</t>
        </is>
      </c>
      <c r="B104" s="59" t="n"/>
      <c r="C104" s="59" t="n">
        <v>0.0340295</v>
      </c>
      <c r="D104" s="59" t="n">
        <v>0.0340295</v>
      </c>
    </row>
    <row r="105">
      <c r="A105" s="59" t="inlineStr">
        <is>
          <t>Direct Plan Monthly IDCW</t>
        </is>
      </c>
      <c r="B105" s="59" t="n"/>
      <c r="C105" s="59" t="n">
        <v>0.0539435</v>
      </c>
      <c r="D105" s="59" t="n">
        <v>0.0539435</v>
      </c>
    </row>
    <row r="106">
      <c r="A106" s="59" t="inlineStr">
        <is>
          <t>Direct Plan weekly IDCW</t>
        </is>
      </c>
      <c r="B106" s="59" t="n"/>
      <c r="C106" s="59" t="n">
        <v>0.0517953</v>
      </c>
      <c r="D106" s="59" t="n">
        <v>0.0517953</v>
      </c>
    </row>
    <row r="107">
      <c r="A107" s="59" t="inlineStr">
        <is>
          <t>Regular Plan Fortnightly IDCW</t>
        </is>
      </c>
      <c r="B107" s="59" t="n"/>
      <c r="C107" s="59" t="n">
        <v>0.0306762</v>
      </c>
      <c r="D107" s="59" t="n">
        <v>0.0306762</v>
      </c>
    </row>
    <row r="108">
      <c r="A108" s="59" t="inlineStr">
        <is>
          <t>Regular Plan IDCW</t>
        </is>
      </c>
      <c r="B108" s="59" t="n"/>
      <c r="C108" s="59" t="n">
        <v>0.3</v>
      </c>
      <c r="D108" s="59" t="n">
        <v>0.3</v>
      </c>
    </row>
    <row r="109">
      <c r="A109" s="59" t="inlineStr">
        <is>
          <t>Regular Plan Monthly IDCW</t>
        </is>
      </c>
      <c r="B109" s="59" t="n"/>
      <c r="C109" s="59" t="n">
        <v>0.0525211</v>
      </c>
      <c r="D109" s="59" t="n">
        <v>0.0525211</v>
      </c>
    </row>
    <row r="110">
      <c r="A110" s="59" t="inlineStr">
        <is>
          <t>Regular Plan Weekly IDCW</t>
        </is>
      </c>
      <c r="B110" s="59" t="n"/>
      <c r="C110" s="59" t="n">
        <v>0.0474599</v>
      </c>
      <c r="D110" s="59" t="n">
        <v>0.0474599</v>
      </c>
    </row>
    <row r="112">
      <c r="A112" t="inlineStr">
        <is>
          <t>4. Bonus was declared during the month</t>
        </is>
      </c>
      <c r="B112" s="3" t="inlineStr">
        <is>
          <t>NIL</t>
        </is>
      </c>
    </row>
    <row r="113" ht="58" customHeight="1">
      <c r="A113" s="57" t="inlineStr">
        <is>
          <t>5. Investment in Repo of Corporate Debt Securities during the month ended November 30, 2025</t>
        </is>
      </c>
      <c r="B113" s="3" t="inlineStr">
        <is>
          <t>NIL</t>
        </is>
      </c>
    </row>
    <row r="114" ht="43.5" customHeight="1">
      <c r="A114" s="57" t="inlineStr">
        <is>
          <t>6. Investment in foreign securities/ADRs/GDRs at the end of the month</t>
        </is>
      </c>
      <c r="B114" s="3" t="inlineStr">
        <is>
          <t>NIL</t>
        </is>
      </c>
    </row>
    <row r="115">
      <c r="A115" t="inlineStr">
        <is>
          <t>7. Average Portfolio Maturity</t>
        </is>
      </c>
      <c r="B115" s="60">
        <f>B130</f>
        <v/>
      </c>
    </row>
    <row r="116" ht="72.5" customHeight="1">
      <c r="A116" s="57" t="inlineStr">
        <is>
          <t>8. Total gross exposure to derivative instruments (excluding reversed positions) at the end of the month (Rs. in Lakhs)</t>
        </is>
      </c>
      <c r="B116" s="3" t="inlineStr">
        <is>
          <t>NIL</t>
        </is>
      </c>
    </row>
    <row r="117">
      <c r="B117" s="3" t="n"/>
    </row>
    <row r="118" ht="58" customHeight="1">
      <c r="A118" s="57" t="inlineStr">
        <is>
          <t>9. Margin Deposits includes Margin money placed on derivatives other than margin money placed with bank</t>
        </is>
      </c>
      <c r="B118" s="3" t="inlineStr">
        <is>
          <t>NIL</t>
        </is>
      </c>
    </row>
    <row r="119" ht="58" customHeight="1">
      <c r="A119" s="57" t="inlineStr">
        <is>
          <t>10. Value of investment made by other schemes under same management (Rs. In Lakhs)</t>
        </is>
      </c>
      <c r="B119" t="n">
        <v>3267.13</v>
      </c>
    </row>
    <row r="120" ht="43.5" customHeight="1">
      <c r="A120" s="57" t="inlineStr">
        <is>
          <t>11. Number of instance of deviation In valuation of securities</t>
        </is>
      </c>
      <c r="B120" s="3" t="inlineStr">
        <is>
          <t>NIL</t>
        </is>
      </c>
    </row>
    <row r="121" ht="43.5" customHeight="1">
      <c r="A121" s="57" t="inlineStr">
        <is>
          <t>12. Total value and percentage of illiquid equity shares / securities</t>
        </is>
      </c>
      <c r="B121" s="3" t="inlineStr">
        <is>
          <t>NIL</t>
        </is>
      </c>
    </row>
    <row r="123">
      <c r="A123" t="inlineStr">
        <is>
          <t>Portfolio Information</t>
        </is>
      </c>
    </row>
    <row r="124">
      <c r="A124" s="61" t="inlineStr">
        <is>
          <t>Scheme Name :</t>
        </is>
      </c>
      <c r="B124" s="61" t="inlineStr">
        <is>
          <t>Edelweiss Banking and PSU Debt Fund</t>
        </is>
      </c>
    </row>
    <row r="125">
      <c r="A125" s="61" t="inlineStr">
        <is>
          <t>Description (if any)</t>
        </is>
      </c>
      <c r="B125" s="61" t="inlineStr">
        <is>
          <t>Banking and PSU Fund</t>
        </is>
      </c>
    </row>
    <row r="126">
      <c r="A126" s="61" t="n"/>
      <c r="B126" s="61" t="n"/>
    </row>
    <row r="127">
      <c r="A127" s="61" t="inlineStr">
        <is>
          <t>Annualised Portfolio YTM* :</t>
        </is>
      </c>
      <c r="B127" s="62" t="n">
        <v>6.646320006477288</v>
      </c>
    </row>
    <row r="128">
      <c r="A128" s="61" t="n"/>
      <c r="B128" s="61" t="n"/>
    </row>
    <row r="129">
      <c r="A129" s="61" t="inlineStr">
        <is>
          <t>Macaulay Duration</t>
        </is>
      </c>
      <c r="B129" s="63" t="n">
        <v>2.7667</v>
      </c>
    </row>
    <row r="130">
      <c r="A130" s="61" t="inlineStr">
        <is>
          <t>Residual Maturity</t>
        </is>
      </c>
      <c r="B130" s="63" t="n">
        <v>3.22959826904815</v>
      </c>
    </row>
    <row r="131">
      <c r="A131" s="61" t="n"/>
      <c r="B131" s="61" t="n"/>
    </row>
    <row r="132">
      <c r="A132" s="61" t="inlineStr">
        <is>
          <t xml:space="preserve">As on (Date) </t>
        </is>
      </c>
      <c r="B132" s="64" t="n">
        <v>45991</v>
      </c>
    </row>
    <row r="134" ht="70" customHeight="1">
      <c r="A134" s="85" t="inlineStr">
        <is>
          <t>Scheme Name</t>
        </is>
      </c>
      <c r="B134" s="85" t="inlineStr">
        <is>
          <t>Risk- O - Meter</t>
        </is>
      </c>
      <c r="C134" s="85" t="inlineStr">
        <is>
          <t>Benchmark of the Scheme</t>
        </is>
      </c>
      <c r="D134" s="85" t="inlineStr">
        <is>
          <t>Benchmark Risk-o-meter</t>
        </is>
      </c>
      <c r="E134" s="85" t="inlineStr">
        <is>
          <t>Benchmark of the Scheme</t>
        </is>
      </c>
      <c r="F134" s="85" t="inlineStr">
        <is>
          <t>Benchmark Risk-o-meter</t>
        </is>
      </c>
    </row>
    <row r="135" ht="70" customHeight="1">
      <c r="A135" s="85" t="inlineStr">
        <is>
          <t>Edelweiss Banking and PSU Debt Fund</t>
        </is>
      </c>
      <c r="B135" s="85" t="n"/>
      <c r="C135" s="85" t="inlineStr">
        <is>
          <t>CRISIL Banking and PSU Debt A-II (Tier I Benchmark)</t>
        </is>
      </c>
      <c r="D135" s="85" t="n"/>
      <c r="E135" s="85" t="inlineStr">
        <is>
          <t>Nifty Banking &amp; PSU Debt Index - A-III (Tier II Scheme Benchmark)</t>
        </is>
      </c>
      <c r="F135" s="85" t="n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G148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ELSS TAX SAVER FUND AS ON NOVEMBER 30, 2025</t>
        </is>
      </c>
    </row>
    <row r="2" ht="31.5" customHeight="1">
      <c r="A2" s="84" t="inlineStr">
        <is>
          <t>(An open ended equity linked saving scheme with a statutory lock in of 3 years and tax benefit)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264546</v>
      </c>
      <c r="E8" s="15" t="n">
        <v>2665.57</v>
      </c>
      <c r="F8" s="16" t="n">
        <v>0.0595</v>
      </c>
      <c r="G8" s="16" t="n"/>
    </row>
    <row r="9">
      <c r="A9" s="13" t="inlineStr">
        <is>
          <t>Reliance Industries Ltd.</t>
        </is>
      </c>
      <c r="B9" s="32" t="inlineStr">
        <is>
          <t>INE002A01018</t>
        </is>
      </c>
      <c r="C9" s="32" t="inlineStr">
        <is>
          <t>Petroleum Products</t>
        </is>
      </c>
      <c r="D9" s="14" t="n">
        <v>154769</v>
      </c>
      <c r="E9" s="15" t="n">
        <v>2426</v>
      </c>
      <c r="F9" s="16" t="n">
        <v>0.0541</v>
      </c>
      <c r="G9" s="16" t="n"/>
    </row>
    <row r="10">
      <c r="A10" s="13" t="inlineStr">
        <is>
          <t>Bharti Airtel Ltd.</t>
        </is>
      </c>
      <c r="B10" s="32" t="inlineStr">
        <is>
          <t>INE397D01024</t>
        </is>
      </c>
      <c r="C10" s="32" t="inlineStr">
        <is>
          <t>Telecom - Services</t>
        </is>
      </c>
      <c r="D10" s="14" t="n">
        <v>84003</v>
      </c>
      <c r="E10" s="15" t="n">
        <v>1765.41</v>
      </c>
      <c r="F10" s="16" t="n">
        <v>0.0394</v>
      </c>
      <c r="G10" s="16" t="n"/>
    </row>
    <row r="11">
      <c r="A11" s="13" t="inlineStr">
        <is>
          <t>ICICI Bank Ltd.</t>
        </is>
      </c>
      <c r="B11" s="32" t="inlineStr">
        <is>
          <t>INE090A01021</t>
        </is>
      </c>
      <c r="C11" s="32" t="inlineStr">
        <is>
          <t>Banks</t>
        </is>
      </c>
      <c r="D11" s="14" t="n">
        <v>110137</v>
      </c>
      <c r="E11" s="15" t="n">
        <v>1529.58</v>
      </c>
      <c r="F11" s="16" t="n">
        <v>0.0341</v>
      </c>
      <c r="G11" s="16" t="n"/>
    </row>
    <row r="12">
      <c r="A12" s="13" t="inlineStr">
        <is>
          <t>Larsen &amp; Toubro Ltd.</t>
        </is>
      </c>
      <c r="B12" s="32" t="inlineStr">
        <is>
          <t>INE018A01030</t>
        </is>
      </c>
      <c r="C12" s="32" t="inlineStr">
        <is>
          <t>Construction</t>
        </is>
      </c>
      <c r="D12" s="14" t="n">
        <v>33431</v>
      </c>
      <c r="E12" s="15" t="n">
        <v>1360.51</v>
      </c>
      <c r="F12" s="16" t="n">
        <v>0.0304</v>
      </c>
      <c r="G12" s="16" t="n"/>
    </row>
    <row r="13">
      <c r="A13" s="13" t="inlineStr">
        <is>
          <t>State Bank of India</t>
        </is>
      </c>
      <c r="B13" s="32" t="inlineStr">
        <is>
          <t>INE062A01020</t>
        </is>
      </c>
      <c r="C13" s="32" t="inlineStr">
        <is>
          <t>Banks</t>
        </is>
      </c>
      <c r="D13" s="14" t="n">
        <v>132962</v>
      </c>
      <c r="E13" s="15" t="n">
        <v>1301.7</v>
      </c>
      <c r="F13" s="16" t="n">
        <v>0.029</v>
      </c>
      <c r="G13" s="16" t="n"/>
    </row>
    <row r="14">
      <c r="A14" s="13" t="inlineStr">
        <is>
          <t>Muthoot Finance Ltd.</t>
        </is>
      </c>
      <c r="B14" s="32" t="inlineStr">
        <is>
          <t>INE414G01012</t>
        </is>
      </c>
      <c r="C14" s="32" t="inlineStr">
        <is>
          <t>Finance</t>
        </is>
      </c>
      <c r="D14" s="14" t="n">
        <v>28474</v>
      </c>
      <c r="E14" s="15" t="n">
        <v>1066.12</v>
      </c>
      <c r="F14" s="16" t="n">
        <v>0.0238</v>
      </c>
      <c r="G14" s="16" t="n"/>
    </row>
    <row r="15">
      <c r="A15" s="13" t="inlineStr">
        <is>
          <t>Infosys Ltd.</t>
        </is>
      </c>
      <c r="B15" s="32" t="inlineStr">
        <is>
          <t>INE009A01021</t>
        </is>
      </c>
      <c r="C15" s="32" t="inlineStr">
        <is>
          <t>IT - Software</t>
        </is>
      </c>
      <c r="D15" s="14" t="n">
        <v>59889</v>
      </c>
      <c r="E15" s="15" t="n">
        <v>934.33</v>
      </c>
      <c r="F15" s="16" t="n">
        <v>0.0208</v>
      </c>
      <c r="G15" s="16" t="n"/>
    </row>
    <row r="16">
      <c r="A16" s="13" t="inlineStr">
        <is>
          <t>BSE Ltd.</t>
        </is>
      </c>
      <c r="B16" s="32" t="inlineStr">
        <is>
          <t>INE118H01025</t>
        </is>
      </c>
      <c r="C16" s="32" t="inlineStr">
        <is>
          <t>Capital Markets</t>
        </is>
      </c>
      <c r="D16" s="14" t="n">
        <v>32031</v>
      </c>
      <c r="E16" s="15" t="n">
        <v>929.67</v>
      </c>
      <c r="F16" s="16" t="n">
        <v>0.0207</v>
      </c>
      <c r="G16" s="16" t="n"/>
    </row>
    <row r="17">
      <c r="A17" s="13" t="inlineStr">
        <is>
          <t>Mahindra &amp; Mahindra Ltd.</t>
        </is>
      </c>
      <c r="B17" s="32" t="inlineStr">
        <is>
          <t>INE101A01026</t>
        </is>
      </c>
      <c r="C17" s="32" t="inlineStr">
        <is>
          <t>Automobiles</t>
        </is>
      </c>
      <c r="D17" s="14" t="n">
        <v>24276</v>
      </c>
      <c r="E17" s="15" t="n">
        <v>912.12</v>
      </c>
      <c r="F17" s="16" t="n">
        <v>0.0203</v>
      </c>
      <c r="G17" s="16" t="n"/>
    </row>
    <row r="18">
      <c r="A18" s="13" t="inlineStr">
        <is>
          <t>Bharat Electronics Ltd.</t>
        </is>
      </c>
      <c r="B18" s="32" t="inlineStr">
        <is>
          <t>INE263A01024</t>
        </is>
      </c>
      <c r="C18" s="32" t="inlineStr">
        <is>
          <t>Aerospace &amp; Defense</t>
        </is>
      </c>
      <c r="D18" s="14" t="n">
        <v>219943</v>
      </c>
      <c r="E18" s="15" t="n">
        <v>905.62</v>
      </c>
      <c r="F18" s="16" t="n">
        <v>0.0202</v>
      </c>
      <c r="G18" s="16" t="n"/>
    </row>
    <row r="19">
      <c r="A19" s="13" t="inlineStr">
        <is>
          <t>Multi Commodity Exchange Of India Ltd.</t>
        </is>
      </c>
      <c r="B19" s="32" t="inlineStr">
        <is>
          <t>INE745G01035</t>
        </is>
      </c>
      <c r="C19" s="32" t="inlineStr">
        <is>
          <t>Capital Markets</t>
        </is>
      </c>
      <c r="D19" s="14" t="n">
        <v>8539</v>
      </c>
      <c r="E19" s="15" t="n">
        <v>860.1799999999999</v>
      </c>
      <c r="F19" s="16" t="n">
        <v>0.0192</v>
      </c>
      <c r="G19" s="16" t="n"/>
    </row>
    <row r="20">
      <c r="A20" s="13" t="inlineStr">
        <is>
          <t>Kotak Mahindra Bank Ltd.</t>
        </is>
      </c>
      <c r="B20" s="32" t="inlineStr">
        <is>
          <t>INE237A01028</t>
        </is>
      </c>
      <c r="C20" s="32" t="inlineStr">
        <is>
          <t>Banks</t>
        </is>
      </c>
      <c r="D20" s="14" t="n">
        <v>38039</v>
      </c>
      <c r="E20" s="15" t="n">
        <v>808.1</v>
      </c>
      <c r="F20" s="16" t="n">
        <v>0.018</v>
      </c>
      <c r="G20" s="16" t="n"/>
    </row>
    <row r="21">
      <c r="A21" s="13" t="inlineStr">
        <is>
          <t>Sun Pharmaceutical Industries Ltd.</t>
        </is>
      </c>
      <c r="B21" s="32" t="inlineStr">
        <is>
          <t>INE044A01036</t>
        </is>
      </c>
      <c r="C21" s="32" t="inlineStr">
        <is>
          <t>Pharmaceuticals &amp; Biotechnology</t>
        </is>
      </c>
      <c r="D21" s="14" t="n">
        <v>39348</v>
      </c>
      <c r="E21" s="15" t="n">
        <v>720.7</v>
      </c>
      <c r="F21" s="16" t="n">
        <v>0.0161</v>
      </c>
      <c r="G21" s="16" t="n"/>
    </row>
    <row r="22">
      <c r="A22" s="13" t="inlineStr">
        <is>
          <t>Trent Ltd.</t>
        </is>
      </c>
      <c r="B22" s="32" t="inlineStr">
        <is>
          <t>INE849A01020</t>
        </is>
      </c>
      <c r="C22" s="32" t="inlineStr">
        <is>
          <t>Retailing</t>
        </is>
      </c>
      <c r="D22" s="14" t="n">
        <v>15256</v>
      </c>
      <c r="E22" s="15" t="n">
        <v>648.4400000000001</v>
      </c>
      <c r="F22" s="16" t="n">
        <v>0.0145</v>
      </c>
      <c r="G22" s="16" t="n"/>
    </row>
    <row r="23">
      <c r="A23" s="13" t="inlineStr">
        <is>
          <t>Gabriel India Ltd.</t>
        </is>
      </c>
      <c r="B23" s="32" t="inlineStr">
        <is>
          <t>INE524A01029</t>
        </is>
      </c>
      <c r="C23" s="32" t="inlineStr">
        <is>
          <t>Auto Components</t>
        </is>
      </c>
      <c r="D23" s="14" t="n">
        <v>58896</v>
      </c>
      <c r="E23" s="15" t="n">
        <v>605.86</v>
      </c>
      <c r="F23" s="16" t="n">
        <v>0.0135</v>
      </c>
      <c r="G23" s="16" t="n"/>
    </row>
    <row r="24">
      <c r="A24" s="13" t="inlineStr">
        <is>
          <t>NTPC Ltd.</t>
        </is>
      </c>
      <c r="B24" s="32" t="inlineStr">
        <is>
          <t>INE733E01010</t>
        </is>
      </c>
      <c r="C24" s="32" t="inlineStr">
        <is>
          <t>Power</t>
        </is>
      </c>
      <c r="D24" s="14" t="n">
        <v>183670</v>
      </c>
      <c r="E24" s="15" t="n">
        <v>599.59</v>
      </c>
      <c r="F24" s="16" t="n">
        <v>0.0134</v>
      </c>
      <c r="G24" s="16" t="n"/>
    </row>
    <row r="25">
      <c r="A25" s="13" t="inlineStr">
        <is>
          <t>Karur Vysya Bank Ltd.</t>
        </is>
      </c>
      <c r="B25" s="32" t="inlineStr">
        <is>
          <t>INE036D01028</t>
        </is>
      </c>
      <c r="C25" s="32" t="inlineStr">
        <is>
          <t>Banks</t>
        </is>
      </c>
      <c r="D25" s="14" t="n">
        <v>239574</v>
      </c>
      <c r="E25" s="15" t="n">
        <v>594.0700000000001</v>
      </c>
      <c r="F25" s="16" t="n">
        <v>0.0133</v>
      </c>
      <c r="G25" s="16" t="n"/>
    </row>
    <row r="26">
      <c r="A26" s="13" t="inlineStr">
        <is>
          <t>Ather Energy Ltd.</t>
        </is>
      </c>
      <c r="B26" s="32" t="inlineStr">
        <is>
          <t>INE0LEZ01016</t>
        </is>
      </c>
      <c r="C26" s="32" t="inlineStr">
        <is>
          <t>Automobiles</t>
        </is>
      </c>
      <c r="D26" s="14" t="n">
        <v>80511</v>
      </c>
      <c r="E26" s="15" t="n">
        <v>578.03</v>
      </c>
      <c r="F26" s="16" t="n">
        <v>0.0129</v>
      </c>
      <c r="G26" s="16" t="n"/>
    </row>
    <row r="27">
      <c r="A27" s="13" t="inlineStr">
        <is>
          <t>Creditaccess Grameen Ltd.</t>
        </is>
      </c>
      <c r="B27" s="32" t="inlineStr">
        <is>
          <t>INE741K01010</t>
        </is>
      </c>
      <c r="C27" s="32" t="inlineStr">
        <is>
          <t>Finance</t>
        </is>
      </c>
      <c r="D27" s="14" t="n">
        <v>42114</v>
      </c>
      <c r="E27" s="15" t="n">
        <v>563.11</v>
      </c>
      <c r="F27" s="16" t="n">
        <v>0.0126</v>
      </c>
      <c r="G27" s="16" t="n"/>
    </row>
    <row r="28">
      <c r="A28" s="13" t="inlineStr">
        <is>
          <t>City Union Bank Ltd.</t>
        </is>
      </c>
      <c r="B28" s="32" t="inlineStr">
        <is>
          <t>INE491A01021</t>
        </is>
      </c>
      <c r="C28" s="32" t="inlineStr">
        <is>
          <t>Banks</t>
        </is>
      </c>
      <c r="D28" s="14" t="n">
        <v>206897</v>
      </c>
      <c r="E28" s="15" t="n">
        <v>560.86</v>
      </c>
      <c r="F28" s="16" t="n">
        <v>0.0125</v>
      </c>
      <c r="G28" s="16" t="n"/>
    </row>
    <row r="29">
      <c r="A29" s="13" t="inlineStr">
        <is>
          <t>HCL Technologies Ltd.</t>
        </is>
      </c>
      <c r="B29" s="32" t="inlineStr">
        <is>
          <t>INE860A01027</t>
        </is>
      </c>
      <c r="C29" s="32" t="inlineStr">
        <is>
          <t>IT - Software</t>
        </is>
      </c>
      <c r="D29" s="14" t="n">
        <v>34446</v>
      </c>
      <c r="E29" s="15" t="n">
        <v>559.47</v>
      </c>
      <c r="F29" s="16" t="n">
        <v>0.0125</v>
      </c>
      <c r="G29" s="16" t="n"/>
    </row>
    <row r="30">
      <c r="A30" s="13" t="inlineStr">
        <is>
          <t>Torrent Pharmaceuticals Ltd.</t>
        </is>
      </c>
      <c r="B30" s="32" t="inlineStr">
        <is>
          <t>INE685A01028</t>
        </is>
      </c>
      <c r="C30" s="32" t="inlineStr">
        <is>
          <t>Pharmaceuticals &amp; Biotechnology</t>
        </is>
      </c>
      <c r="D30" s="14" t="n">
        <v>14589</v>
      </c>
      <c r="E30" s="15" t="n">
        <v>542.8</v>
      </c>
      <c r="F30" s="16" t="n">
        <v>0.0121</v>
      </c>
      <c r="G30" s="16" t="n"/>
    </row>
    <row r="31">
      <c r="A31" s="13" t="inlineStr">
        <is>
          <t>Axis Bank Ltd.</t>
        </is>
      </c>
      <c r="B31" s="32" t="inlineStr">
        <is>
          <t>INE238A01034</t>
        </is>
      </c>
      <c r="C31" s="32" t="inlineStr">
        <is>
          <t>Banks</t>
        </is>
      </c>
      <c r="D31" s="14" t="n">
        <v>41786</v>
      </c>
      <c r="E31" s="15" t="n">
        <v>534.74</v>
      </c>
      <c r="F31" s="16" t="n">
        <v>0.0119</v>
      </c>
      <c r="G31" s="16" t="n"/>
    </row>
    <row r="32">
      <c r="A32" s="13" t="inlineStr">
        <is>
          <t>L&amp;T Finance Ltd.</t>
        </is>
      </c>
      <c r="B32" s="32" t="inlineStr">
        <is>
          <t>INE498L01015</t>
        </is>
      </c>
      <c r="C32" s="32" t="inlineStr">
        <is>
          <t>Finance</t>
        </is>
      </c>
      <c r="D32" s="14" t="n">
        <v>170406</v>
      </c>
      <c r="E32" s="15" t="n">
        <v>532.26</v>
      </c>
      <c r="F32" s="16" t="n">
        <v>0.0119</v>
      </c>
      <c r="G32" s="16" t="n"/>
    </row>
    <row r="33">
      <c r="A33" s="13" t="inlineStr">
        <is>
          <t>Bikaji Foods International Ltd.</t>
        </is>
      </c>
      <c r="B33" s="32" t="inlineStr">
        <is>
          <t>INE00E101023</t>
        </is>
      </c>
      <c r="C33" s="32" t="inlineStr">
        <is>
          <t>Food Products</t>
        </is>
      </c>
      <c r="D33" s="14" t="n">
        <v>74140</v>
      </c>
      <c r="E33" s="15" t="n">
        <v>531.7</v>
      </c>
      <c r="F33" s="16" t="n">
        <v>0.0119</v>
      </c>
      <c r="G33" s="16" t="n"/>
    </row>
    <row r="34">
      <c r="A34" s="13" t="inlineStr">
        <is>
          <t>Persistent Systems Ltd.</t>
        </is>
      </c>
      <c r="B34" s="32" t="inlineStr">
        <is>
          <t>INE262H01021</t>
        </is>
      </c>
      <c r="C34" s="32" t="inlineStr">
        <is>
          <t>IT - Software</t>
        </is>
      </c>
      <c r="D34" s="14" t="n">
        <v>8130</v>
      </c>
      <c r="E34" s="15" t="n">
        <v>516.5</v>
      </c>
      <c r="F34" s="16" t="n">
        <v>0.0115</v>
      </c>
      <c r="G34" s="16" t="n"/>
    </row>
    <row r="35">
      <c r="A35" s="13" t="inlineStr">
        <is>
          <t>Tech Mahindra Ltd.</t>
        </is>
      </c>
      <c r="B35" s="32" t="inlineStr">
        <is>
          <t>INE669C01036</t>
        </is>
      </c>
      <c r="C35" s="32" t="inlineStr">
        <is>
          <t>IT - Software</t>
        </is>
      </c>
      <c r="D35" s="14" t="n">
        <v>33651</v>
      </c>
      <c r="E35" s="15" t="n">
        <v>510.59</v>
      </c>
      <c r="F35" s="16" t="n">
        <v>0.0114</v>
      </c>
      <c r="G35" s="16" t="n"/>
    </row>
    <row r="36">
      <c r="A36" s="13" t="inlineStr">
        <is>
          <t>Cholamandalam Investment &amp; Finance Company Ltd.</t>
        </is>
      </c>
      <c r="B36" s="32" t="inlineStr">
        <is>
          <t>INE121A01024</t>
        </is>
      </c>
      <c r="C36" s="32" t="inlineStr">
        <is>
          <t>Finance</t>
        </is>
      </c>
      <c r="D36" s="14" t="n">
        <v>29328</v>
      </c>
      <c r="E36" s="15" t="n">
        <v>509.13</v>
      </c>
      <c r="F36" s="16" t="n">
        <v>0.0114</v>
      </c>
      <c r="G36" s="16" t="n"/>
    </row>
    <row r="37">
      <c r="A37" s="13" t="inlineStr">
        <is>
          <t>SBI Life Insurance Company Ltd.</t>
        </is>
      </c>
      <c r="B37" s="32" t="inlineStr">
        <is>
          <t>INE123W01016</t>
        </is>
      </c>
      <c r="C37" s="32" t="inlineStr">
        <is>
          <t>Insurance</t>
        </is>
      </c>
      <c r="D37" s="14" t="n">
        <v>25823</v>
      </c>
      <c r="E37" s="15" t="n">
        <v>507.68</v>
      </c>
      <c r="F37" s="16" t="n">
        <v>0.0113</v>
      </c>
      <c r="G37" s="16" t="n"/>
    </row>
    <row r="38">
      <c r="A38" s="13" t="inlineStr">
        <is>
          <t>Ultratech Cement Ltd.</t>
        </is>
      </c>
      <c r="B38" s="32" t="inlineStr">
        <is>
          <t>INE481G01011</t>
        </is>
      </c>
      <c r="C38" s="32" t="inlineStr">
        <is>
          <t>Cement &amp; Cement Products</t>
        </is>
      </c>
      <c r="D38" s="14" t="n">
        <v>4337</v>
      </c>
      <c r="E38" s="15" t="n">
        <v>503.09</v>
      </c>
      <c r="F38" s="16" t="n">
        <v>0.0112</v>
      </c>
      <c r="G38" s="16" t="n"/>
    </row>
    <row r="39">
      <c r="A39" s="13" t="inlineStr">
        <is>
          <t>ITC Ltd.</t>
        </is>
      </c>
      <c r="B39" s="32" t="inlineStr">
        <is>
          <t>INE154A01025</t>
        </is>
      </c>
      <c r="C39" s="32" t="inlineStr">
        <is>
          <t>Diversified FMCG</t>
        </is>
      </c>
      <c r="D39" s="14" t="n">
        <v>123968</v>
      </c>
      <c r="E39" s="15" t="n">
        <v>501.14</v>
      </c>
      <c r="F39" s="16" t="n">
        <v>0.0112</v>
      </c>
      <c r="G39" s="16" t="n"/>
    </row>
    <row r="40">
      <c r="A40" s="13" t="inlineStr">
        <is>
          <t>Samvardhana Motherson International Ltd.</t>
        </is>
      </c>
      <c r="B40" s="32" t="inlineStr">
        <is>
          <t>INE775A01035</t>
        </is>
      </c>
      <c r="C40" s="32" t="inlineStr">
        <is>
          <t>Auto Components</t>
        </is>
      </c>
      <c r="D40" s="14" t="n">
        <v>425270</v>
      </c>
      <c r="E40" s="15" t="n">
        <v>494.63</v>
      </c>
      <c r="F40" s="16" t="n">
        <v>0.011</v>
      </c>
      <c r="G40" s="16" t="n"/>
    </row>
    <row r="41">
      <c r="A41" s="13" t="inlineStr">
        <is>
          <t>PB Fintech Ltd.</t>
        </is>
      </c>
      <c r="B41" s="32" t="inlineStr">
        <is>
          <t>INE417T01026</t>
        </is>
      </c>
      <c r="C41" s="32" t="inlineStr">
        <is>
          <t>Financial Technology (Fintech)</t>
        </is>
      </c>
      <c r="D41" s="14" t="n">
        <v>26469</v>
      </c>
      <c r="E41" s="15" t="n">
        <v>481.44</v>
      </c>
      <c r="F41" s="16" t="n">
        <v>0.0107</v>
      </c>
      <c r="G41" s="16" t="n"/>
    </row>
    <row r="42">
      <c r="A42" s="13" t="inlineStr">
        <is>
          <t>Tata Consultancy Services Ltd.</t>
        </is>
      </c>
      <c r="B42" s="32" t="inlineStr">
        <is>
          <t>INE467B01029</t>
        </is>
      </c>
      <c r="C42" s="32" t="inlineStr">
        <is>
          <t>IT - Software</t>
        </is>
      </c>
      <c r="D42" s="14" t="n">
        <v>15057</v>
      </c>
      <c r="E42" s="15" t="n">
        <v>472.41</v>
      </c>
      <c r="F42" s="16" t="n">
        <v>0.0105</v>
      </c>
      <c r="G42" s="16" t="n"/>
    </row>
    <row r="43">
      <c r="A43" s="13" t="inlineStr">
        <is>
          <t>Max Healthcare Institute Ltd.</t>
        </is>
      </c>
      <c r="B43" s="32" t="inlineStr">
        <is>
          <t>INE027H01010</t>
        </is>
      </c>
      <c r="C43" s="32" t="inlineStr">
        <is>
          <t>Healthcare Services</t>
        </is>
      </c>
      <c r="D43" s="14" t="n">
        <v>40506</v>
      </c>
      <c r="E43" s="15" t="n">
        <v>471</v>
      </c>
      <c r="F43" s="16" t="n">
        <v>0.0105</v>
      </c>
      <c r="G43" s="16" t="n"/>
    </row>
    <row r="44">
      <c r="A44" s="13" t="inlineStr">
        <is>
          <t>Netweb Technologies India Ltd.</t>
        </is>
      </c>
      <c r="B44" s="32" t="inlineStr">
        <is>
          <t>INE0NT901020</t>
        </is>
      </c>
      <c r="C44" s="32" t="inlineStr">
        <is>
          <t>IT - Services</t>
        </is>
      </c>
      <c r="D44" s="14" t="n">
        <v>14122</v>
      </c>
      <c r="E44" s="15" t="n">
        <v>464.81</v>
      </c>
      <c r="F44" s="16" t="n">
        <v>0.0104</v>
      </c>
      <c r="G44" s="16" t="n"/>
    </row>
    <row r="45">
      <c r="A45" s="13" t="inlineStr">
        <is>
          <t>Coforge Ltd.</t>
        </is>
      </c>
      <c r="B45" s="32" t="inlineStr">
        <is>
          <t>INE591G01025</t>
        </is>
      </c>
      <c r="C45" s="32" t="inlineStr">
        <is>
          <t>IT - Software</t>
        </is>
      </c>
      <c r="D45" s="14" t="n">
        <v>23630</v>
      </c>
      <c r="E45" s="15" t="n">
        <v>451.03</v>
      </c>
      <c r="F45" s="16" t="n">
        <v>0.0101</v>
      </c>
      <c r="G45" s="16" t="n"/>
    </row>
    <row r="46">
      <c r="A46" s="13" t="inlineStr">
        <is>
          <t>Maruti Suzuki India Ltd.</t>
        </is>
      </c>
      <c r="B46" s="32" t="inlineStr">
        <is>
          <t>INE585B01010</t>
        </is>
      </c>
      <c r="C46" s="32" t="inlineStr">
        <is>
          <t>Automobiles</t>
        </is>
      </c>
      <c r="D46" s="14" t="n">
        <v>2501</v>
      </c>
      <c r="E46" s="15" t="n">
        <v>397.66</v>
      </c>
      <c r="F46" s="16" t="n">
        <v>0.0089</v>
      </c>
      <c r="G46" s="16" t="n"/>
    </row>
    <row r="47">
      <c r="A47" s="13" t="inlineStr">
        <is>
          <t>Hindustan Unilever Ltd.</t>
        </is>
      </c>
      <c r="B47" s="32" t="inlineStr">
        <is>
          <t>INE030A01027</t>
        </is>
      </c>
      <c r="C47" s="32" t="inlineStr">
        <is>
          <t>Diversified FMCG</t>
        </is>
      </c>
      <c r="D47" s="14" t="n">
        <v>15735</v>
      </c>
      <c r="E47" s="15" t="n">
        <v>388.12</v>
      </c>
      <c r="F47" s="16" t="n">
        <v>0.008699999999999999</v>
      </c>
      <c r="G47" s="16" t="n"/>
    </row>
    <row r="48">
      <c r="A48" s="13" t="inlineStr">
        <is>
          <t>Titan Company Ltd.</t>
        </is>
      </c>
      <c r="B48" s="32" t="inlineStr">
        <is>
          <t>INE280A01028</t>
        </is>
      </c>
      <c r="C48" s="32" t="inlineStr">
        <is>
          <t>Consumer Durables</t>
        </is>
      </c>
      <c r="D48" s="14" t="n">
        <v>9427</v>
      </c>
      <c r="E48" s="15" t="n">
        <v>368.38</v>
      </c>
      <c r="F48" s="16" t="n">
        <v>0.008200000000000001</v>
      </c>
      <c r="G48" s="16" t="n"/>
    </row>
    <row r="49">
      <c r="A49" s="13" t="inlineStr">
        <is>
          <t>TVS Motor Company Ltd.</t>
        </is>
      </c>
      <c r="B49" s="32" t="inlineStr">
        <is>
          <t>INE494B01023</t>
        </is>
      </c>
      <c r="C49" s="32" t="inlineStr">
        <is>
          <t>Automobiles</t>
        </is>
      </c>
      <c r="D49" s="14" t="n">
        <v>10395</v>
      </c>
      <c r="E49" s="15" t="n">
        <v>367.1</v>
      </c>
      <c r="F49" s="16" t="n">
        <v>0.008200000000000001</v>
      </c>
      <c r="G49" s="16" t="n"/>
    </row>
    <row r="50">
      <c r="A50" s="13" t="inlineStr">
        <is>
          <t>Lupin Ltd.</t>
        </is>
      </c>
      <c r="B50" s="32" t="inlineStr">
        <is>
          <t>INE326A01037</t>
        </is>
      </c>
      <c r="C50" s="32" t="inlineStr">
        <is>
          <t>Pharmaceuticals &amp; Biotechnology</t>
        </is>
      </c>
      <c r="D50" s="14" t="n">
        <v>17554</v>
      </c>
      <c r="E50" s="15" t="n">
        <v>365.51</v>
      </c>
      <c r="F50" s="16" t="n">
        <v>0.008200000000000001</v>
      </c>
      <c r="G50" s="16" t="n"/>
    </row>
    <row r="51">
      <c r="A51" s="13" t="inlineStr">
        <is>
          <t>Bharat Heavy Electricals Ltd.</t>
        </is>
      </c>
      <c r="B51" s="32" t="inlineStr">
        <is>
          <t>INE257A01026</t>
        </is>
      </c>
      <c r="C51" s="32" t="inlineStr">
        <is>
          <t>Electrical Equipment</t>
        </is>
      </c>
      <c r="D51" s="14" t="n">
        <v>125626</v>
      </c>
      <c r="E51" s="15" t="n">
        <v>365.38</v>
      </c>
      <c r="F51" s="16" t="n">
        <v>0.008200000000000001</v>
      </c>
      <c r="G51" s="16" t="n"/>
    </row>
    <row r="52">
      <c r="A52" s="13" t="inlineStr">
        <is>
          <t>Zensar Technologies Ltd.</t>
        </is>
      </c>
      <c r="B52" s="32" t="inlineStr">
        <is>
          <t>INE520A01027</t>
        </is>
      </c>
      <c r="C52" s="32" t="inlineStr">
        <is>
          <t>IT - Software</t>
        </is>
      </c>
      <c r="D52" s="14" t="n">
        <v>48398</v>
      </c>
      <c r="E52" s="15" t="n">
        <v>362.82</v>
      </c>
      <c r="F52" s="16" t="n">
        <v>0.0081</v>
      </c>
      <c r="G52" s="16" t="n"/>
    </row>
    <row r="53">
      <c r="A53" s="13" t="inlineStr">
        <is>
          <t>India Shelter Finance Corporation Ltd.</t>
        </is>
      </c>
      <c r="B53" s="32" t="inlineStr">
        <is>
          <t>INE922K01024</t>
        </is>
      </c>
      <c r="C53" s="32" t="inlineStr">
        <is>
          <t>Finance</t>
        </is>
      </c>
      <c r="D53" s="14" t="n">
        <v>39480</v>
      </c>
      <c r="E53" s="15" t="n">
        <v>347.68</v>
      </c>
      <c r="F53" s="16" t="n">
        <v>0.0078</v>
      </c>
      <c r="G53" s="16" t="n"/>
    </row>
    <row r="54">
      <c r="A54" s="13" t="inlineStr">
        <is>
          <t>Bharat Petroleum Corporation Ltd.</t>
        </is>
      </c>
      <c r="B54" s="32" t="inlineStr">
        <is>
          <t>INE029A01011</t>
        </is>
      </c>
      <c r="C54" s="32" t="inlineStr">
        <is>
          <t>Petroleum Products</t>
        </is>
      </c>
      <c r="D54" s="14" t="n">
        <v>95312</v>
      </c>
      <c r="E54" s="15" t="n">
        <v>342.27</v>
      </c>
      <c r="F54" s="16" t="n">
        <v>0.0076</v>
      </c>
      <c r="G54" s="16" t="n"/>
    </row>
    <row r="55">
      <c r="A55" s="13" t="inlineStr">
        <is>
          <t>Mphasis Ltd.</t>
        </is>
      </c>
      <c r="B55" s="32" t="inlineStr">
        <is>
          <t>INE356A01018</t>
        </is>
      </c>
      <c r="C55" s="32" t="inlineStr">
        <is>
          <t>IT - Software</t>
        </is>
      </c>
      <c r="D55" s="14" t="n">
        <v>12086</v>
      </c>
      <c r="E55" s="15" t="n">
        <v>339.79</v>
      </c>
      <c r="F55" s="16" t="n">
        <v>0.0076</v>
      </c>
      <c r="G55" s="16" t="n"/>
    </row>
    <row r="56">
      <c r="A56" s="13" t="inlineStr">
        <is>
          <t>The Federal Bank Ltd.</t>
        </is>
      </c>
      <c r="B56" s="32" t="inlineStr">
        <is>
          <t>INE171A01029</t>
        </is>
      </c>
      <c r="C56" s="32" t="inlineStr">
        <is>
          <t>Banks</t>
        </is>
      </c>
      <c r="D56" s="14" t="n">
        <v>131204</v>
      </c>
      <c r="E56" s="15" t="n">
        <v>338.4</v>
      </c>
      <c r="F56" s="16" t="n">
        <v>0.0075</v>
      </c>
      <c r="G56" s="16" t="n"/>
    </row>
    <row r="57">
      <c r="A57" s="13" t="inlineStr">
        <is>
          <t>Bajaj Finance Ltd.</t>
        </is>
      </c>
      <c r="B57" s="32" t="inlineStr">
        <is>
          <t>INE296A01032</t>
        </is>
      </c>
      <c r="C57" s="32" t="inlineStr">
        <is>
          <t>Finance</t>
        </is>
      </c>
      <c r="D57" s="14" t="n">
        <v>31230</v>
      </c>
      <c r="E57" s="15" t="n">
        <v>324.01</v>
      </c>
      <c r="F57" s="16" t="n">
        <v>0.0072</v>
      </c>
      <c r="G57" s="16" t="n"/>
    </row>
    <row r="58">
      <c r="A58" s="13" t="inlineStr">
        <is>
          <t>KFIN Technologies Ltd.</t>
        </is>
      </c>
      <c r="B58" s="32" t="inlineStr">
        <is>
          <t>INE138Y01010</t>
        </is>
      </c>
      <c r="C58" s="32" t="inlineStr">
        <is>
          <t>Capital Markets</t>
        </is>
      </c>
      <c r="D58" s="14" t="n">
        <v>30316</v>
      </c>
      <c r="E58" s="15" t="n">
        <v>320.23</v>
      </c>
      <c r="F58" s="16" t="n">
        <v>0.0071</v>
      </c>
      <c r="G58" s="16" t="n"/>
    </row>
    <row r="59">
      <c r="A59" s="13" t="inlineStr">
        <is>
          <t>Shriram Finance Ltd.</t>
        </is>
      </c>
      <c r="B59" s="32" t="inlineStr">
        <is>
          <t>INE721A01047</t>
        </is>
      </c>
      <c r="C59" s="32" t="inlineStr">
        <is>
          <t>Finance</t>
        </is>
      </c>
      <c r="D59" s="14" t="n">
        <v>37581</v>
      </c>
      <c r="E59" s="15" t="n">
        <v>320.06</v>
      </c>
      <c r="F59" s="16" t="n">
        <v>0.0071</v>
      </c>
      <c r="G59" s="16" t="n"/>
    </row>
    <row r="60">
      <c r="A60" s="13" t="inlineStr">
        <is>
          <t>Tata Consumer Products Ltd.</t>
        </is>
      </c>
      <c r="B60" s="32" t="inlineStr">
        <is>
          <t>INE192A01025</t>
        </is>
      </c>
      <c r="C60" s="32" t="inlineStr">
        <is>
          <t>Agricultural Food &amp; other Products</t>
        </is>
      </c>
      <c r="D60" s="14" t="n">
        <v>25751</v>
      </c>
      <c r="E60" s="15" t="n">
        <v>301.9</v>
      </c>
      <c r="F60" s="16" t="n">
        <v>0.0067</v>
      </c>
      <c r="G60" s="16" t="n"/>
    </row>
    <row r="61">
      <c r="A61" s="13" t="inlineStr">
        <is>
          <t>Power Mech Projects Ltd.</t>
        </is>
      </c>
      <c r="B61" s="32" t="inlineStr">
        <is>
          <t>INE211R01019</t>
        </is>
      </c>
      <c r="C61" s="32" t="inlineStr">
        <is>
          <t>Construction</t>
        </is>
      </c>
      <c r="D61" s="14" t="n">
        <v>12301</v>
      </c>
      <c r="E61" s="15" t="n">
        <v>292.53</v>
      </c>
      <c r="F61" s="16" t="n">
        <v>0.0065</v>
      </c>
      <c r="G61" s="16" t="n"/>
    </row>
    <row r="62">
      <c r="A62" s="13" t="inlineStr">
        <is>
          <t>KEI Industries Ltd.</t>
        </is>
      </c>
      <c r="B62" s="32" t="inlineStr">
        <is>
          <t>INE878B01027</t>
        </is>
      </c>
      <c r="C62" s="32" t="inlineStr">
        <is>
          <t>Industrial Products</t>
        </is>
      </c>
      <c r="D62" s="14" t="n">
        <v>6787</v>
      </c>
      <c r="E62" s="15" t="n">
        <v>281.36</v>
      </c>
      <c r="F62" s="16" t="n">
        <v>0.0063</v>
      </c>
      <c r="G62" s="16" t="n"/>
    </row>
    <row r="63">
      <c r="A63" s="13" t="inlineStr">
        <is>
          <t>Abbott India Ltd.</t>
        </is>
      </c>
      <c r="B63" s="32" t="inlineStr">
        <is>
          <t>INE358A01014</t>
        </is>
      </c>
      <c r="C63" s="32" t="inlineStr">
        <is>
          <t>Pharmaceuticals &amp; Biotechnology</t>
        </is>
      </c>
      <c r="D63" s="14" t="n">
        <v>923</v>
      </c>
      <c r="E63" s="15" t="n">
        <v>277.59</v>
      </c>
      <c r="F63" s="16" t="n">
        <v>0.0062</v>
      </c>
      <c r="G63" s="16" t="n"/>
    </row>
    <row r="64">
      <c r="A64" s="13" t="inlineStr">
        <is>
          <t>Tata Steel Ltd.</t>
        </is>
      </c>
      <c r="B64" s="32" t="inlineStr">
        <is>
          <t>INE081A01020</t>
        </is>
      </c>
      <c r="C64" s="32" t="inlineStr">
        <is>
          <t>Ferrous Metals</t>
        </is>
      </c>
      <c r="D64" s="14" t="n">
        <v>155961</v>
      </c>
      <c r="E64" s="15" t="n">
        <v>261.95</v>
      </c>
      <c r="F64" s="16" t="n">
        <v>0.0058</v>
      </c>
      <c r="G64" s="16" t="n"/>
    </row>
    <row r="65">
      <c r="A65" s="13" t="inlineStr">
        <is>
          <t>Home First Finance Company India Ltd.</t>
        </is>
      </c>
      <c r="B65" s="32" t="inlineStr">
        <is>
          <t>INE481N01025</t>
        </is>
      </c>
      <c r="C65" s="32" t="inlineStr">
        <is>
          <t>Finance</t>
        </is>
      </c>
      <c r="D65" s="14" t="n">
        <v>23559</v>
      </c>
      <c r="E65" s="15" t="n">
        <v>261.74</v>
      </c>
      <c r="F65" s="16" t="n">
        <v>0.0058</v>
      </c>
      <c r="G65" s="16" t="n"/>
    </row>
    <row r="66">
      <c r="A66" s="13" t="inlineStr">
        <is>
          <t>Endurance Technologies Ltd.</t>
        </is>
      </c>
      <c r="B66" s="32" t="inlineStr">
        <is>
          <t>INE913H01037</t>
        </is>
      </c>
      <c r="C66" s="32" t="inlineStr">
        <is>
          <t>Auto Components</t>
        </is>
      </c>
      <c r="D66" s="14" t="n">
        <v>9788</v>
      </c>
      <c r="E66" s="15" t="n">
        <v>258.76</v>
      </c>
      <c r="F66" s="16" t="n">
        <v>0.0058</v>
      </c>
      <c r="G66" s="16" t="n"/>
    </row>
    <row r="67">
      <c r="A67" s="13" t="inlineStr">
        <is>
          <t>IPCA Laboratories Ltd.</t>
        </is>
      </c>
      <c r="B67" s="32" t="inlineStr">
        <is>
          <t>INE571A01038</t>
        </is>
      </c>
      <c r="C67" s="32" t="inlineStr">
        <is>
          <t>Pharmaceuticals &amp; Biotechnology</t>
        </is>
      </c>
      <c r="D67" s="14" t="n">
        <v>17754</v>
      </c>
      <c r="E67" s="15" t="n">
        <v>257.98</v>
      </c>
      <c r="F67" s="16" t="n">
        <v>0.0058</v>
      </c>
      <c r="G67" s="16" t="n"/>
    </row>
    <row r="68">
      <c r="A68" s="13" t="inlineStr">
        <is>
          <t>Jindal Steel Ltd.</t>
        </is>
      </c>
      <c r="B68" s="32" t="inlineStr">
        <is>
          <t>INE749A01030</t>
        </is>
      </c>
      <c r="C68" s="32" t="inlineStr">
        <is>
          <t>Ferrous Metals</t>
        </is>
      </c>
      <c r="D68" s="14" t="n">
        <v>24651</v>
      </c>
      <c r="E68" s="15" t="n">
        <v>257.46</v>
      </c>
      <c r="F68" s="16" t="n">
        <v>0.0057</v>
      </c>
      <c r="G68" s="16" t="n"/>
    </row>
    <row r="69">
      <c r="A69" s="13" t="inlineStr">
        <is>
          <t>Ashok Leyland Ltd.</t>
        </is>
      </c>
      <c r="B69" s="32" t="inlineStr">
        <is>
          <t>INE208A01029</t>
        </is>
      </c>
      <c r="C69" s="32" t="inlineStr">
        <is>
          <t>Agricultural, Commercial &amp; Construction Vehicles</t>
        </is>
      </c>
      <c r="D69" s="14" t="n">
        <v>158565</v>
      </c>
      <c r="E69" s="15" t="n">
        <v>250.72</v>
      </c>
      <c r="F69" s="16" t="n">
        <v>0.0056</v>
      </c>
      <c r="G69" s="16" t="n"/>
    </row>
    <row r="70">
      <c r="A70" s="13" t="inlineStr">
        <is>
          <t>Indian Bank</t>
        </is>
      </c>
      <c r="B70" s="32" t="inlineStr">
        <is>
          <t>INE562A01011</t>
        </is>
      </c>
      <c r="C70" s="32" t="inlineStr">
        <is>
          <t>Banks</t>
        </is>
      </c>
      <c r="D70" s="14" t="n">
        <v>28692</v>
      </c>
      <c r="E70" s="15" t="n">
        <v>249.69</v>
      </c>
      <c r="F70" s="16" t="n">
        <v>0.0056</v>
      </c>
      <c r="G70" s="16" t="n"/>
    </row>
    <row r="71">
      <c r="A71" s="13" t="inlineStr">
        <is>
          <t>JSW Steel Ltd.</t>
        </is>
      </c>
      <c r="B71" s="32" t="inlineStr">
        <is>
          <t>INE019A01038</t>
        </is>
      </c>
      <c r="C71" s="32" t="inlineStr">
        <is>
          <t>Ferrous Metals</t>
        </is>
      </c>
      <c r="D71" s="14" t="n">
        <v>20512</v>
      </c>
      <c r="E71" s="15" t="n">
        <v>238</v>
      </c>
      <c r="F71" s="16" t="n">
        <v>0.0053</v>
      </c>
      <c r="G71" s="16" t="n"/>
    </row>
    <row r="72">
      <c r="A72" s="13" t="inlineStr">
        <is>
          <t>Canara Bank</t>
        </is>
      </c>
      <c r="B72" s="32" t="inlineStr">
        <is>
          <t>INE476A01022</t>
        </is>
      </c>
      <c r="C72" s="32" t="inlineStr">
        <is>
          <t>Banks</t>
        </is>
      </c>
      <c r="D72" s="14" t="n">
        <v>154404</v>
      </c>
      <c r="E72" s="15" t="n">
        <v>234.05</v>
      </c>
      <c r="F72" s="16" t="n">
        <v>0.0052</v>
      </c>
      <c r="G72" s="16" t="n"/>
    </row>
    <row r="73">
      <c r="A73" s="13" t="inlineStr">
        <is>
          <t>Central Depository Services (I) Ltd.</t>
        </is>
      </c>
      <c r="B73" s="32" t="inlineStr">
        <is>
          <t>INE736A01011</t>
        </is>
      </c>
      <c r="C73" s="32" t="inlineStr">
        <is>
          <t>Capital Markets</t>
        </is>
      </c>
      <c r="D73" s="14" t="n">
        <v>14265</v>
      </c>
      <c r="E73" s="15" t="n">
        <v>230.69</v>
      </c>
      <c r="F73" s="16" t="n">
        <v>0.0051</v>
      </c>
      <c r="G73" s="16" t="n"/>
    </row>
    <row r="74">
      <c r="A74" s="13" t="inlineStr">
        <is>
          <t>Hindustan Petroleum Corporation Ltd.</t>
        </is>
      </c>
      <c r="B74" s="32" t="inlineStr">
        <is>
          <t>INE094A01015</t>
        </is>
      </c>
      <c r="C74" s="32" t="inlineStr">
        <is>
          <t>Petroleum Products</t>
        </is>
      </c>
      <c r="D74" s="14" t="n">
        <v>50388</v>
      </c>
      <c r="E74" s="15" t="n">
        <v>230.53</v>
      </c>
      <c r="F74" s="16" t="n">
        <v>0.0051</v>
      </c>
      <c r="G74" s="16" t="n"/>
    </row>
    <row r="75">
      <c r="A75" s="13" t="inlineStr">
        <is>
          <t>Power Finance Corporation Ltd.</t>
        </is>
      </c>
      <c r="B75" s="32" t="inlineStr">
        <is>
          <t>INE134E01011</t>
        </is>
      </c>
      <c r="C75" s="32" t="inlineStr">
        <is>
          <t>Finance</t>
        </is>
      </c>
      <c r="D75" s="14" t="n">
        <v>62751</v>
      </c>
      <c r="E75" s="15" t="n">
        <v>227.6</v>
      </c>
      <c r="F75" s="16" t="n">
        <v>0.0051</v>
      </c>
      <c r="G75" s="16" t="n"/>
    </row>
    <row r="76">
      <c r="A76" s="13" t="inlineStr">
        <is>
          <t>SRF Ltd.</t>
        </is>
      </c>
      <c r="B76" s="32" t="inlineStr">
        <is>
          <t>INE647A01010</t>
        </is>
      </c>
      <c r="C76" s="32" t="inlineStr">
        <is>
          <t>Chemicals &amp; Petrochemicals</t>
        </is>
      </c>
      <c r="D76" s="14" t="n">
        <v>7306</v>
      </c>
      <c r="E76" s="15" t="n">
        <v>213.87</v>
      </c>
      <c r="F76" s="16" t="n">
        <v>0.0048</v>
      </c>
      <c r="G76" s="16" t="n"/>
    </row>
    <row r="77">
      <c r="A77" s="13" t="inlineStr">
        <is>
          <t>Divi's Laboratories Ltd.</t>
        </is>
      </c>
      <c r="B77" s="32" t="inlineStr">
        <is>
          <t>INE361B01024</t>
        </is>
      </c>
      <c r="C77" s="32" t="inlineStr">
        <is>
          <t>Pharmaceuticals &amp; Biotechnology</t>
        </is>
      </c>
      <c r="D77" s="14" t="n">
        <v>3220</v>
      </c>
      <c r="E77" s="15" t="n">
        <v>208.56</v>
      </c>
      <c r="F77" s="16" t="n">
        <v>0.0047</v>
      </c>
      <c r="G77" s="16" t="n"/>
    </row>
    <row r="78">
      <c r="A78" s="13" t="inlineStr">
        <is>
          <t>Krishna Inst of Medical Sciences Ltd.</t>
        </is>
      </c>
      <c r="B78" s="32" t="inlineStr">
        <is>
          <t>INE967H01025</t>
        </is>
      </c>
      <c r="C78" s="32" t="inlineStr">
        <is>
          <t>Healthcare Services</t>
        </is>
      </c>
      <c r="D78" s="14" t="n">
        <v>30206</v>
      </c>
      <c r="E78" s="15" t="n">
        <v>206.94</v>
      </c>
      <c r="F78" s="16" t="n">
        <v>0.0046</v>
      </c>
      <c r="G78" s="16" t="n"/>
    </row>
    <row r="79">
      <c r="A79" s="13" t="inlineStr">
        <is>
          <t>Brigade Enterprises Ltd.</t>
        </is>
      </c>
      <c r="B79" s="32" t="inlineStr">
        <is>
          <t>INE791I01019</t>
        </is>
      </c>
      <c r="C79" s="32" t="inlineStr">
        <is>
          <t>Realty</t>
        </is>
      </c>
      <c r="D79" s="14" t="n">
        <v>23092</v>
      </c>
      <c r="E79" s="15" t="n">
        <v>206.7</v>
      </c>
      <c r="F79" s="16" t="n">
        <v>0.0046</v>
      </c>
      <c r="G79" s="16" t="n"/>
    </row>
    <row r="80">
      <c r="A80" s="13" t="inlineStr">
        <is>
          <t>Radico Khaitan Ltd.</t>
        </is>
      </c>
      <c r="B80" s="32" t="inlineStr">
        <is>
          <t>INE944F01028</t>
        </is>
      </c>
      <c r="C80" s="32" t="inlineStr">
        <is>
          <t>Beverages</t>
        </is>
      </c>
      <c r="D80" s="14" t="n">
        <v>6122</v>
      </c>
      <c r="E80" s="15" t="n">
        <v>196.4</v>
      </c>
      <c r="F80" s="16" t="n">
        <v>0.0044</v>
      </c>
      <c r="G80" s="16" t="n"/>
    </row>
    <row r="81">
      <c r="A81" s="13" t="inlineStr">
        <is>
          <t>Swiggy Ltd.</t>
        </is>
      </c>
      <c r="B81" s="32" t="inlineStr">
        <is>
          <t>INE00H001014</t>
        </is>
      </c>
      <c r="C81" s="32" t="inlineStr">
        <is>
          <t>Retailing</t>
        </is>
      </c>
      <c r="D81" s="14" t="n">
        <v>50112</v>
      </c>
      <c r="E81" s="15" t="n">
        <v>189.57</v>
      </c>
      <c r="F81" s="16" t="n">
        <v>0.0042</v>
      </c>
      <c r="G81" s="16" t="n"/>
    </row>
    <row r="82">
      <c r="A82" s="13" t="inlineStr">
        <is>
          <t>Jubilant Ingrevia Ltd.</t>
        </is>
      </c>
      <c r="B82" s="32" t="inlineStr">
        <is>
          <t>INE0BY001018</t>
        </is>
      </c>
      <c r="C82" s="32" t="inlineStr">
        <is>
          <t>Chemicals &amp; Petrochemicals</t>
        </is>
      </c>
      <c r="D82" s="14" t="n">
        <v>26719</v>
      </c>
      <c r="E82" s="15" t="n">
        <v>189.18</v>
      </c>
      <c r="F82" s="16" t="n">
        <v>0.0042</v>
      </c>
      <c r="G82" s="16" t="n"/>
    </row>
    <row r="83">
      <c r="A83" s="13" t="inlineStr">
        <is>
          <t>Hindalco Industries Ltd.</t>
        </is>
      </c>
      <c r="B83" s="32" t="inlineStr">
        <is>
          <t>INE038A01020</t>
        </is>
      </c>
      <c r="C83" s="32" t="inlineStr">
        <is>
          <t>Non - Ferrous Metals</t>
        </is>
      </c>
      <c r="D83" s="14" t="n">
        <v>22760</v>
      </c>
      <c r="E83" s="15" t="n">
        <v>183.99</v>
      </c>
      <c r="F83" s="16" t="n">
        <v>0.0041</v>
      </c>
      <c r="G83" s="16" t="n"/>
    </row>
    <row r="84">
      <c r="A84" s="13" t="inlineStr">
        <is>
          <t>Sumitomo Chemical India Ltd.</t>
        </is>
      </c>
      <c r="B84" s="32" t="inlineStr">
        <is>
          <t>INE258G01013</t>
        </is>
      </c>
      <c r="C84" s="32" t="inlineStr">
        <is>
          <t>Fertilizers &amp; Agrochemicals</t>
        </is>
      </c>
      <c r="D84" s="14" t="n">
        <v>39401</v>
      </c>
      <c r="E84" s="15" t="n">
        <v>183.61</v>
      </c>
      <c r="F84" s="16" t="n">
        <v>0.0041</v>
      </c>
      <c r="G84" s="16" t="n"/>
    </row>
    <row r="85">
      <c r="A85" s="13" t="inlineStr">
        <is>
          <t>Oil India Ltd.</t>
        </is>
      </c>
      <c r="B85" s="32" t="inlineStr">
        <is>
          <t>INE274J01014</t>
        </is>
      </c>
      <c r="C85" s="32" t="inlineStr">
        <is>
          <t>Oil</t>
        </is>
      </c>
      <c r="D85" s="14" t="n">
        <v>42375</v>
      </c>
      <c r="E85" s="15" t="n">
        <v>175.09</v>
      </c>
      <c r="F85" s="16" t="n">
        <v>0.0039</v>
      </c>
      <c r="G85" s="16" t="n"/>
    </row>
    <row r="86">
      <c r="A86" s="13" t="inlineStr">
        <is>
          <t>Godrej Properties Ltd.</t>
        </is>
      </c>
      <c r="B86" s="32" t="inlineStr">
        <is>
          <t>INE484J01027</t>
        </is>
      </c>
      <c r="C86" s="32" t="inlineStr">
        <is>
          <t>Realty</t>
        </is>
      </c>
      <c r="D86" s="14" t="n">
        <v>8018</v>
      </c>
      <c r="E86" s="15" t="n">
        <v>169.55</v>
      </c>
      <c r="F86" s="16" t="n">
        <v>0.0038</v>
      </c>
      <c r="G86" s="16" t="n"/>
    </row>
    <row r="87">
      <c r="A87" s="13" t="inlineStr">
        <is>
          <t>Concord Biotech Ltd.</t>
        </is>
      </c>
      <c r="B87" s="32" t="inlineStr">
        <is>
          <t>INE338H01029</t>
        </is>
      </c>
      <c r="C87" s="32" t="inlineStr">
        <is>
          <t>Pharmaceuticals &amp; Biotechnology</t>
        </is>
      </c>
      <c r="D87" s="14" t="n">
        <v>11540</v>
      </c>
      <c r="E87" s="15" t="n">
        <v>163.59</v>
      </c>
      <c r="F87" s="16" t="n">
        <v>0.0036</v>
      </c>
      <c r="G87" s="16" t="n"/>
    </row>
    <row r="88">
      <c r="A88" s="13" t="inlineStr">
        <is>
          <t>JSW Energy Ltd.</t>
        </is>
      </c>
      <c r="B88" s="32" t="inlineStr">
        <is>
          <t>INE121E01018</t>
        </is>
      </c>
      <c r="C88" s="32" t="inlineStr">
        <is>
          <t>Power</t>
        </is>
      </c>
      <c r="D88" s="14" t="n">
        <v>33097</v>
      </c>
      <c r="E88" s="15" t="n">
        <v>161.73</v>
      </c>
      <c r="F88" s="16" t="n">
        <v>0.0036</v>
      </c>
      <c r="G88" s="16" t="n"/>
    </row>
    <row r="89">
      <c r="A89" s="13" t="inlineStr">
        <is>
          <t>APL Apollo Tubes Ltd.</t>
        </is>
      </c>
      <c r="B89" s="32" t="inlineStr">
        <is>
          <t>INE702C01027</t>
        </is>
      </c>
      <c r="C89" s="32" t="inlineStr">
        <is>
          <t>Industrial Products</t>
        </is>
      </c>
      <c r="D89" s="14" t="n">
        <v>9269</v>
      </c>
      <c r="E89" s="15" t="n">
        <v>159.32</v>
      </c>
      <c r="F89" s="16" t="n">
        <v>0.0036</v>
      </c>
      <c r="G89" s="16" t="n"/>
    </row>
    <row r="90">
      <c r="A90" s="13" t="inlineStr">
        <is>
          <t>Bank of Baroda</t>
        </is>
      </c>
      <c r="B90" s="32" t="inlineStr">
        <is>
          <t>INE028A01039</t>
        </is>
      </c>
      <c r="C90" s="32" t="inlineStr">
        <is>
          <t>Banks</t>
        </is>
      </c>
      <c r="D90" s="14" t="n">
        <v>54737</v>
      </c>
      <c r="E90" s="15" t="n">
        <v>158.63</v>
      </c>
      <c r="F90" s="16" t="n">
        <v>0.0035</v>
      </c>
      <c r="G90" s="16" t="n"/>
    </row>
    <row r="91">
      <c r="A91" s="13" t="inlineStr">
        <is>
          <t>CG Power and Industrial Solutions Ltd.</t>
        </is>
      </c>
      <c r="B91" s="32" t="inlineStr">
        <is>
          <t>INE067A01029</t>
        </is>
      </c>
      <c r="C91" s="32" t="inlineStr">
        <is>
          <t>Electrical Equipment</t>
        </is>
      </c>
      <c r="D91" s="14" t="n">
        <v>23438</v>
      </c>
      <c r="E91" s="15" t="n">
        <v>157.71</v>
      </c>
      <c r="F91" s="16" t="n">
        <v>0.0035</v>
      </c>
      <c r="G91" s="16" t="n"/>
    </row>
    <row r="92">
      <c r="A92" s="13" t="inlineStr">
        <is>
          <t>Jyoti CNC Automation Ltd.</t>
        </is>
      </c>
      <c r="B92" s="32" t="inlineStr">
        <is>
          <t>INE980O01024</t>
        </is>
      </c>
      <c r="C92" s="32" t="inlineStr">
        <is>
          <t>Industrial Manufacturing</t>
        </is>
      </c>
      <c r="D92" s="14" t="n">
        <v>15219</v>
      </c>
      <c r="E92" s="15" t="n">
        <v>153.75</v>
      </c>
      <c r="F92" s="16" t="n">
        <v>0.0034</v>
      </c>
      <c r="G92" s="16" t="n"/>
    </row>
    <row r="93">
      <c r="A93" s="13" t="inlineStr">
        <is>
          <t>Jio Financial Services Ltd.</t>
        </is>
      </c>
      <c r="B93" s="32" t="inlineStr">
        <is>
          <t>INE758E01017</t>
        </is>
      </c>
      <c r="C93" s="32" t="inlineStr">
        <is>
          <t>Finance</t>
        </is>
      </c>
      <c r="D93" s="14" t="n">
        <v>49507</v>
      </c>
      <c r="E93" s="15" t="n">
        <v>151.59</v>
      </c>
      <c r="F93" s="16" t="n">
        <v>0.0034</v>
      </c>
      <c r="G93" s="16" t="n"/>
    </row>
    <row r="94">
      <c r="A94" s="13" t="inlineStr">
        <is>
          <t>Alembic Pharmaceuticals Ltd.</t>
        </is>
      </c>
      <c r="B94" s="32" t="inlineStr">
        <is>
          <t>INE901L01018</t>
        </is>
      </c>
      <c r="C94" s="32" t="inlineStr">
        <is>
          <t>Pharmaceuticals &amp; Biotechnology</t>
        </is>
      </c>
      <c r="D94" s="14" t="n">
        <v>16529</v>
      </c>
      <c r="E94" s="15" t="n">
        <v>149.95</v>
      </c>
      <c r="F94" s="16" t="n">
        <v>0.0033</v>
      </c>
      <c r="G94" s="16" t="n"/>
    </row>
    <row r="95">
      <c r="A95" s="13" t="inlineStr">
        <is>
          <t>The Phoenix Mills Ltd.</t>
        </is>
      </c>
      <c r="B95" s="32" t="inlineStr">
        <is>
          <t>INE211B01039</t>
        </is>
      </c>
      <c r="C95" s="32" t="inlineStr">
        <is>
          <t>Realty</t>
        </is>
      </c>
      <c r="D95" s="14" t="n">
        <v>8552</v>
      </c>
      <c r="E95" s="15" t="n">
        <v>148.53</v>
      </c>
      <c r="F95" s="16" t="n">
        <v>0.0033</v>
      </c>
      <c r="G95" s="16" t="n"/>
    </row>
    <row r="96">
      <c r="A96" s="13" t="inlineStr">
        <is>
          <t>Dixon Technologies (India) Ltd.</t>
        </is>
      </c>
      <c r="B96" s="32" t="inlineStr">
        <is>
          <t>INE935N01020</t>
        </is>
      </c>
      <c r="C96" s="32" t="inlineStr">
        <is>
          <t>Consumer Durables</t>
        </is>
      </c>
      <c r="D96" s="14" t="n">
        <v>829</v>
      </c>
      <c r="E96" s="15" t="n">
        <v>121.04</v>
      </c>
      <c r="F96" s="16" t="n">
        <v>0.0027</v>
      </c>
      <c r="G96" s="16" t="n"/>
    </row>
    <row r="97">
      <c r="A97" s="13" t="inlineStr">
        <is>
          <t>Pine Labs Ltd.</t>
        </is>
      </c>
      <c r="B97" s="32" t="inlineStr">
        <is>
          <t>INE15B701018</t>
        </is>
      </c>
      <c r="C97" s="32" t="inlineStr">
        <is>
          <t>Financial Technology (Fintech)</t>
        </is>
      </c>
      <c r="D97" s="14" t="n">
        <v>45225</v>
      </c>
      <c r="E97" s="15" t="n">
        <v>112.95</v>
      </c>
      <c r="F97" s="16" t="n">
        <v>0.0025</v>
      </c>
      <c r="G97" s="16" t="n"/>
    </row>
    <row r="98">
      <c r="A98" s="13" t="inlineStr">
        <is>
          <t>Siemens Energy India Ltd.</t>
        </is>
      </c>
      <c r="B98" s="32" t="inlineStr">
        <is>
          <t>INE1NPP01017</t>
        </is>
      </c>
      <c r="C98" s="32" t="inlineStr">
        <is>
          <t>Electrical Equipment</t>
        </is>
      </c>
      <c r="D98" s="14" t="n">
        <v>2526</v>
      </c>
      <c r="E98" s="15" t="n">
        <v>79.81</v>
      </c>
      <c r="F98" s="16" t="n">
        <v>0.0018</v>
      </c>
      <c r="G98" s="16" t="n"/>
    </row>
    <row r="99">
      <c r="A99" s="13" t="inlineStr">
        <is>
          <t>HDB Financial Services Ltd.</t>
        </is>
      </c>
      <c r="B99" s="32" t="inlineStr">
        <is>
          <t>INE756I01012</t>
        </is>
      </c>
      <c r="C99" s="32" t="inlineStr">
        <is>
          <t>Finance</t>
        </is>
      </c>
      <c r="D99" s="14" t="n">
        <v>5547</v>
      </c>
      <c r="E99" s="15" t="n">
        <v>42.56</v>
      </c>
      <c r="F99" s="16" t="n">
        <v>0.0009</v>
      </c>
      <c r="G99" s="16" t="n"/>
    </row>
    <row r="100">
      <c r="A100" s="13" t="inlineStr">
        <is>
          <t>Vishal Mega Mart Ltd</t>
        </is>
      </c>
      <c r="B100" s="32" t="inlineStr">
        <is>
          <t>INE01EA01019</t>
        </is>
      </c>
      <c r="C100" s="32" t="inlineStr">
        <is>
          <t>Retailing</t>
        </is>
      </c>
      <c r="D100" s="14" t="n">
        <v>14358</v>
      </c>
      <c r="E100" s="15" t="n">
        <v>19.5</v>
      </c>
      <c r="F100" s="16" t="n">
        <v>0.0004</v>
      </c>
      <c r="G100" s="16" t="n"/>
    </row>
    <row r="101">
      <c r="A101" s="13" t="inlineStr">
        <is>
          <t>LG Electronics India Ltd.</t>
        </is>
      </c>
      <c r="B101" s="32" t="inlineStr">
        <is>
          <t>INE324D01010</t>
        </is>
      </c>
      <c r="C101" s="32" t="inlineStr">
        <is>
          <t>Consumer Durables</t>
        </is>
      </c>
      <c r="D101" s="14" t="n">
        <v>791</v>
      </c>
      <c r="E101" s="15" t="n">
        <v>13.13</v>
      </c>
      <c r="F101" s="16" t="n">
        <v>0.0003</v>
      </c>
      <c r="G101" s="16" t="n"/>
    </row>
    <row r="102">
      <c r="A102" s="17" t="inlineStr">
        <is>
          <t>Sub Total</t>
        </is>
      </c>
      <c r="B102" s="33" t="n"/>
      <c r="C102" s="33" t="n"/>
      <c r="D102" s="18" t="n"/>
      <c r="E102" s="38" t="n">
        <v>43897.2</v>
      </c>
      <c r="F102" s="39" t="n">
        <v>0.979</v>
      </c>
      <c r="G102" s="21" t="n"/>
    </row>
    <row r="103">
      <c r="A103" s="17" t="n"/>
      <c r="B103" s="33" t="n"/>
      <c r="C103" s="33" t="n"/>
      <c r="D103" s="18" t="n"/>
      <c r="E103" s="42" t="n"/>
      <c r="F103" s="21" t="n"/>
      <c r="G103" s="21" t="n"/>
    </row>
    <row r="104">
      <c r="A104" s="17" t="n"/>
      <c r="B104" s="33" t="n"/>
      <c r="C104" s="33" t="n"/>
      <c r="D104" s="18" t="n"/>
      <c r="E104" s="42" t="n"/>
      <c r="F104" s="21" t="n"/>
      <c r="G104" s="21" t="n"/>
    </row>
    <row r="105">
      <c r="A105" s="69" t="inlineStr">
        <is>
          <t>Debt Instruments</t>
        </is>
      </c>
      <c r="B105" s="33" t="n"/>
      <c r="C105" s="33" t="n"/>
      <c r="D105" s="18" t="n"/>
      <c r="E105" s="42" t="n"/>
      <c r="F105" s="21" t="n"/>
      <c r="G105" s="21" t="n"/>
    </row>
    <row r="106">
      <c r="A106" s="69" t="inlineStr">
        <is>
          <t>(a) Non-convertible Preference share</t>
        </is>
      </c>
      <c r="B106" s="32" t="n"/>
      <c r="C106" s="32" t="n"/>
      <c r="D106" s="14" t="n"/>
      <c r="E106" s="15" t="n"/>
      <c r="F106" s="16" t="n"/>
      <c r="G106" s="16" t="n"/>
    </row>
    <row r="107">
      <c r="A107" s="69" t="inlineStr">
        <is>
          <t>Listed / Awaiting listing on Stock Exchanges</t>
        </is>
      </c>
      <c r="B107" s="32" t="n"/>
      <c r="C107" s="32" t="n"/>
      <c r="D107" s="14" t="n"/>
      <c r="E107" s="15" t="n"/>
      <c r="F107" s="16" t="n"/>
      <c r="G107" s="16" t="n"/>
    </row>
    <row r="108">
      <c r="A108" s="13" t="inlineStr">
        <is>
          <t>6% TVS MOTOR CO LTD NCRPS 01-09-2026</t>
        </is>
      </c>
      <c r="B108" s="32" t="inlineStr">
        <is>
          <t>INE494B04019</t>
        </is>
      </c>
      <c r="C108" s="32" t="inlineStr">
        <is>
          <t>Automobiles</t>
        </is>
      </c>
      <c r="D108" s="14" t="n">
        <v>41580</v>
      </c>
      <c r="E108" s="15" t="n">
        <v>4.22</v>
      </c>
      <c r="F108" s="16" t="n">
        <v>0.0001</v>
      </c>
      <c r="G108" s="16" t="n">
        <v>0.06035</v>
      </c>
    </row>
    <row r="109">
      <c r="A109" s="17" t="inlineStr">
        <is>
          <t>Sub Total</t>
        </is>
      </c>
      <c r="B109" s="33" t="n"/>
      <c r="C109" s="33" t="n"/>
      <c r="D109" s="18" t="n"/>
      <c r="E109" s="38" t="n">
        <v>4.22</v>
      </c>
      <c r="F109" s="39" t="n">
        <v>0.0001</v>
      </c>
      <c r="G109" s="21" t="n"/>
    </row>
    <row r="110">
      <c r="A110" s="25" t="inlineStr">
        <is>
          <t>TOTAL</t>
        </is>
      </c>
      <c r="B110" s="34" t="n"/>
      <c r="C110" s="34" t="n"/>
      <c r="D110" s="26" t="n"/>
      <c r="E110" s="29" t="n">
        <v>43901.42</v>
      </c>
      <c r="F110" s="30" t="n">
        <v>0.9791</v>
      </c>
      <c r="G110" s="21" t="n"/>
    </row>
    <row r="111">
      <c r="A111" s="13" t="n"/>
      <c r="B111" s="32" t="n"/>
      <c r="C111" s="32" t="n"/>
      <c r="D111" s="14" t="n"/>
      <c r="E111" s="15" t="n"/>
      <c r="F111" s="16" t="n"/>
      <c r="G111" s="16" t="n"/>
    </row>
    <row r="112">
      <c r="A112" s="13" t="n"/>
      <c r="B112" s="32" t="n"/>
      <c r="C112" s="32" t="n"/>
      <c r="D112" s="14" t="n"/>
      <c r="E112" s="15" t="n"/>
      <c r="F112" s="16" t="n"/>
      <c r="G112" s="16" t="n"/>
    </row>
    <row r="113">
      <c r="A113" s="17" t="inlineStr">
        <is>
          <t>TREPS / Reverse Repo</t>
        </is>
      </c>
      <c r="B113" s="32" t="n"/>
      <c r="C113" s="32" t="n"/>
      <c r="D113" s="14" t="n"/>
      <c r="E113" s="15" t="n"/>
      <c r="F113" s="16" t="n"/>
      <c r="G113" s="16" t="n"/>
    </row>
    <row r="114">
      <c r="A114" s="13" t="inlineStr">
        <is>
          <t>Clearing Corporation of India Ltd.</t>
        </is>
      </c>
      <c r="B114" s="32" t="n"/>
      <c r="C114" s="32" t="n"/>
      <c r="D114" s="14" t="n"/>
      <c r="E114" s="15" t="n">
        <v>1015.55</v>
      </c>
      <c r="F114" s="16" t="n">
        <v>0.0227</v>
      </c>
      <c r="G114" s="16" t="n">
        <v>0.053935</v>
      </c>
    </row>
    <row r="115">
      <c r="A115" s="17" t="inlineStr">
        <is>
          <t>Sub Total</t>
        </is>
      </c>
      <c r="B115" s="33" t="n"/>
      <c r="C115" s="33" t="n"/>
      <c r="D115" s="18" t="n"/>
      <c r="E115" s="38" t="n">
        <v>1015.55</v>
      </c>
      <c r="F115" s="39" t="n">
        <v>0.0227</v>
      </c>
      <c r="G115" s="21" t="n"/>
    </row>
    <row r="116">
      <c r="A116" s="13" t="n"/>
      <c r="B116" s="32" t="n"/>
      <c r="C116" s="32" t="n"/>
      <c r="D116" s="14" t="n"/>
      <c r="E116" s="15" t="n"/>
      <c r="F116" s="16" t="n"/>
      <c r="G116" s="16" t="n"/>
    </row>
    <row r="117">
      <c r="A117" s="25" t="inlineStr">
        <is>
          <t>TOTAL</t>
        </is>
      </c>
      <c r="B117" s="34" t="n"/>
      <c r="C117" s="34" t="n"/>
      <c r="D117" s="26" t="n"/>
      <c r="E117" s="19" t="n">
        <v>1015.55</v>
      </c>
      <c r="F117" s="20" t="n">
        <v>0.0227</v>
      </c>
      <c r="G117" s="21" t="n"/>
    </row>
    <row r="118">
      <c r="A118" s="13" t="inlineStr">
        <is>
          <t>Accrued Interest</t>
        </is>
      </c>
      <c r="B118" s="32" t="n"/>
      <c r="C118" s="32" t="n"/>
      <c r="D118" s="14" t="n"/>
      <c r="E118" s="15" t="n">
        <v>0.4501946</v>
      </c>
      <c r="F118" s="16" t="n">
        <v>1e-05</v>
      </c>
      <c r="G118" s="16" t="n"/>
    </row>
    <row r="119">
      <c r="A119" s="13" t="inlineStr">
        <is>
          <t>Net Receivables/(Payables)</t>
        </is>
      </c>
      <c r="B119" s="32" t="n"/>
      <c r="C119" s="32" t="n"/>
      <c r="D119" s="14" t="n"/>
      <c r="E119" s="36" t="n">
        <v>-92.82019459999999</v>
      </c>
      <c r="F119" s="37" t="n">
        <v>-0.00181</v>
      </c>
      <c r="G119" s="16" t="n">
        <v>0.053934</v>
      </c>
    </row>
    <row r="120">
      <c r="A120" s="27" t="inlineStr">
        <is>
          <t>GRAND TOTAL</t>
        </is>
      </c>
      <c r="B120" s="35" t="n"/>
      <c r="C120" s="35" t="n"/>
      <c r="D120" s="28" t="n"/>
      <c r="E120" s="29" t="n">
        <v>44824.6</v>
      </c>
      <c r="F120" s="30" t="n">
        <v>1</v>
      </c>
      <c r="G120" s="30" t="n"/>
    </row>
    <row r="125">
      <c r="A125" s="83" t="inlineStr">
        <is>
          <t>Notes:</t>
        </is>
      </c>
    </row>
    <row r="126">
      <c r="A126" s="57" t="inlineStr">
        <is>
          <t>1. Security in default beyond its maturiy date</t>
        </is>
      </c>
      <c r="B126" s="3" t="inlineStr">
        <is>
          <t>NIL</t>
        </is>
      </c>
    </row>
    <row r="127">
      <c r="A127" t="inlineStr">
        <is>
          <t>2. NAV at the beginning of the period (Rs. per unit)</t>
        </is>
      </c>
    </row>
    <row r="128">
      <c r="A128" t="inlineStr">
        <is>
          <t>Plan /option (Face Value 10)</t>
        </is>
      </c>
      <c r="B128" t="inlineStr">
        <is>
          <t>As on</t>
        </is>
      </c>
      <c r="C128" t="inlineStr">
        <is>
          <t>As on</t>
        </is>
      </c>
    </row>
    <row r="129">
      <c r="B129" s="58" t="n">
        <v>45961</v>
      </c>
      <c r="C129" s="58" t="n">
        <v>45989</v>
      </c>
    </row>
    <row r="130">
      <c r="A130" t="inlineStr">
        <is>
          <t>Direct Plan Growth Option</t>
        </is>
      </c>
      <c r="B130" t="n">
        <v>135.23</v>
      </c>
      <c r="C130" t="n">
        <v>138.06</v>
      </c>
    </row>
    <row r="131">
      <c r="A131" t="inlineStr">
        <is>
          <t>Direct Plan IDCW Option</t>
        </is>
      </c>
      <c r="B131" t="n">
        <v>45.73</v>
      </c>
      <c r="C131" t="n">
        <v>46.69</v>
      </c>
    </row>
    <row r="132">
      <c r="A132" t="inlineStr">
        <is>
          <t>Regular Plan Growth Option</t>
        </is>
      </c>
      <c r="B132" t="n">
        <v>113.82</v>
      </c>
      <c r="C132" t="n">
        <v>116.06</v>
      </c>
    </row>
    <row r="133">
      <c r="A133" t="inlineStr">
        <is>
          <t>Regular Plan IDCW Option</t>
        </is>
      </c>
      <c r="B133" t="n">
        <v>30.46</v>
      </c>
      <c r="C133" t="n">
        <v>31.06</v>
      </c>
    </row>
    <row r="135">
      <c r="A135" t="inlineStr">
        <is>
          <t xml:space="preserve">3. Total Dividend (Net) declared during the month </t>
        </is>
      </c>
      <c r="B135" s="3" t="inlineStr">
        <is>
          <t>NIL</t>
        </is>
      </c>
    </row>
    <row r="136">
      <c r="A136" t="inlineStr">
        <is>
          <t>4. Bonus was declared during the month</t>
        </is>
      </c>
      <c r="B136" s="3" t="inlineStr">
        <is>
          <t>NIL</t>
        </is>
      </c>
    </row>
    <row r="137" ht="29" customHeight="1">
      <c r="A137" s="57" t="inlineStr">
        <is>
          <t>5. Investment in Repo of Corporate Debt Securities during the month ended November 30, 2025</t>
        </is>
      </c>
      <c r="B137" s="3" t="inlineStr">
        <is>
          <t>NIL</t>
        </is>
      </c>
    </row>
    <row r="138" ht="29" customHeight="1">
      <c r="A138" s="57" t="inlineStr">
        <is>
          <t>6. Investment in foreign securities/ADRs/GDRs at the end of the month</t>
        </is>
      </c>
      <c r="B138" s="3" t="inlineStr">
        <is>
          <t>NIL</t>
        </is>
      </c>
    </row>
    <row r="139">
      <c r="A139" t="inlineStr">
        <is>
          <t>7. Portfolio Turnover Ratio</t>
        </is>
      </c>
      <c r="B139" s="60" t="n">
        <v>0.3073</v>
      </c>
    </row>
    <row r="140" ht="43.5" customHeight="1">
      <c r="A140" s="57" t="inlineStr">
        <is>
          <t>8. Total gross exposure to derivative instruments (excluding reversed positions) at the end of the month (Rs. in Lakhs)</t>
        </is>
      </c>
      <c r="B140" s="3" t="inlineStr">
        <is>
          <t>NIL</t>
        </is>
      </c>
    </row>
    <row r="141">
      <c r="B141" s="3" t="n"/>
    </row>
    <row r="142" ht="29" customHeight="1">
      <c r="A142" s="57" t="inlineStr">
        <is>
          <t>9. Margin Deposits includes Margin money placed on derivatives other than margin money placed with bank</t>
        </is>
      </c>
      <c r="B142" s="3" t="inlineStr">
        <is>
          <t>NIL</t>
        </is>
      </c>
    </row>
    <row r="143" ht="29" customHeight="1">
      <c r="A143" s="57" t="inlineStr">
        <is>
          <t>10. Value of investment made by other schemes under same management (Rs. In Lakhs)</t>
        </is>
      </c>
      <c r="B143" t="inlineStr">
        <is>
          <t>NIL</t>
        </is>
      </c>
    </row>
    <row r="144" ht="29" customHeight="1">
      <c r="A144" s="57" t="inlineStr">
        <is>
          <t>11. Number of instance of deviation In valuation of securities</t>
        </is>
      </c>
      <c r="B144" s="3" t="inlineStr">
        <is>
          <t>NIL</t>
        </is>
      </c>
    </row>
    <row r="145" ht="29" customHeight="1">
      <c r="A145" s="57" t="inlineStr">
        <is>
          <t>12. Total value and percentage of illiquid equity shares / securities</t>
        </is>
      </c>
      <c r="B145" s="3" t="inlineStr">
        <is>
          <t>NIL</t>
        </is>
      </c>
    </row>
    <row r="147" ht="70" customHeight="1">
      <c r="A147" s="85" t="inlineStr">
        <is>
          <t>Scheme Name</t>
        </is>
      </c>
      <c r="B147" s="85" t="inlineStr">
        <is>
          <t>Risk- O - Meter</t>
        </is>
      </c>
      <c r="C147" s="85" t="inlineStr">
        <is>
          <t>Benchmark of the Scheme</t>
        </is>
      </c>
      <c r="D147" s="85" t="inlineStr">
        <is>
          <t>Benchmark Risk-o-meter</t>
        </is>
      </c>
    </row>
    <row r="148" ht="70" customHeight="1">
      <c r="A148" s="85" t="inlineStr">
        <is>
          <t>Edelweiss ELSS Tax saver Fund</t>
        </is>
      </c>
      <c r="B148" s="85" t="n"/>
      <c r="C148" s="85" t="inlineStr">
        <is>
          <t>NIFTY 500 TRI</t>
        </is>
      </c>
      <c r="D148" s="85" t="n"/>
      <c r="E148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G85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FOCUSED FUND AS ON NOVEMBER 30, 2025</t>
        </is>
      </c>
    </row>
    <row r="2" ht="31.5" customHeight="1">
      <c r="A2" s="84" t="inlineStr">
        <is>
          <t>(An open-ended equity scheme investing in maximum 30 stocks, with focus in multi-cap space)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801005</v>
      </c>
      <c r="E8" s="15" t="n">
        <v>8070.93</v>
      </c>
      <c r="F8" s="16" t="n">
        <v>0.0775</v>
      </c>
      <c r="G8" s="16" t="n"/>
    </row>
    <row r="9">
      <c r="A9" s="13" t="inlineStr">
        <is>
          <t>Reliance Industries Ltd.</t>
        </is>
      </c>
      <c r="B9" s="32" t="inlineStr">
        <is>
          <t>INE002A01018</t>
        </is>
      </c>
      <c r="C9" s="32" t="inlineStr">
        <is>
          <t>Petroleum Products</t>
        </is>
      </c>
      <c r="D9" s="14" t="n">
        <v>428735</v>
      </c>
      <c r="E9" s="15" t="n">
        <v>6720.42</v>
      </c>
      <c r="F9" s="16" t="n">
        <v>0.0645</v>
      </c>
      <c r="G9" s="16" t="n"/>
    </row>
    <row r="10">
      <c r="A10" s="13" t="inlineStr">
        <is>
          <t>ICICI Bank Ltd.</t>
        </is>
      </c>
      <c r="B10" s="32" t="inlineStr">
        <is>
          <t>INE090A01021</t>
        </is>
      </c>
      <c r="C10" s="32" t="inlineStr">
        <is>
          <t>Banks</t>
        </is>
      </c>
      <c r="D10" s="14" t="n">
        <v>448233</v>
      </c>
      <c r="E10" s="15" t="n">
        <v>6225.06</v>
      </c>
      <c r="F10" s="16" t="n">
        <v>0.0598</v>
      </c>
      <c r="G10" s="16" t="n"/>
    </row>
    <row r="11">
      <c r="A11" s="13" t="inlineStr">
        <is>
          <t>Larsen &amp; Toubro Ltd.</t>
        </is>
      </c>
      <c r="B11" s="32" t="inlineStr">
        <is>
          <t>INE018A01030</t>
        </is>
      </c>
      <c r="C11" s="32" t="inlineStr">
        <is>
          <t>Construction</t>
        </is>
      </c>
      <c r="D11" s="14" t="n">
        <v>146739</v>
      </c>
      <c r="E11" s="15" t="n">
        <v>5971.69</v>
      </c>
      <c r="F11" s="16" t="n">
        <v>0.0574</v>
      </c>
      <c r="G11" s="16" t="n"/>
    </row>
    <row r="12">
      <c r="A12" s="13" t="inlineStr">
        <is>
          <t>State Bank of India</t>
        </is>
      </c>
      <c r="B12" s="32" t="inlineStr">
        <is>
          <t>INE062A01020</t>
        </is>
      </c>
      <c r="C12" s="32" t="inlineStr">
        <is>
          <t>Banks</t>
        </is>
      </c>
      <c r="D12" s="14" t="n">
        <v>463633</v>
      </c>
      <c r="E12" s="15" t="n">
        <v>4538.97</v>
      </c>
      <c r="F12" s="16" t="n">
        <v>0.0436</v>
      </c>
      <c r="G12" s="16" t="n"/>
    </row>
    <row r="13">
      <c r="A13" s="13" t="inlineStr">
        <is>
          <t>Infosys Ltd.</t>
        </is>
      </c>
      <c r="B13" s="32" t="inlineStr">
        <is>
          <t>INE009A01021</t>
        </is>
      </c>
      <c r="C13" s="32" t="inlineStr">
        <is>
          <t>IT - Software</t>
        </is>
      </c>
      <c r="D13" s="14" t="n">
        <v>284016</v>
      </c>
      <c r="E13" s="15" t="n">
        <v>4430.93</v>
      </c>
      <c r="F13" s="16" t="n">
        <v>0.0426</v>
      </c>
      <c r="G13" s="16" t="n"/>
    </row>
    <row r="14">
      <c r="A14" s="13" t="inlineStr">
        <is>
          <t>Coforge Ltd.</t>
        </is>
      </c>
      <c r="B14" s="32" t="inlineStr">
        <is>
          <t>INE591G01025</t>
        </is>
      </c>
      <c r="C14" s="32" t="inlineStr">
        <is>
          <t>IT - Software</t>
        </is>
      </c>
      <c r="D14" s="14" t="n">
        <v>229693</v>
      </c>
      <c r="E14" s="15" t="n">
        <v>4384.15</v>
      </c>
      <c r="F14" s="16" t="n">
        <v>0.0421</v>
      </c>
      <c r="G14" s="16" t="n"/>
    </row>
    <row r="15">
      <c r="A15" s="13" t="inlineStr">
        <is>
          <t>Shriram Finance Ltd.</t>
        </is>
      </c>
      <c r="B15" s="32" t="inlineStr">
        <is>
          <t>INE721A01047</t>
        </is>
      </c>
      <c r="C15" s="32" t="inlineStr">
        <is>
          <t>Finance</t>
        </is>
      </c>
      <c r="D15" s="14" t="n">
        <v>491351</v>
      </c>
      <c r="E15" s="15" t="n">
        <v>4184.59</v>
      </c>
      <c r="F15" s="16" t="n">
        <v>0.0402</v>
      </c>
      <c r="G15" s="16" t="n"/>
    </row>
    <row r="16">
      <c r="A16" s="13" t="inlineStr">
        <is>
          <t>Marico Ltd.</t>
        </is>
      </c>
      <c r="B16" s="32" t="inlineStr">
        <is>
          <t>INE196A01026</t>
        </is>
      </c>
      <c r="C16" s="32" t="inlineStr">
        <is>
          <t>Agricultural Food &amp; other Products</t>
        </is>
      </c>
      <c r="D16" s="14" t="n">
        <v>575260</v>
      </c>
      <c r="E16" s="15" t="n">
        <v>4126.92</v>
      </c>
      <c r="F16" s="16" t="n">
        <v>0.0396</v>
      </c>
      <c r="G16" s="16" t="n"/>
    </row>
    <row r="17">
      <c r="A17" s="13" t="inlineStr">
        <is>
          <t>Tata Steel Ltd.</t>
        </is>
      </c>
      <c r="B17" s="32" t="inlineStr">
        <is>
          <t>INE081A01020</t>
        </is>
      </c>
      <c r="C17" s="32" t="inlineStr">
        <is>
          <t>Ferrous Metals</t>
        </is>
      </c>
      <c r="D17" s="14" t="n">
        <v>2403556</v>
      </c>
      <c r="E17" s="15" t="n">
        <v>4037.01</v>
      </c>
      <c r="F17" s="16" t="n">
        <v>0.0388</v>
      </c>
      <c r="G17" s="16" t="n"/>
    </row>
    <row r="18">
      <c r="A18" s="13" t="inlineStr">
        <is>
          <t>Mahindra &amp; Mahindra Ltd.</t>
        </is>
      </c>
      <c r="B18" s="32" t="inlineStr">
        <is>
          <t>INE101A01026</t>
        </is>
      </c>
      <c r="C18" s="32" t="inlineStr">
        <is>
          <t>Automobiles</t>
        </is>
      </c>
      <c r="D18" s="14" t="n">
        <v>94924</v>
      </c>
      <c r="E18" s="15" t="n">
        <v>3566.58</v>
      </c>
      <c r="F18" s="16" t="n">
        <v>0.0343</v>
      </c>
      <c r="G18" s="16" t="n"/>
    </row>
    <row r="19">
      <c r="A19" s="13" t="inlineStr">
        <is>
          <t>KEI Industries Ltd.</t>
        </is>
      </c>
      <c r="B19" s="32" t="inlineStr">
        <is>
          <t>INE878B01027</t>
        </is>
      </c>
      <c r="C19" s="32" t="inlineStr">
        <is>
          <t>Industrial Products</t>
        </is>
      </c>
      <c r="D19" s="14" t="n">
        <v>84805</v>
      </c>
      <c r="E19" s="15" t="n">
        <v>3515.68</v>
      </c>
      <c r="F19" s="16" t="n">
        <v>0.0338</v>
      </c>
      <c r="G19" s="16" t="n"/>
    </row>
    <row r="20">
      <c r="A20" s="13" t="inlineStr">
        <is>
          <t>Bajaj Finance Ltd.</t>
        </is>
      </c>
      <c r="B20" s="32" t="inlineStr">
        <is>
          <t>INE296A01032</t>
        </is>
      </c>
      <c r="C20" s="32" t="inlineStr">
        <is>
          <t>Finance</t>
        </is>
      </c>
      <c r="D20" s="14" t="n">
        <v>328274</v>
      </c>
      <c r="E20" s="15" t="n">
        <v>3405.84</v>
      </c>
      <c r="F20" s="16" t="n">
        <v>0.0327</v>
      </c>
      <c r="G20" s="16" t="n"/>
    </row>
    <row r="21">
      <c r="A21" s="13" t="inlineStr">
        <is>
          <t>Ultratech Cement Ltd.</t>
        </is>
      </c>
      <c r="B21" s="32" t="inlineStr">
        <is>
          <t>INE481G01011</t>
        </is>
      </c>
      <c r="C21" s="32" t="inlineStr">
        <is>
          <t>Cement &amp; Cement Products</t>
        </is>
      </c>
      <c r="D21" s="14" t="n">
        <v>28331</v>
      </c>
      <c r="E21" s="15" t="n">
        <v>3286.4</v>
      </c>
      <c r="F21" s="16" t="n">
        <v>0.0316</v>
      </c>
      <c r="G21" s="16" t="n"/>
    </row>
    <row r="22">
      <c r="A22" s="13" t="inlineStr">
        <is>
          <t>Max Healthcare Institute Ltd.</t>
        </is>
      </c>
      <c r="B22" s="32" t="inlineStr">
        <is>
          <t>INE027H01010</t>
        </is>
      </c>
      <c r="C22" s="32" t="inlineStr">
        <is>
          <t>Healthcare Services</t>
        </is>
      </c>
      <c r="D22" s="14" t="n">
        <v>264612</v>
      </c>
      <c r="E22" s="15" t="n">
        <v>3076.91</v>
      </c>
      <c r="F22" s="16" t="n">
        <v>0.0296</v>
      </c>
      <c r="G22" s="16" t="n"/>
    </row>
    <row r="23">
      <c r="A23" s="13" t="inlineStr">
        <is>
          <t>NTPC Ltd.</t>
        </is>
      </c>
      <c r="B23" s="32" t="inlineStr">
        <is>
          <t>INE733E01010</t>
        </is>
      </c>
      <c r="C23" s="32" t="inlineStr">
        <is>
          <t>Power</t>
        </is>
      </c>
      <c r="D23" s="14" t="n">
        <v>933481</v>
      </c>
      <c r="E23" s="15" t="n">
        <v>3047.35</v>
      </c>
      <c r="F23" s="16" t="n">
        <v>0.0293</v>
      </c>
      <c r="G23" s="16" t="n"/>
    </row>
    <row r="24">
      <c r="A24" s="13" t="inlineStr">
        <is>
          <t>PB Fintech Ltd.</t>
        </is>
      </c>
      <c r="B24" s="32" t="inlineStr">
        <is>
          <t>INE417T01026</t>
        </is>
      </c>
      <c r="C24" s="32" t="inlineStr">
        <is>
          <t>Financial Technology (Fintech)</t>
        </is>
      </c>
      <c r="D24" s="14" t="n">
        <v>151623</v>
      </c>
      <c r="E24" s="15" t="n">
        <v>2757.87</v>
      </c>
      <c r="F24" s="16" t="n">
        <v>0.0265</v>
      </c>
      <c r="G24" s="16" t="n"/>
    </row>
    <row r="25">
      <c r="A25" s="13" t="inlineStr">
        <is>
          <t>Mankind Pharma Ltd.</t>
        </is>
      </c>
      <c r="B25" s="32" t="inlineStr">
        <is>
          <t>INE634S01028</t>
        </is>
      </c>
      <c r="C25" s="32" t="inlineStr">
        <is>
          <t>Pharmaceuticals &amp; Biotechnology</t>
        </is>
      </c>
      <c r="D25" s="14" t="n">
        <v>116208</v>
      </c>
      <c r="E25" s="15" t="n">
        <v>2615.84</v>
      </c>
      <c r="F25" s="16" t="n">
        <v>0.0251</v>
      </c>
      <c r="G25" s="16" t="n"/>
    </row>
    <row r="26">
      <c r="A26" s="13" t="inlineStr">
        <is>
          <t>Titan Company Ltd.</t>
        </is>
      </c>
      <c r="B26" s="32" t="inlineStr">
        <is>
          <t>INE280A01028</t>
        </is>
      </c>
      <c r="C26" s="32" t="inlineStr">
        <is>
          <t>Consumer Durables</t>
        </is>
      </c>
      <c r="D26" s="14" t="n">
        <v>66353</v>
      </c>
      <c r="E26" s="15" t="n">
        <v>2592.88</v>
      </c>
      <c r="F26" s="16" t="n">
        <v>0.0249</v>
      </c>
      <c r="G26" s="16" t="n"/>
    </row>
    <row r="27">
      <c r="A27" s="13" t="inlineStr">
        <is>
          <t>TVS Motor Company Ltd.</t>
        </is>
      </c>
      <c r="B27" s="32" t="inlineStr">
        <is>
          <t>INE494B01023</t>
        </is>
      </c>
      <c r="C27" s="32" t="inlineStr">
        <is>
          <t>Automobiles</t>
        </is>
      </c>
      <c r="D27" s="14" t="n">
        <v>72441</v>
      </c>
      <c r="E27" s="15" t="n">
        <v>2558.25</v>
      </c>
      <c r="F27" s="16" t="n">
        <v>0.0246</v>
      </c>
      <c r="G27" s="16" t="n"/>
    </row>
    <row r="28">
      <c r="A28" s="13" t="inlineStr">
        <is>
          <t>Bharat Electronics Ltd.</t>
        </is>
      </c>
      <c r="B28" s="32" t="inlineStr">
        <is>
          <t>INE263A01024</t>
        </is>
      </c>
      <c r="C28" s="32" t="inlineStr">
        <is>
          <t>Aerospace &amp; Defense</t>
        </is>
      </c>
      <c r="D28" s="14" t="n">
        <v>615076</v>
      </c>
      <c r="E28" s="15" t="n">
        <v>2532.58</v>
      </c>
      <c r="F28" s="16" t="n">
        <v>0.0243</v>
      </c>
      <c r="G28" s="16" t="n"/>
    </row>
    <row r="29">
      <c r="A29" s="13" t="inlineStr">
        <is>
          <t>Cholamandalam Investment &amp; Finance Company Ltd.</t>
        </is>
      </c>
      <c r="B29" s="32" t="inlineStr">
        <is>
          <t>INE121A01024</t>
        </is>
      </c>
      <c r="C29" s="32" t="inlineStr">
        <is>
          <t>Finance</t>
        </is>
      </c>
      <c r="D29" s="14" t="n">
        <v>135846</v>
      </c>
      <c r="E29" s="15" t="n">
        <v>2358.29</v>
      </c>
      <c r="F29" s="16" t="n">
        <v>0.0227</v>
      </c>
      <c r="G29" s="16" t="n"/>
    </row>
    <row r="30">
      <c r="A30" s="13" t="inlineStr">
        <is>
          <t>Dixon Technologies (India) Ltd.</t>
        </is>
      </c>
      <c r="B30" s="32" t="inlineStr">
        <is>
          <t>INE935N01020</t>
        </is>
      </c>
      <c r="C30" s="32" t="inlineStr">
        <is>
          <t>Consumer Durables</t>
        </is>
      </c>
      <c r="D30" s="14" t="n">
        <v>15426</v>
      </c>
      <c r="E30" s="15" t="n">
        <v>2252.35</v>
      </c>
      <c r="F30" s="16" t="n">
        <v>0.0216</v>
      </c>
      <c r="G30" s="16" t="n"/>
    </row>
    <row r="31">
      <c r="A31" s="13" t="inlineStr">
        <is>
          <t>Vishal Mega Mart Ltd</t>
        </is>
      </c>
      <c r="B31" s="32" t="inlineStr">
        <is>
          <t>INE01EA01019</t>
        </is>
      </c>
      <c r="C31" s="32" t="inlineStr">
        <is>
          <t>Retailing</t>
        </is>
      </c>
      <c r="D31" s="14" t="n">
        <v>1655311</v>
      </c>
      <c r="E31" s="15" t="n">
        <v>2247.91</v>
      </c>
      <c r="F31" s="16" t="n">
        <v>0.0216</v>
      </c>
      <c r="G31" s="16" t="n"/>
    </row>
    <row r="32">
      <c r="A32" s="13" t="inlineStr">
        <is>
          <t>Endurance Technologies Ltd.</t>
        </is>
      </c>
      <c r="B32" s="32" t="inlineStr">
        <is>
          <t>INE913H01037</t>
        </is>
      </c>
      <c r="C32" s="32" t="inlineStr">
        <is>
          <t>Auto Components</t>
        </is>
      </c>
      <c r="D32" s="14" t="n">
        <v>82274</v>
      </c>
      <c r="E32" s="15" t="n">
        <v>2175</v>
      </c>
      <c r="F32" s="16" t="n">
        <v>0.0209</v>
      </c>
      <c r="G32" s="16" t="n"/>
    </row>
    <row r="33">
      <c r="A33" s="13" t="inlineStr">
        <is>
          <t>LG Electronics India Ltd.</t>
        </is>
      </c>
      <c r="B33" s="32" t="inlineStr">
        <is>
          <t>INE324D01010</t>
        </is>
      </c>
      <c r="C33" s="32" t="inlineStr">
        <is>
          <t>Consumer Durables</t>
        </is>
      </c>
      <c r="D33" s="14" t="n">
        <v>115084</v>
      </c>
      <c r="E33" s="15" t="n">
        <v>1909.59</v>
      </c>
      <c r="F33" s="16" t="n">
        <v>0.0183</v>
      </c>
      <c r="G33" s="16" t="n"/>
    </row>
    <row r="34">
      <c r="A34" s="13" t="inlineStr">
        <is>
          <t>Kotak Mahindra Bank Ltd.</t>
        </is>
      </c>
      <c r="B34" s="32" t="inlineStr">
        <is>
          <t>INE237A01028</t>
        </is>
      </c>
      <c r="C34" s="32" t="inlineStr">
        <is>
          <t>Banks</t>
        </is>
      </c>
      <c r="D34" s="14" t="n">
        <v>78057</v>
      </c>
      <c r="E34" s="15" t="n">
        <v>1658.24</v>
      </c>
      <c r="F34" s="16" t="n">
        <v>0.0159</v>
      </c>
      <c r="G34" s="16" t="n"/>
    </row>
    <row r="35">
      <c r="A35" s="13" t="inlineStr">
        <is>
          <t>Trent Ltd.</t>
        </is>
      </c>
      <c r="B35" s="32" t="inlineStr">
        <is>
          <t>INE849A01020</t>
        </is>
      </c>
      <c r="C35" s="32" t="inlineStr">
        <is>
          <t>Retailing</t>
        </is>
      </c>
      <c r="D35" s="14" t="n">
        <v>38532</v>
      </c>
      <c r="E35" s="15" t="n">
        <v>1637.76</v>
      </c>
      <c r="F35" s="16" t="n">
        <v>0.0157</v>
      </c>
      <c r="G35" s="16" t="n"/>
    </row>
    <row r="36">
      <c r="A36" s="13" t="inlineStr">
        <is>
          <t>Godrej Properties Ltd.</t>
        </is>
      </c>
      <c r="B36" s="32" t="inlineStr">
        <is>
          <t>INE484J01027</t>
        </is>
      </c>
      <c r="C36" s="32" t="inlineStr">
        <is>
          <t>Realty</t>
        </is>
      </c>
      <c r="D36" s="14" t="n">
        <v>67627</v>
      </c>
      <c r="E36" s="15" t="n">
        <v>1430.04</v>
      </c>
      <c r="F36" s="16" t="n">
        <v>0.0137</v>
      </c>
      <c r="G36" s="16" t="n"/>
    </row>
    <row r="37">
      <c r="A37" s="13" t="inlineStr">
        <is>
          <t>GE Vernova T&amp;D India Limited</t>
        </is>
      </c>
      <c r="B37" s="32" t="inlineStr">
        <is>
          <t>INE200A01026</t>
        </is>
      </c>
      <c r="C37" s="32" t="inlineStr">
        <is>
          <t>Electrical Equipment</t>
        </is>
      </c>
      <c r="D37" s="14" t="n">
        <v>34445</v>
      </c>
      <c r="E37" s="15" t="n">
        <v>992.5</v>
      </c>
      <c r="F37" s="16" t="n">
        <v>0.0095</v>
      </c>
      <c r="G37" s="16" t="n"/>
    </row>
    <row r="38">
      <c r="A38" s="17" t="inlineStr">
        <is>
          <t>Sub Total</t>
        </is>
      </c>
      <c r="B38" s="33" t="n"/>
      <c r="C38" s="33" t="n"/>
      <c r="D38" s="18" t="n"/>
      <c r="E38" s="38" t="n">
        <v>102308.53</v>
      </c>
      <c r="F38" s="39" t="n">
        <v>0.9827</v>
      </c>
      <c r="G38" s="21" t="n"/>
    </row>
    <row r="39">
      <c r="A39" s="17" t="n"/>
      <c r="B39" s="33" t="n"/>
      <c r="C39" s="33" t="n"/>
      <c r="D39" s="18" t="n"/>
      <c r="E39" s="42" t="n"/>
      <c r="F39" s="21" t="n"/>
      <c r="G39" s="21" t="n"/>
    </row>
    <row r="40">
      <c r="A40" s="17" t="n"/>
      <c r="B40" s="33" t="n"/>
      <c r="C40" s="33" t="n"/>
      <c r="D40" s="18" t="n"/>
      <c r="E40" s="42" t="n"/>
      <c r="F40" s="21" t="n"/>
      <c r="G40" s="21" t="n"/>
    </row>
    <row r="41">
      <c r="A41" s="17" t="n"/>
      <c r="B41" s="33" t="n"/>
      <c r="C41" s="33" t="n"/>
      <c r="D41" s="18" t="n"/>
      <c r="E41" s="42" t="n"/>
      <c r="F41" s="21" t="n"/>
      <c r="G41" s="21" t="n"/>
    </row>
    <row r="42">
      <c r="A42" s="69" t="inlineStr">
        <is>
          <t>Debt Instruments</t>
        </is>
      </c>
      <c r="B42" s="33" t="n"/>
      <c r="C42" s="33" t="n"/>
      <c r="D42" s="18" t="n"/>
      <c r="E42" s="42" t="n"/>
      <c r="F42" s="21" t="n"/>
      <c r="G42" s="21" t="n"/>
    </row>
    <row r="43">
      <c r="A43" s="69" t="inlineStr">
        <is>
          <t>(a) Non-convertible Preference share</t>
        </is>
      </c>
      <c r="B43" s="32" t="n"/>
      <c r="C43" s="32" t="n"/>
      <c r="D43" s="14" t="n"/>
      <c r="E43" s="15" t="n"/>
      <c r="F43" s="16" t="n"/>
      <c r="G43" s="16" t="n"/>
    </row>
    <row r="44">
      <c r="A44" s="69" t="inlineStr">
        <is>
          <t>Listed / Awaiting listing on Stock Exchanges</t>
        </is>
      </c>
      <c r="B44" s="32" t="n"/>
      <c r="C44" s="32" t="n"/>
      <c r="D44" s="14" t="n"/>
      <c r="E44" s="15" t="n"/>
      <c r="F44" s="16" t="n"/>
      <c r="G44" s="16" t="n"/>
    </row>
    <row r="45">
      <c r="A45" s="13" t="inlineStr">
        <is>
          <t>6% TVS MOTOR CO LTD NCRPS 01-09-2026</t>
        </is>
      </c>
      <c r="B45" s="32" t="inlineStr">
        <is>
          <t>INE494B04019</t>
        </is>
      </c>
      <c r="C45" s="32" t="inlineStr">
        <is>
          <t>Automobiles</t>
        </is>
      </c>
      <c r="D45" s="14" t="n">
        <v>325116</v>
      </c>
      <c r="E45" s="15" t="n">
        <v>32.97</v>
      </c>
      <c r="F45" s="16" t="n">
        <v>0.0003</v>
      </c>
      <c r="G45" s="16" t="n">
        <v>0.06035</v>
      </c>
    </row>
    <row r="46">
      <c r="A46" s="17" t="inlineStr">
        <is>
          <t>Sub Total</t>
        </is>
      </c>
      <c r="B46" s="33" t="n"/>
      <c r="C46" s="33" t="n"/>
      <c r="D46" s="18" t="n"/>
      <c r="E46" s="38" t="n">
        <v>32.97</v>
      </c>
      <c r="F46" s="39" t="n">
        <v>0.0003</v>
      </c>
      <c r="G46" s="21" t="n"/>
    </row>
    <row r="47">
      <c r="A47" s="25" t="inlineStr">
        <is>
          <t>TOTAL</t>
        </is>
      </c>
      <c r="B47" s="34" t="n"/>
      <c r="C47" s="34" t="n"/>
      <c r="D47" s="26" t="n"/>
      <c r="E47" s="29" t="n">
        <v>102341.5</v>
      </c>
      <c r="F47" s="30" t="n">
        <v>0.983</v>
      </c>
      <c r="G47" s="21" t="n"/>
    </row>
    <row r="48">
      <c r="A48" s="13" t="n"/>
      <c r="B48" s="32" t="n"/>
      <c r="C48" s="32" t="n"/>
      <c r="D48" s="14" t="n"/>
      <c r="E48" s="15" t="n"/>
      <c r="F48" s="16" t="n"/>
      <c r="G48" s="16" t="n"/>
    </row>
    <row r="49">
      <c r="A49" s="13" t="n"/>
      <c r="B49" s="32" t="n"/>
      <c r="C49" s="32" t="n"/>
      <c r="D49" s="14" t="n"/>
      <c r="E49" s="15" t="n"/>
      <c r="F49" s="16" t="n"/>
      <c r="G49" s="16" t="n"/>
    </row>
    <row r="50">
      <c r="A50" s="17" t="inlineStr">
        <is>
          <t>TREPS / Reverse Repo</t>
        </is>
      </c>
      <c r="B50" s="32" t="n"/>
      <c r="C50" s="32" t="n"/>
      <c r="D50" s="14" t="n"/>
      <c r="E50" s="15" t="n"/>
      <c r="F50" s="16" t="n"/>
      <c r="G50" s="16" t="n"/>
    </row>
    <row r="51">
      <c r="A51" s="13" t="inlineStr">
        <is>
          <t>Clearing Corporation of India Ltd.</t>
        </is>
      </c>
      <c r="B51" s="32" t="n"/>
      <c r="C51" s="32" t="n"/>
      <c r="D51" s="14" t="n"/>
      <c r="E51" s="15" t="n">
        <v>1929.14</v>
      </c>
      <c r="F51" s="16" t="n">
        <v>0.0185</v>
      </c>
      <c r="G51" s="16" t="n">
        <v>0.053935</v>
      </c>
    </row>
    <row r="52">
      <c r="A52" s="17" t="inlineStr">
        <is>
          <t>Sub Total</t>
        </is>
      </c>
      <c r="B52" s="33" t="n"/>
      <c r="C52" s="33" t="n"/>
      <c r="D52" s="18" t="n"/>
      <c r="E52" s="38" t="n">
        <v>1929.14</v>
      </c>
      <c r="F52" s="39" t="n">
        <v>0.0185</v>
      </c>
      <c r="G52" s="21" t="n"/>
    </row>
    <row r="53">
      <c r="A53" s="13" t="n"/>
      <c r="B53" s="32" t="n"/>
      <c r="C53" s="32" t="n"/>
      <c r="D53" s="14" t="n"/>
      <c r="E53" s="15" t="n"/>
      <c r="F53" s="16" t="n"/>
      <c r="G53" s="16" t="n"/>
    </row>
    <row r="54">
      <c r="A54" s="25" t="inlineStr">
        <is>
          <t>TOTAL</t>
        </is>
      </c>
      <c r="B54" s="34" t="n"/>
      <c r="C54" s="34" t="n"/>
      <c r="D54" s="26" t="n"/>
      <c r="E54" s="19" t="n">
        <v>1929.14</v>
      </c>
      <c r="F54" s="20" t="n">
        <v>0.0185</v>
      </c>
      <c r="G54" s="21" t="n"/>
    </row>
    <row r="55">
      <c r="A55" s="13" t="inlineStr">
        <is>
          <t>Accrued Interest</t>
        </is>
      </c>
      <c r="B55" s="32" t="n"/>
      <c r="C55" s="32" t="n"/>
      <c r="D55" s="14" t="n"/>
      <c r="E55" s="15" t="n">
        <v>0.8551925</v>
      </c>
      <c r="F55" s="16" t="n">
        <v>8e-06</v>
      </c>
      <c r="G55" s="16" t="n"/>
    </row>
    <row r="56">
      <c r="A56" s="13" t="inlineStr">
        <is>
          <t>Net Receivables/(Payables)</t>
        </is>
      </c>
      <c r="B56" s="32" t="n"/>
      <c r="C56" s="32" t="n"/>
      <c r="D56" s="14" t="n"/>
      <c r="E56" s="36" t="n">
        <v>-155.8751925</v>
      </c>
      <c r="F56" s="37" t="n">
        <v>-0.001508</v>
      </c>
      <c r="G56" s="16" t="n">
        <v>0.053935</v>
      </c>
    </row>
    <row r="57">
      <c r="A57" s="27" t="inlineStr">
        <is>
          <t>GRAND TOTAL</t>
        </is>
      </c>
      <c r="B57" s="35" t="n"/>
      <c r="C57" s="35" t="n"/>
      <c r="D57" s="28" t="n"/>
      <c r="E57" s="29" t="n">
        <v>104115.62</v>
      </c>
      <c r="F57" s="30" t="n">
        <v>1</v>
      </c>
      <c r="G57" s="30" t="n"/>
    </row>
    <row r="62">
      <c r="A62" s="83" t="inlineStr">
        <is>
          <t>Notes:</t>
        </is>
      </c>
    </row>
    <row r="63">
      <c r="A63" s="57" t="inlineStr">
        <is>
          <t>1. Security in default beyond its maturiy date</t>
        </is>
      </c>
      <c r="B63" s="3" t="inlineStr">
        <is>
          <t>NIL</t>
        </is>
      </c>
    </row>
    <row r="64">
      <c r="A64" t="inlineStr">
        <is>
          <t>2. NAV at the beginning of the period (Rs. per unit)</t>
        </is>
      </c>
    </row>
    <row r="65">
      <c r="A65" t="inlineStr">
        <is>
          <t>Plan /option (Face Value 10)</t>
        </is>
      </c>
      <c r="B65" t="inlineStr">
        <is>
          <t>As on</t>
        </is>
      </c>
      <c r="C65" t="inlineStr">
        <is>
          <t>As on</t>
        </is>
      </c>
    </row>
    <row r="66">
      <c r="B66" s="58" t="n">
        <v>45961</v>
      </c>
      <c r="C66" s="58" t="n">
        <v>45989</v>
      </c>
    </row>
    <row r="67">
      <c r="A67" t="inlineStr">
        <is>
          <t>Direct Plan  Growth Option</t>
        </is>
      </c>
      <c r="B67" t="n">
        <v>17.696</v>
      </c>
      <c r="C67" t="n">
        <v>17.868</v>
      </c>
    </row>
    <row r="68">
      <c r="A68" t="inlineStr">
        <is>
          <t>Direct Plan IDCW Option</t>
        </is>
      </c>
      <c r="B68" t="n">
        <v>17.696</v>
      </c>
      <c r="C68" t="n">
        <v>17.868</v>
      </c>
    </row>
    <row r="69">
      <c r="A69" t="inlineStr">
        <is>
          <t>Regular Plan  Growth Option</t>
        </is>
      </c>
      <c r="B69" t="n">
        <v>16.777</v>
      </c>
      <c r="C69" t="n">
        <v>16.92</v>
      </c>
    </row>
    <row r="70">
      <c r="A70" t="inlineStr">
        <is>
          <t>Regular Plan IDCW Option</t>
        </is>
      </c>
      <c r="B70" t="n">
        <v>16.777</v>
      </c>
      <c r="C70" t="n">
        <v>16.919</v>
      </c>
    </row>
    <row r="72">
      <c r="A72" t="inlineStr">
        <is>
          <t xml:space="preserve">3. Total Dividend (Net) declared during the month </t>
        </is>
      </c>
      <c r="B72" s="3" t="inlineStr">
        <is>
          <t>NIL</t>
        </is>
      </c>
    </row>
    <row r="73">
      <c r="A73" t="inlineStr">
        <is>
          <t>4. Bonus was declared during the month</t>
        </is>
      </c>
      <c r="B73" s="3" t="inlineStr">
        <is>
          <t>NIL</t>
        </is>
      </c>
    </row>
    <row r="74" ht="29" customHeight="1">
      <c r="A74" s="57" t="inlineStr">
        <is>
          <t>5. Investment in Repo of Corporate Debt Securities during the month ended November 30, 2025</t>
        </is>
      </c>
      <c r="B74" s="3" t="inlineStr">
        <is>
          <t>NIL</t>
        </is>
      </c>
    </row>
    <row r="75" ht="29" customHeight="1">
      <c r="A75" s="57" t="inlineStr">
        <is>
          <t>6. Investment in foreign securities/ADRs/GDRs at the end of the month</t>
        </is>
      </c>
      <c r="B75" s="3" t="inlineStr">
        <is>
          <t>NIL</t>
        </is>
      </c>
    </row>
    <row r="76">
      <c r="A76" t="inlineStr">
        <is>
          <t>7. Portfolio Turnover Ratio</t>
        </is>
      </c>
      <c r="B76" s="60" t="n">
        <v>0.3348</v>
      </c>
    </row>
    <row r="77" ht="43.5" customHeight="1">
      <c r="A77" s="57" t="inlineStr">
        <is>
          <t>8. Total gross exposure to derivative instruments (excluding reversed positions) at the end of the month (Rs. in Lakhs)</t>
        </is>
      </c>
      <c r="B77" s="3" t="inlineStr">
        <is>
          <t>NIL</t>
        </is>
      </c>
    </row>
    <row r="78">
      <c r="B78" s="3" t="n"/>
    </row>
    <row r="79" ht="29" customHeight="1">
      <c r="A79" s="57" t="inlineStr">
        <is>
          <t>9. Margin Deposits includes Margin money placed on derivatives other than margin money placed with bank</t>
        </is>
      </c>
      <c r="B79" s="3" t="inlineStr">
        <is>
          <t>NIL</t>
        </is>
      </c>
    </row>
    <row r="80" ht="29" customHeight="1">
      <c r="A80" s="57" t="inlineStr">
        <is>
          <t>10. Value of investment made by other schemes under same management (Rs. In Lakhs)</t>
        </is>
      </c>
      <c r="B80" t="n">
        <v>3073.93</v>
      </c>
    </row>
    <row r="81" ht="29" customHeight="1">
      <c r="A81" s="57" t="inlineStr">
        <is>
          <t>11. Number of instance of deviation In valuation of securities</t>
        </is>
      </c>
      <c r="B81" s="3" t="inlineStr">
        <is>
          <t>NIL</t>
        </is>
      </c>
    </row>
    <row r="82" ht="29" customHeight="1">
      <c r="A82" s="57" t="inlineStr">
        <is>
          <t>12. Total value and percentage of illiquid equity shares / securities</t>
        </is>
      </c>
      <c r="B82" s="3" t="inlineStr">
        <is>
          <t>NIL</t>
        </is>
      </c>
    </row>
    <row r="84" ht="70" customHeight="1">
      <c r="A84" s="85" t="inlineStr">
        <is>
          <t>Scheme Name</t>
        </is>
      </c>
      <c r="B84" s="85" t="inlineStr">
        <is>
          <t>Risk- O - Meter</t>
        </is>
      </c>
      <c r="C84" s="85" t="inlineStr">
        <is>
          <t>Benchmark of the Scheme</t>
        </is>
      </c>
      <c r="D84" s="85" t="inlineStr">
        <is>
          <t>Benchmark Risk-o-meter</t>
        </is>
      </c>
    </row>
    <row r="85" ht="70" customHeight="1">
      <c r="A85" s="85" t="inlineStr">
        <is>
          <t>Edelweiss Focused Fund</t>
        </is>
      </c>
      <c r="B85" s="85" t="n"/>
      <c r="C85" s="85" t="inlineStr">
        <is>
          <t>NIFTY 500 TRI</t>
        </is>
      </c>
      <c r="D85" s="85" t="n"/>
      <c r="E85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G99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NIFTY500 MULTICAP MOMENTUM QUALITY 50 INDEX FUND AS ON NOVEMBER 30, 2025</t>
        </is>
      </c>
    </row>
    <row r="2" ht="31.5" customHeight="1">
      <c r="A2" s="84" t="inlineStr">
        <is>
          <t>(An open-ended index scheme replicating Nifty500 Multicap Momentum Quality 50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Eicher Motors Ltd.</t>
        </is>
      </c>
      <c r="B8" s="32" t="inlineStr">
        <is>
          <t>INE066A01021</t>
        </is>
      </c>
      <c r="C8" s="32" t="inlineStr">
        <is>
          <t>Automobiles</t>
        </is>
      </c>
      <c r="D8" s="14" t="n">
        <v>37027</v>
      </c>
      <c r="E8" s="15" t="n">
        <v>2611.7</v>
      </c>
      <c r="F8" s="16" t="n">
        <v>0.0576</v>
      </c>
      <c r="G8" s="16" t="n"/>
    </row>
    <row r="9">
      <c r="A9" s="13" t="inlineStr">
        <is>
          <t>Bajaj Finance Ltd.</t>
        </is>
      </c>
      <c r="B9" s="32" t="inlineStr">
        <is>
          <t>INE296A01032</t>
        </is>
      </c>
      <c r="C9" s="32" t="inlineStr">
        <is>
          <t>Finance</t>
        </is>
      </c>
      <c r="D9" s="14" t="n">
        <v>247879</v>
      </c>
      <c r="E9" s="15" t="n">
        <v>2571.74</v>
      </c>
      <c r="F9" s="16" t="n">
        <v>0.0567</v>
      </c>
      <c r="G9" s="16" t="n"/>
    </row>
    <row r="10">
      <c r="A10" s="13" t="inlineStr">
        <is>
          <t>Nestle India Ltd.</t>
        </is>
      </c>
      <c r="B10" s="32" t="inlineStr">
        <is>
          <t>INE239A01024</t>
        </is>
      </c>
      <c r="C10" s="32" t="inlineStr">
        <is>
          <t>Food Products</t>
        </is>
      </c>
      <c r="D10" s="14" t="n">
        <v>191345</v>
      </c>
      <c r="E10" s="15" t="n">
        <v>2413.05</v>
      </c>
      <c r="F10" s="16" t="n">
        <v>0.0532</v>
      </c>
      <c r="G10" s="16" t="n"/>
    </row>
    <row r="11">
      <c r="A11" s="13" t="inlineStr">
        <is>
          <t>BSE Ltd.</t>
        </is>
      </c>
      <c r="B11" s="32" t="inlineStr">
        <is>
          <t>INE118H01025</t>
        </is>
      </c>
      <c r="C11" s="32" t="inlineStr">
        <is>
          <t>Capital Markets</t>
        </is>
      </c>
      <c r="D11" s="14" t="n">
        <v>82481</v>
      </c>
      <c r="E11" s="15" t="n">
        <v>2393.93</v>
      </c>
      <c r="F11" s="16" t="n">
        <v>0.0528</v>
      </c>
      <c r="G11" s="16" t="n"/>
    </row>
    <row r="12">
      <c r="A12" s="13" t="inlineStr">
        <is>
          <t>Bharat Electronics Ltd.</t>
        </is>
      </c>
      <c r="B12" s="32" t="inlineStr">
        <is>
          <t>INE263A01024</t>
        </is>
      </c>
      <c r="C12" s="32" t="inlineStr">
        <is>
          <t>Aerospace &amp; Defense</t>
        </is>
      </c>
      <c r="D12" s="14" t="n">
        <v>566525</v>
      </c>
      <c r="E12" s="15" t="n">
        <v>2332.67</v>
      </c>
      <c r="F12" s="16" t="n">
        <v>0.0514</v>
      </c>
      <c r="G12" s="16" t="n"/>
    </row>
    <row r="13">
      <c r="A13" s="13" t="inlineStr">
        <is>
          <t>Divi's Laboratories Ltd.</t>
        </is>
      </c>
      <c r="B13" s="32" t="inlineStr">
        <is>
          <t>INE361B01024</t>
        </is>
      </c>
      <c r="C13" s="32" t="inlineStr">
        <is>
          <t>Pharmaceuticals &amp; Biotechnology</t>
        </is>
      </c>
      <c r="D13" s="14" t="n">
        <v>34925</v>
      </c>
      <c r="E13" s="15" t="n">
        <v>2262.09</v>
      </c>
      <c r="F13" s="16" t="n">
        <v>0.0499</v>
      </c>
      <c r="G13" s="16" t="n"/>
    </row>
    <row r="14">
      <c r="A14" s="13" t="inlineStr">
        <is>
          <t>Britannia Industries Ltd.</t>
        </is>
      </c>
      <c r="B14" s="32" t="inlineStr">
        <is>
          <t>INE216A01030</t>
        </is>
      </c>
      <c r="C14" s="32" t="inlineStr">
        <is>
          <t>Food Products</t>
        </is>
      </c>
      <c r="D14" s="14" t="n">
        <v>38099</v>
      </c>
      <c r="E14" s="15" t="n">
        <v>2227.27</v>
      </c>
      <c r="F14" s="16" t="n">
        <v>0.0491</v>
      </c>
      <c r="G14" s="16" t="n"/>
    </row>
    <row r="15">
      <c r="A15" s="13" t="inlineStr">
        <is>
          <t>HCL Technologies Ltd.</t>
        </is>
      </c>
      <c r="B15" s="32" t="inlineStr">
        <is>
          <t>INE860A01027</t>
        </is>
      </c>
      <c r="C15" s="32" t="inlineStr">
        <is>
          <t>IT - Software</t>
        </is>
      </c>
      <c r="D15" s="14" t="n">
        <v>133965</v>
      </c>
      <c r="E15" s="15" t="n">
        <v>2175.86</v>
      </c>
      <c r="F15" s="16" t="n">
        <v>0.048</v>
      </c>
      <c r="G15" s="16" t="n"/>
    </row>
    <row r="16">
      <c r="A16" s="13" t="inlineStr">
        <is>
          <t>Hindustan Aeronautics Ltd.</t>
        </is>
      </c>
      <c r="B16" s="32" t="inlineStr">
        <is>
          <t>INE066F01020</t>
        </is>
      </c>
      <c r="C16" s="32" t="inlineStr">
        <is>
          <t>Aerospace &amp; Defense</t>
        </is>
      </c>
      <c r="D16" s="14" t="n">
        <v>41972</v>
      </c>
      <c r="E16" s="15" t="n">
        <v>1906.54</v>
      </c>
      <c r="F16" s="16" t="n">
        <v>0.042</v>
      </c>
      <c r="G16" s="16" t="n"/>
    </row>
    <row r="17">
      <c r="A17" s="13" t="inlineStr">
        <is>
          <t>Persistent Systems Ltd.</t>
        </is>
      </c>
      <c r="B17" s="32" t="inlineStr">
        <is>
          <t>INE262H01021</t>
        </is>
      </c>
      <c r="C17" s="32" t="inlineStr">
        <is>
          <t>IT - Software</t>
        </is>
      </c>
      <c r="D17" s="14" t="n">
        <v>29372</v>
      </c>
      <c r="E17" s="15" t="n">
        <v>1866</v>
      </c>
      <c r="F17" s="16" t="n">
        <v>0.0411</v>
      </c>
      <c r="G17" s="16" t="n"/>
    </row>
    <row r="18">
      <c r="A18" s="13" t="inlineStr">
        <is>
          <t>Coforge Ltd.</t>
        </is>
      </c>
      <c r="B18" s="32" t="inlineStr">
        <is>
          <t>INE591G01025</t>
        </is>
      </c>
      <c r="C18" s="32" t="inlineStr">
        <is>
          <t>IT - Software</t>
        </is>
      </c>
      <c r="D18" s="14" t="n">
        <v>96925</v>
      </c>
      <c r="E18" s="15" t="n">
        <v>1850.01</v>
      </c>
      <c r="F18" s="16" t="n">
        <v>0.0408</v>
      </c>
      <c r="G18" s="16" t="n"/>
    </row>
    <row r="19">
      <c r="A19" s="13" t="inlineStr">
        <is>
          <t>Suzlon Energy Ltd.</t>
        </is>
      </c>
      <c r="B19" s="32" t="inlineStr">
        <is>
          <t>INE040H01021</t>
        </is>
      </c>
      <c r="C19" s="32" t="inlineStr">
        <is>
          <t>Electrical Equipment</t>
        </is>
      </c>
      <c r="D19" s="14" t="n">
        <v>3360739</v>
      </c>
      <c r="E19" s="15" t="n">
        <v>1815.14</v>
      </c>
      <c r="F19" s="16" t="n">
        <v>0.04</v>
      </c>
      <c r="G19" s="16" t="n"/>
    </row>
    <row r="20">
      <c r="A20" s="13" t="inlineStr">
        <is>
          <t>Bharat Petroleum Corporation Ltd.</t>
        </is>
      </c>
      <c r="B20" s="32" t="inlineStr">
        <is>
          <t>INE029A01011</t>
        </is>
      </c>
      <c r="C20" s="32" t="inlineStr">
        <is>
          <t>Petroleum Products</t>
        </is>
      </c>
      <c r="D20" s="14" t="n">
        <v>458458</v>
      </c>
      <c r="E20" s="15" t="n">
        <v>1646.32</v>
      </c>
      <c r="F20" s="16" t="n">
        <v>0.0363</v>
      </c>
      <c r="G20" s="16" t="n"/>
    </row>
    <row r="21">
      <c r="A21" s="13" t="inlineStr">
        <is>
          <t>HDFC Asset Management Company Ltd.</t>
        </is>
      </c>
      <c r="B21" s="32" t="inlineStr">
        <is>
          <t>INE127D01025</t>
        </is>
      </c>
      <c r="C21" s="32" t="inlineStr">
        <is>
          <t>Capital Markets</t>
        </is>
      </c>
      <c r="D21" s="14" t="n">
        <v>57110</v>
      </c>
      <c r="E21" s="15" t="n">
        <v>1526.55</v>
      </c>
      <c r="F21" s="16" t="n">
        <v>0.0337</v>
      </c>
      <c r="G21" s="16" t="n"/>
    </row>
    <row r="22">
      <c r="A22" s="13" t="inlineStr">
        <is>
          <t>Dixon Technologies (India) Ltd.</t>
        </is>
      </c>
      <c r="B22" s="32" t="inlineStr">
        <is>
          <t>INE935N01020</t>
        </is>
      </c>
      <c r="C22" s="32" t="inlineStr">
        <is>
          <t>Consumer Durables</t>
        </is>
      </c>
      <c r="D22" s="14" t="n">
        <v>9329</v>
      </c>
      <c r="E22" s="15" t="n">
        <v>1362.13</v>
      </c>
      <c r="F22" s="16" t="n">
        <v>0.03</v>
      </c>
      <c r="G22" s="16" t="n"/>
    </row>
    <row r="23">
      <c r="A23" s="13" t="inlineStr">
        <is>
          <t>Solar Industries India Ltd.</t>
        </is>
      </c>
      <c r="B23" s="32" t="inlineStr">
        <is>
          <t>INE343H01029</t>
        </is>
      </c>
      <c r="C23" s="32" t="inlineStr">
        <is>
          <t>Chemicals &amp; Petrochemicals</t>
        </is>
      </c>
      <c r="D23" s="14" t="n">
        <v>10204</v>
      </c>
      <c r="E23" s="15" t="n">
        <v>1354.27</v>
      </c>
      <c r="F23" s="16" t="n">
        <v>0.0299</v>
      </c>
      <c r="G23" s="16" t="n"/>
    </row>
    <row r="24">
      <c r="A24" s="13" t="inlineStr">
        <is>
          <t>Marico Ltd.</t>
        </is>
      </c>
      <c r="B24" s="32" t="inlineStr">
        <is>
          <t>INE196A01026</t>
        </is>
      </c>
      <c r="C24" s="32" t="inlineStr">
        <is>
          <t>Agricultural Food &amp; other Products</t>
        </is>
      </c>
      <c r="D24" s="14" t="n">
        <v>159702</v>
      </c>
      <c r="E24" s="15" t="n">
        <v>1145.7</v>
      </c>
      <c r="F24" s="16" t="n">
        <v>0.0253</v>
      </c>
      <c r="G24" s="16" t="n"/>
    </row>
    <row r="25">
      <c r="A25" s="13" t="inlineStr">
        <is>
          <t>Coromandel International Ltd.</t>
        </is>
      </c>
      <c r="B25" s="32" t="inlineStr">
        <is>
          <t>INE169A01031</t>
        </is>
      </c>
      <c r="C25" s="32" t="inlineStr">
        <is>
          <t>Fertilizers &amp; Agrochemicals</t>
        </is>
      </c>
      <c r="D25" s="14" t="n">
        <v>47044</v>
      </c>
      <c r="E25" s="15" t="n">
        <v>1120.64</v>
      </c>
      <c r="F25" s="16" t="n">
        <v>0.0247</v>
      </c>
      <c r="G25" s="16" t="n"/>
    </row>
    <row r="26">
      <c r="A26" s="13" t="inlineStr">
        <is>
          <t>CG Power and Industrial Solutions Ltd.</t>
        </is>
      </c>
      <c r="B26" s="32" t="inlineStr">
        <is>
          <t>INE067A01029</t>
        </is>
      </c>
      <c r="C26" s="32" t="inlineStr">
        <is>
          <t>Electrical Equipment</t>
        </is>
      </c>
      <c r="D26" s="14" t="n">
        <v>136011</v>
      </c>
      <c r="E26" s="15" t="n">
        <v>915.22</v>
      </c>
      <c r="F26" s="16" t="n">
        <v>0.0202</v>
      </c>
      <c r="G26" s="16" t="n"/>
    </row>
    <row r="27">
      <c r="A27" s="13" t="inlineStr">
        <is>
          <t>Mazagon Dock Shipbuilders Ltd.</t>
        </is>
      </c>
      <c r="B27" s="32" t="inlineStr">
        <is>
          <t>INE249Z01020</t>
        </is>
      </c>
      <c r="C27" s="32" t="inlineStr">
        <is>
          <t>Industrial Manufacturing</t>
        </is>
      </c>
      <c r="D27" s="14" t="n">
        <v>28222</v>
      </c>
      <c r="E27" s="15" t="n">
        <v>756.24</v>
      </c>
      <c r="F27" s="16" t="n">
        <v>0.0167</v>
      </c>
      <c r="G27" s="16" t="n"/>
    </row>
    <row r="28">
      <c r="A28" s="13" t="inlineStr">
        <is>
          <t>Page Industries Ltd.</t>
        </is>
      </c>
      <c r="B28" s="32" t="inlineStr">
        <is>
          <t>INE761H01022</t>
        </is>
      </c>
      <c r="C28" s="32" t="inlineStr">
        <is>
          <t>Textiles &amp; Apparels</t>
        </is>
      </c>
      <c r="D28" s="14" t="n">
        <v>1909</v>
      </c>
      <c r="E28" s="15" t="n">
        <v>731.53</v>
      </c>
      <c r="F28" s="16" t="n">
        <v>0.0161</v>
      </c>
      <c r="G28" s="16" t="n"/>
    </row>
    <row r="29">
      <c r="A29" s="13" t="inlineStr">
        <is>
          <t>Central Depository Services (I) Ltd.</t>
        </is>
      </c>
      <c r="B29" s="32" t="inlineStr">
        <is>
          <t>INE736A01011</t>
        </is>
      </c>
      <c r="C29" s="32" t="inlineStr">
        <is>
          <t>Capital Markets</t>
        </is>
      </c>
      <c r="D29" s="14" t="n">
        <v>44622</v>
      </c>
      <c r="E29" s="15" t="n">
        <v>721.63</v>
      </c>
      <c r="F29" s="16" t="n">
        <v>0.0159</v>
      </c>
      <c r="G29" s="16" t="n"/>
    </row>
    <row r="30">
      <c r="A30" s="13" t="inlineStr">
        <is>
          <t>Manappuram Finance Ltd.</t>
        </is>
      </c>
      <c r="B30" s="32" t="inlineStr">
        <is>
          <t>INE522D01027</t>
        </is>
      </c>
      <c r="C30" s="32" t="inlineStr">
        <is>
          <t>Finance</t>
        </is>
      </c>
      <c r="D30" s="14" t="n">
        <v>200135</v>
      </c>
      <c r="E30" s="15" t="n">
        <v>570.28</v>
      </c>
      <c r="F30" s="16" t="n">
        <v>0.0126</v>
      </c>
      <c r="G30" s="16" t="n"/>
    </row>
    <row r="31">
      <c r="A31" s="13" t="inlineStr">
        <is>
          <t>360 One Wam Ltd.</t>
        </is>
      </c>
      <c r="B31" s="32" t="inlineStr">
        <is>
          <t>INE466L01038</t>
        </is>
      </c>
      <c r="C31" s="32" t="inlineStr">
        <is>
          <t>Capital Markets</t>
        </is>
      </c>
      <c r="D31" s="14" t="n">
        <v>45028</v>
      </c>
      <c r="E31" s="15" t="n">
        <v>532.77</v>
      </c>
      <c r="F31" s="16" t="n">
        <v>0.0117</v>
      </c>
      <c r="G31" s="16" t="n"/>
    </row>
    <row r="32">
      <c r="A32" s="13" t="inlineStr">
        <is>
          <t>Narayana Hrudayalaya ltd.</t>
        </is>
      </c>
      <c r="B32" s="32" t="inlineStr">
        <is>
          <t>INE410P01011</t>
        </is>
      </c>
      <c r="C32" s="32" t="inlineStr">
        <is>
          <t>Healthcare Services</t>
        </is>
      </c>
      <c r="D32" s="14" t="n">
        <v>26834</v>
      </c>
      <c r="E32" s="15" t="n">
        <v>522.0599999999999</v>
      </c>
      <c r="F32" s="16" t="n">
        <v>0.0115</v>
      </c>
      <c r="G32" s="16" t="n"/>
    </row>
    <row r="33">
      <c r="A33" s="13" t="inlineStr">
        <is>
          <t>Godfrey Phillips India Ltd.</t>
        </is>
      </c>
      <c r="B33" s="32" t="inlineStr">
        <is>
          <t>INE260B01028</t>
        </is>
      </c>
      <c r="C33" s="32" t="inlineStr">
        <is>
          <t>Cigarettes &amp; Tobacco Products</t>
        </is>
      </c>
      <c r="D33" s="14" t="n">
        <v>14928</v>
      </c>
      <c r="E33" s="15" t="n">
        <v>428.88</v>
      </c>
      <c r="F33" s="16" t="n">
        <v>0.0095</v>
      </c>
      <c r="G33" s="16" t="n"/>
    </row>
    <row r="34">
      <c r="A34" s="13" t="inlineStr">
        <is>
          <t>Computer Age Management Services Ltd.</t>
        </is>
      </c>
      <c r="B34" s="32" t="inlineStr">
        <is>
          <t>INE596I01012</t>
        </is>
      </c>
      <c r="C34" s="32" t="inlineStr">
        <is>
          <t>Capital Markets</t>
        </is>
      </c>
      <c r="D34" s="14" t="n">
        <v>10869</v>
      </c>
      <c r="E34" s="15" t="n">
        <v>420.66</v>
      </c>
      <c r="F34" s="16" t="n">
        <v>0.009299999999999999</v>
      </c>
      <c r="G34" s="16" t="n"/>
    </row>
    <row r="35">
      <c r="A35" s="13" t="inlineStr">
        <is>
          <t>Nippon Life India Asset Management Ltd.</t>
        </is>
      </c>
      <c r="B35" s="32" t="inlineStr">
        <is>
          <t>INE298J01013</t>
        </is>
      </c>
      <c r="C35" s="32" t="inlineStr">
        <is>
          <t>Capital Markets</t>
        </is>
      </c>
      <c r="D35" s="14" t="n">
        <v>44520</v>
      </c>
      <c r="E35" s="15" t="n">
        <v>389.82</v>
      </c>
      <c r="F35" s="16" t="n">
        <v>0.0086</v>
      </c>
      <c r="G35" s="16" t="n"/>
    </row>
    <row r="36">
      <c r="A36" s="13" t="inlineStr">
        <is>
          <t>Angel One Ltd.</t>
        </is>
      </c>
      <c r="B36" s="32" t="inlineStr">
        <is>
          <t>INE732I01013</t>
        </is>
      </c>
      <c r="C36" s="32" t="inlineStr">
        <is>
          <t>Capital Markets</t>
        </is>
      </c>
      <c r="D36" s="14" t="n">
        <v>13731</v>
      </c>
      <c r="E36" s="15" t="n">
        <v>371.26</v>
      </c>
      <c r="F36" s="16" t="n">
        <v>0.008200000000000001</v>
      </c>
      <c r="G36" s="16" t="n"/>
    </row>
    <row r="37">
      <c r="A37" s="13" t="inlineStr">
        <is>
          <t>GlaxoSmithKline Pharmaceuticals Ltd.</t>
        </is>
      </c>
      <c r="B37" s="32" t="inlineStr">
        <is>
          <t>INE159A01016</t>
        </is>
      </c>
      <c r="C37" s="32" t="inlineStr">
        <is>
          <t>Pharmaceuticals &amp; Biotechnology</t>
        </is>
      </c>
      <c r="D37" s="14" t="n">
        <v>14346</v>
      </c>
      <c r="E37" s="15" t="n">
        <v>368.62</v>
      </c>
      <c r="F37" s="16" t="n">
        <v>0.0081</v>
      </c>
      <c r="G37" s="16" t="n"/>
    </row>
    <row r="38">
      <c r="A38" s="13" t="inlineStr">
        <is>
          <t>Intellect Design Arena Ltd.</t>
        </is>
      </c>
      <c r="B38" s="32" t="inlineStr">
        <is>
          <t>INE306R01017</t>
        </is>
      </c>
      <c r="C38" s="32" t="inlineStr">
        <is>
          <t>IT - Software</t>
        </is>
      </c>
      <c r="D38" s="14" t="n">
        <v>31932</v>
      </c>
      <c r="E38" s="15" t="n">
        <v>355.24</v>
      </c>
      <c r="F38" s="16" t="n">
        <v>0.0078</v>
      </c>
      <c r="G38" s="16" t="n"/>
    </row>
    <row r="39">
      <c r="A39" s="13" t="inlineStr">
        <is>
          <t>Motilal Oswal Financial Services Ltd.</t>
        </is>
      </c>
      <c r="B39" s="32" t="inlineStr">
        <is>
          <t>INE338I01027</t>
        </is>
      </c>
      <c r="C39" s="32" t="inlineStr">
        <is>
          <t>Capital Markets</t>
        </is>
      </c>
      <c r="D39" s="14" t="n">
        <v>36830</v>
      </c>
      <c r="E39" s="15" t="n">
        <v>353.37</v>
      </c>
      <c r="F39" s="16" t="n">
        <v>0.0078</v>
      </c>
      <c r="G39" s="16" t="n"/>
    </row>
    <row r="40">
      <c r="A40" s="13" t="inlineStr">
        <is>
          <t>Garden Reach Shipbuilders &amp; Engineers</t>
        </is>
      </c>
      <c r="B40" s="32" t="inlineStr">
        <is>
          <t>INE382Z01011</t>
        </is>
      </c>
      <c r="C40" s="32" t="inlineStr">
        <is>
          <t>Aerospace &amp; Defense</t>
        </is>
      </c>
      <c r="D40" s="14" t="n">
        <v>11983</v>
      </c>
      <c r="E40" s="15" t="n">
        <v>334.71</v>
      </c>
      <c r="F40" s="16" t="n">
        <v>0.0074</v>
      </c>
      <c r="G40" s="16" t="n"/>
    </row>
    <row r="41">
      <c r="A41" s="13" t="inlineStr">
        <is>
          <t>Indian Energy Exchange Ltd.</t>
        </is>
      </c>
      <c r="B41" s="32" t="inlineStr">
        <is>
          <t>INE022Q01020</t>
        </is>
      </c>
      <c r="C41" s="32" t="inlineStr">
        <is>
          <t>Capital Markets</t>
        </is>
      </c>
      <c r="D41" s="14" t="n">
        <v>240252</v>
      </c>
      <c r="E41" s="15" t="n">
        <v>334.65</v>
      </c>
      <c r="F41" s="16" t="n">
        <v>0.0074</v>
      </c>
      <c r="G41" s="16" t="n"/>
    </row>
    <row r="42">
      <c r="A42" s="13" t="inlineStr">
        <is>
          <t>Affle 3i Ltd.</t>
        </is>
      </c>
      <c r="B42" s="32" t="inlineStr">
        <is>
          <t>INE00WC01027</t>
        </is>
      </c>
      <c r="C42" s="32" t="inlineStr">
        <is>
          <t>IT - Services</t>
        </is>
      </c>
      <c r="D42" s="14" t="n">
        <v>17647</v>
      </c>
      <c r="E42" s="15" t="n">
        <v>293.1</v>
      </c>
      <c r="F42" s="16" t="n">
        <v>0.0065</v>
      </c>
      <c r="G42" s="16" t="n"/>
    </row>
    <row r="43">
      <c r="A43" s="13" t="inlineStr">
        <is>
          <t>Eclerx Services Ltd.</t>
        </is>
      </c>
      <c r="B43" s="32" t="inlineStr">
        <is>
          <t>INE738I01010</t>
        </is>
      </c>
      <c r="C43" s="32" t="inlineStr">
        <is>
          <t>Commercial Services &amp; Supplies</t>
        </is>
      </c>
      <c r="D43" s="14" t="n">
        <v>6148</v>
      </c>
      <c r="E43" s="15" t="n">
        <v>279.78</v>
      </c>
      <c r="F43" s="16" t="n">
        <v>0.0062</v>
      </c>
      <c r="G43" s="16" t="n"/>
    </row>
    <row r="44">
      <c r="A44" s="13" t="inlineStr">
        <is>
          <t>Castrol India Ltd.</t>
        </is>
      </c>
      <c r="B44" s="32" t="inlineStr">
        <is>
          <t>INE172A01027</t>
        </is>
      </c>
      <c r="C44" s="32" t="inlineStr">
        <is>
          <t>Petroleum Products</t>
        </is>
      </c>
      <c r="D44" s="14" t="n">
        <v>131485</v>
      </c>
      <c r="E44" s="15" t="n">
        <v>252.78</v>
      </c>
      <c r="F44" s="16" t="n">
        <v>0.0056</v>
      </c>
      <c r="G44" s="16" t="n"/>
    </row>
    <row r="45">
      <c r="A45" s="13" t="inlineStr">
        <is>
          <t>Zensar Technologies Ltd.</t>
        </is>
      </c>
      <c r="B45" s="32" t="inlineStr">
        <is>
          <t>INE520A01027</t>
        </is>
      </c>
      <c r="C45" s="32" t="inlineStr">
        <is>
          <t>IT - Software</t>
        </is>
      </c>
      <c r="D45" s="14" t="n">
        <v>30175</v>
      </c>
      <c r="E45" s="15" t="n">
        <v>226.21</v>
      </c>
      <c r="F45" s="16" t="n">
        <v>0.005</v>
      </c>
      <c r="G45" s="16" t="n"/>
    </row>
    <row r="46">
      <c r="A46" s="13" t="inlineStr">
        <is>
          <t>Zen Technologies Ltd.</t>
        </is>
      </c>
      <c r="B46" s="32" t="inlineStr">
        <is>
          <t>INE251B01027</t>
        </is>
      </c>
      <c r="C46" s="32" t="inlineStr">
        <is>
          <t>Aerospace &amp; Defense</t>
        </is>
      </c>
      <c r="D46" s="14" t="n">
        <v>15348</v>
      </c>
      <c r="E46" s="15" t="n">
        <v>215.9</v>
      </c>
      <c r="F46" s="16" t="n">
        <v>0.0048</v>
      </c>
      <c r="G46" s="16" t="n"/>
    </row>
    <row r="47">
      <c r="A47" s="13" t="inlineStr">
        <is>
          <t>Gillette India Ltd.</t>
        </is>
      </c>
      <c r="B47" s="32" t="inlineStr">
        <is>
          <t>INE322A01010</t>
        </is>
      </c>
      <c r="C47" s="32" t="inlineStr">
        <is>
          <t>Personal Products</t>
        </is>
      </c>
      <c r="D47" s="14" t="n">
        <v>2270</v>
      </c>
      <c r="E47" s="15" t="n">
        <v>197.14</v>
      </c>
      <c r="F47" s="16" t="n">
        <v>0.0043</v>
      </c>
      <c r="G47" s="16" t="n"/>
    </row>
    <row r="48">
      <c r="A48" s="13" t="inlineStr">
        <is>
          <t>LT Foods Ltd.</t>
        </is>
      </c>
      <c r="B48" s="32" t="inlineStr">
        <is>
          <t>INE818H01020</t>
        </is>
      </c>
      <c r="C48" s="32" t="inlineStr">
        <is>
          <t>Agricultural Food &amp; other Products</t>
        </is>
      </c>
      <c r="D48" s="14" t="n">
        <v>45050</v>
      </c>
      <c r="E48" s="15" t="n">
        <v>183.94</v>
      </c>
      <c r="F48" s="16" t="n">
        <v>0.0041</v>
      </c>
      <c r="G48" s="16" t="n"/>
    </row>
    <row r="49">
      <c r="A49" s="13" t="inlineStr">
        <is>
          <t>Cohance Lifesciences Ltd.</t>
        </is>
      </c>
      <c r="B49" s="32" t="inlineStr">
        <is>
          <t>INE03QK01018</t>
        </is>
      </c>
      <c r="C49" s="32" t="inlineStr">
        <is>
          <t>Pharmaceuticals &amp; Biotechnology</t>
        </is>
      </c>
      <c r="D49" s="14" t="n">
        <v>29606</v>
      </c>
      <c r="E49" s="15" t="n">
        <v>167.1</v>
      </c>
      <c r="F49" s="16" t="n">
        <v>0.0037</v>
      </c>
      <c r="G49" s="16" t="n"/>
    </row>
    <row r="50">
      <c r="A50" s="13" t="inlineStr">
        <is>
          <t>Mahanagar Gas Ltd.</t>
        </is>
      </c>
      <c r="B50" s="32" t="inlineStr">
        <is>
          <t>INE002S01010</t>
        </is>
      </c>
      <c r="C50" s="32" t="inlineStr">
        <is>
          <t>Gas</t>
        </is>
      </c>
      <c r="D50" s="14" t="n">
        <v>13908</v>
      </c>
      <c r="E50" s="15" t="n">
        <v>166.92</v>
      </c>
      <c r="F50" s="16" t="n">
        <v>0.0037</v>
      </c>
      <c r="G50" s="16" t="n"/>
    </row>
    <row r="51">
      <c r="A51" s="13" t="inlineStr">
        <is>
          <t>Astrazeneca Pharma India Ltd.</t>
        </is>
      </c>
      <c r="B51" s="32" t="inlineStr">
        <is>
          <t>INE203A01020</t>
        </is>
      </c>
      <c r="C51" s="32" t="inlineStr">
        <is>
          <t>Pharmaceuticals &amp; Biotechnology</t>
        </is>
      </c>
      <c r="D51" s="14" t="n">
        <v>1795</v>
      </c>
      <c r="E51" s="15" t="n">
        <v>161.98</v>
      </c>
      <c r="F51" s="16" t="n">
        <v>0.0036</v>
      </c>
      <c r="G51" s="16" t="n"/>
    </row>
    <row r="52">
      <c r="A52" s="13" t="inlineStr">
        <is>
          <t>Newgen Software Technologies Ltd.</t>
        </is>
      </c>
      <c r="B52" s="32" t="inlineStr">
        <is>
          <t>INE619B01017</t>
        </is>
      </c>
      <c r="C52" s="32" t="inlineStr">
        <is>
          <t>IT - Software</t>
        </is>
      </c>
      <c r="D52" s="14" t="n">
        <v>15294</v>
      </c>
      <c r="E52" s="15" t="n">
        <v>134.76</v>
      </c>
      <c r="F52" s="16" t="n">
        <v>0.003</v>
      </c>
      <c r="G52" s="16" t="n"/>
    </row>
    <row r="53">
      <c r="A53" s="13" t="inlineStr">
        <is>
          <t>Elecon Engineering Company Ltd.</t>
        </is>
      </c>
      <c r="B53" s="32" t="inlineStr">
        <is>
          <t>INE205B01031</t>
        </is>
      </c>
      <c r="C53" s="32" t="inlineStr">
        <is>
          <t>Electrical Equipment</t>
        </is>
      </c>
      <c r="D53" s="14" t="n">
        <v>21824</v>
      </c>
      <c r="E53" s="15" t="n">
        <v>110.09</v>
      </c>
      <c r="F53" s="16" t="n">
        <v>0.0024</v>
      </c>
      <c r="G53" s="16" t="n"/>
    </row>
    <row r="54">
      <c r="A54" s="13" t="inlineStr">
        <is>
          <t>Schneider Electric Infrastructure Ltd.</t>
        </is>
      </c>
      <c r="B54" s="32" t="inlineStr">
        <is>
          <t>INE839M01018</t>
        </is>
      </c>
      <c r="C54" s="32" t="inlineStr">
        <is>
          <t>Electrical Equipment</t>
        </is>
      </c>
      <c r="D54" s="14" t="n">
        <v>14543</v>
      </c>
      <c r="E54" s="15" t="n">
        <v>104.18</v>
      </c>
      <c r="F54" s="16" t="n">
        <v>0.0023</v>
      </c>
      <c r="G54" s="16" t="n"/>
    </row>
    <row r="55">
      <c r="A55" s="13" t="inlineStr">
        <is>
          <t>Caplin Point Laboratories Ltd.</t>
        </is>
      </c>
      <c r="B55" s="32" t="inlineStr">
        <is>
          <t>INE475E01026</t>
        </is>
      </c>
      <c r="C55" s="32" t="inlineStr">
        <is>
          <t>Pharmaceuticals &amp; Biotechnology</t>
        </is>
      </c>
      <c r="D55" s="14" t="n">
        <v>5400</v>
      </c>
      <c r="E55" s="15" t="n">
        <v>103.18</v>
      </c>
      <c r="F55" s="16" t="n">
        <v>0.0023</v>
      </c>
      <c r="G55" s="16" t="n"/>
    </row>
    <row r="56">
      <c r="A56" s="13" t="inlineStr">
        <is>
          <t>BLS International Services Ltd.</t>
        </is>
      </c>
      <c r="B56" s="32" t="inlineStr">
        <is>
          <t>INE153T01027</t>
        </is>
      </c>
      <c r="C56" s="32" t="inlineStr">
        <is>
          <t>Leisure Services</t>
        </is>
      </c>
      <c r="D56" s="14" t="n">
        <v>31287</v>
      </c>
      <c r="E56" s="15" t="n">
        <v>103.17</v>
      </c>
      <c r="F56" s="16" t="n">
        <v>0.0023</v>
      </c>
      <c r="G56" s="16" t="n"/>
    </row>
    <row r="57">
      <c r="A57" s="13" t="inlineStr">
        <is>
          <t>Action Construction Equipment Ltd.</t>
        </is>
      </c>
      <c r="B57" s="32" t="inlineStr">
        <is>
          <t>INE731H01025</t>
        </is>
      </c>
      <c r="C57" s="32" t="inlineStr">
        <is>
          <t>Agricultural, Commercial &amp; Construction Vehicles</t>
        </is>
      </c>
      <c r="D57" s="14" t="n">
        <v>8425</v>
      </c>
      <c r="E57" s="15" t="n">
        <v>83.64</v>
      </c>
      <c r="F57" s="16" t="n">
        <v>0.0018</v>
      </c>
      <c r="G57" s="16" t="n"/>
    </row>
    <row r="58">
      <c r="A58" s="17" t="inlineStr">
        <is>
          <t>Sub Total</t>
        </is>
      </c>
      <c r="B58" s="33" t="n"/>
      <c r="C58" s="33" t="n"/>
      <c r="D58" s="18" t="n"/>
      <c r="E58" s="38" t="n">
        <v>45472.42</v>
      </c>
      <c r="F58" s="39" t="n">
        <v>1.0029</v>
      </c>
      <c r="G58" s="21" t="n"/>
    </row>
    <row r="59">
      <c r="A59" s="17" t="inlineStr">
        <is>
          <t>(b) Unlisted</t>
        </is>
      </c>
      <c r="B59" s="32" t="n"/>
      <c r="C59" s="32" t="n"/>
      <c r="D59" s="14" t="n"/>
      <c r="E59" s="15" t="n"/>
      <c r="F59" s="16" t="n"/>
      <c r="G59" s="16" t="n"/>
    </row>
    <row r="60">
      <c r="A60" s="17" t="inlineStr">
        <is>
          <t>Sub Total</t>
        </is>
      </c>
      <c r="B60" s="32" t="n"/>
      <c r="C60" s="32" t="n"/>
      <c r="D60" s="14" t="n"/>
      <c r="E60" s="40" t="inlineStr">
        <is>
          <t>NIL</t>
        </is>
      </c>
      <c r="F60" s="41" t="inlineStr">
        <is>
          <t>NIL</t>
        </is>
      </c>
      <c r="G60" s="16" t="n"/>
    </row>
    <row r="61">
      <c r="A61" s="25" t="inlineStr">
        <is>
          <t>TOTAL</t>
        </is>
      </c>
      <c r="B61" s="34" t="n"/>
      <c r="C61" s="34" t="n"/>
      <c r="D61" s="26" t="n"/>
      <c r="E61" s="29" t="n">
        <v>45472.42</v>
      </c>
      <c r="F61" s="30" t="n">
        <v>1.0029</v>
      </c>
      <c r="G61" s="21" t="n"/>
    </row>
    <row r="62">
      <c r="A62" s="13" t="n"/>
      <c r="B62" s="32" t="n"/>
      <c r="C62" s="32" t="n"/>
      <c r="D62" s="14" t="n"/>
      <c r="E62" s="15" t="n"/>
      <c r="F62" s="16" t="n"/>
      <c r="G62" s="16" t="n"/>
    </row>
    <row r="63">
      <c r="A63" s="13" t="n"/>
      <c r="B63" s="32" t="n"/>
      <c r="C63" s="32" t="n"/>
      <c r="D63" s="14" t="n"/>
      <c r="E63" s="15" t="n"/>
      <c r="F63" s="16" t="n"/>
      <c r="G63" s="16" t="n"/>
    </row>
    <row r="64">
      <c r="A64" s="17" t="inlineStr">
        <is>
          <t>TREPS / Reverse Repo</t>
        </is>
      </c>
      <c r="B64" s="32" t="n"/>
      <c r="C64" s="32" t="n"/>
      <c r="D64" s="14" t="n"/>
      <c r="E64" s="15" t="n"/>
      <c r="F64" s="16" t="n"/>
      <c r="G64" s="16" t="n"/>
    </row>
    <row r="65">
      <c r="A65" s="13" t="inlineStr">
        <is>
          <t>Clearing Corporation of India Ltd.</t>
        </is>
      </c>
      <c r="B65" s="32" t="n"/>
      <c r="C65" s="32" t="n"/>
      <c r="D65" s="14" t="n"/>
      <c r="E65" s="15" t="n">
        <v>168.93</v>
      </c>
      <c r="F65" s="16" t="n">
        <v>0.0037</v>
      </c>
      <c r="G65" s="16" t="n">
        <v>0.053935</v>
      </c>
    </row>
    <row r="66">
      <c r="A66" s="17" t="inlineStr">
        <is>
          <t>Sub Total</t>
        </is>
      </c>
      <c r="B66" s="33" t="n"/>
      <c r="C66" s="33" t="n"/>
      <c r="D66" s="18" t="n"/>
      <c r="E66" s="38" t="n">
        <v>168.93</v>
      </c>
      <c r="F66" s="39" t="n">
        <v>0.0037</v>
      </c>
      <c r="G66" s="21" t="n"/>
    </row>
    <row r="67">
      <c r="A67" s="13" t="n"/>
      <c r="B67" s="32" t="n"/>
      <c r="C67" s="32" t="n"/>
      <c r="D67" s="14" t="n"/>
      <c r="E67" s="15" t="n"/>
      <c r="F67" s="16" t="n"/>
      <c r="G67" s="16" t="n"/>
    </row>
    <row r="68">
      <c r="A68" s="25" t="inlineStr">
        <is>
          <t>TOTAL</t>
        </is>
      </c>
      <c r="B68" s="34" t="n"/>
      <c r="C68" s="34" t="n"/>
      <c r="D68" s="26" t="n"/>
      <c r="E68" s="19" t="n">
        <v>168.93</v>
      </c>
      <c r="F68" s="20" t="n">
        <v>0.0037</v>
      </c>
      <c r="G68" s="21" t="n"/>
    </row>
    <row r="69">
      <c r="A69" s="13" t="inlineStr">
        <is>
          <t>Accrued Interest</t>
        </is>
      </c>
      <c r="B69" s="32" t="n"/>
      <c r="C69" s="32" t="n"/>
      <c r="D69" s="14" t="n"/>
      <c r="E69" s="15" t="n">
        <v>0.0748847</v>
      </c>
      <c r="F69" s="16" t="n">
        <v>1e-06</v>
      </c>
      <c r="G69" s="16" t="n"/>
    </row>
    <row r="70">
      <c r="A70" s="13" t="inlineStr">
        <is>
          <t>Net Receivables/(Payables)</t>
        </is>
      </c>
      <c r="B70" s="32" t="n"/>
      <c r="C70" s="32" t="n"/>
      <c r="D70" s="14" t="n"/>
      <c r="E70" s="36" t="n">
        <v>-291.6048847</v>
      </c>
      <c r="F70" s="37" t="n">
        <v>-0.006601</v>
      </c>
      <c r="G70" s="16" t="n">
        <v>0.053935</v>
      </c>
    </row>
    <row r="71">
      <c r="A71" s="27" t="inlineStr">
        <is>
          <t>GRAND TOTAL</t>
        </is>
      </c>
      <c r="B71" s="35" t="n"/>
      <c r="C71" s="35" t="n"/>
      <c r="D71" s="28" t="n"/>
      <c r="E71" s="29" t="n">
        <v>45349.82</v>
      </c>
      <c r="F71" s="30" t="n">
        <v>1</v>
      </c>
      <c r="G71" s="30" t="n"/>
    </row>
    <row r="76">
      <c r="A76" s="83" t="inlineStr">
        <is>
          <t>Notes:</t>
        </is>
      </c>
    </row>
    <row r="77">
      <c r="A77" s="57" t="inlineStr">
        <is>
          <t>1. Security in default beyond its maturiy date</t>
        </is>
      </c>
      <c r="B77" s="3" t="inlineStr">
        <is>
          <t>NIL</t>
        </is>
      </c>
    </row>
    <row r="78">
      <c r="A78" t="inlineStr">
        <is>
          <t>2. NAV at the beginning of the period (Rs. per unit)</t>
        </is>
      </c>
    </row>
    <row r="79">
      <c r="A79" t="inlineStr">
        <is>
          <t>Plan /option (Face Value 10)</t>
        </is>
      </c>
      <c r="B79" t="inlineStr">
        <is>
          <t>As on</t>
        </is>
      </c>
      <c r="C79" t="inlineStr">
        <is>
          <t>As on</t>
        </is>
      </c>
    </row>
    <row r="80">
      <c r="B80" s="58" t="n">
        <v>45961</v>
      </c>
      <c r="C80" s="58" t="n">
        <v>45989</v>
      </c>
    </row>
    <row r="81">
      <c r="A81" t="inlineStr">
        <is>
          <t>Direct Plan  Growth Option</t>
        </is>
      </c>
      <c r="B81" t="n">
        <v>9.332000000000001</v>
      </c>
      <c r="C81" t="n">
        <v>9.347200000000001</v>
      </c>
    </row>
    <row r="82">
      <c r="A82" t="inlineStr">
        <is>
          <t>Direct Plan IDCW Option</t>
        </is>
      </c>
      <c r="B82" t="n">
        <v>9.332000000000001</v>
      </c>
      <c r="C82" t="n">
        <v>9.347200000000001</v>
      </c>
    </row>
    <row r="83">
      <c r="A83" t="inlineStr">
        <is>
          <t>Regular Plan  Growth Option</t>
        </is>
      </c>
      <c r="B83" t="n">
        <v>9.2689</v>
      </c>
      <c r="C83" t="n">
        <v>9.279299999999999</v>
      </c>
    </row>
    <row r="84">
      <c r="A84" t="inlineStr">
        <is>
          <t>Regular Plan IDCW Option</t>
        </is>
      </c>
      <c r="B84" t="n">
        <v>9.2689</v>
      </c>
      <c r="C84" t="n">
        <v>9.279299999999999</v>
      </c>
    </row>
    <row r="86">
      <c r="A86" t="inlineStr">
        <is>
          <t xml:space="preserve">3. Total Dividend (Net) declared during the month </t>
        </is>
      </c>
      <c r="B86" s="3" t="inlineStr">
        <is>
          <t>NIL</t>
        </is>
      </c>
    </row>
    <row r="87">
      <c r="A87" t="inlineStr">
        <is>
          <t>4. Bonus was declared during the month</t>
        </is>
      </c>
      <c r="B87" s="3" t="inlineStr">
        <is>
          <t>NIL</t>
        </is>
      </c>
    </row>
    <row r="88" ht="29" customHeight="1">
      <c r="A88" s="57" t="inlineStr">
        <is>
          <t>5. Investment in Repo of Corporate Debt Securities during the month ended November 30, 2025</t>
        </is>
      </c>
      <c r="B88" s="3" t="inlineStr">
        <is>
          <t>NIL</t>
        </is>
      </c>
    </row>
    <row r="89" ht="29" customHeight="1">
      <c r="A89" s="57" t="inlineStr">
        <is>
          <t>6. Investment in foreign securities/ADRs/GDRs at the end of the month</t>
        </is>
      </c>
      <c r="B89" s="3" t="inlineStr">
        <is>
          <t>NIL</t>
        </is>
      </c>
    </row>
    <row r="90">
      <c r="A90" t="inlineStr">
        <is>
          <t>7. Portfolio Turnover Ratio</t>
        </is>
      </c>
      <c r="B90" s="60" t="n">
        <v>0.9419999999999999</v>
      </c>
    </row>
    <row r="91" ht="43.5" customHeight="1">
      <c r="A91" s="57" t="inlineStr">
        <is>
          <t>8. Total gross exposure to derivative instruments (excluding reversed positions) at the end of the month (Rs. in Lakhs)</t>
        </is>
      </c>
      <c r="B91" s="3" t="inlineStr">
        <is>
          <t>NIL</t>
        </is>
      </c>
    </row>
    <row r="92">
      <c r="B92" s="3" t="n"/>
    </row>
    <row r="93" ht="29" customHeight="1">
      <c r="A93" s="57" t="inlineStr">
        <is>
          <t>9. Margin Deposits includes Margin money placed on derivatives other than margin money placed with bank</t>
        </is>
      </c>
      <c r="B93" s="3" t="inlineStr">
        <is>
          <t>NIL</t>
        </is>
      </c>
    </row>
    <row r="94" ht="29" customHeight="1">
      <c r="A94" s="57" t="inlineStr">
        <is>
          <t>10. Value of investment made by other schemes under same management (Rs. In Lakhs)</t>
        </is>
      </c>
      <c r="B94" t="inlineStr">
        <is>
          <t>NIL</t>
        </is>
      </c>
    </row>
    <row r="95" ht="29" customHeight="1">
      <c r="A95" s="57" t="inlineStr">
        <is>
          <t>11. Number of instance of deviation In valuation of securities</t>
        </is>
      </c>
      <c r="B95" s="3" t="inlineStr">
        <is>
          <t>NIL</t>
        </is>
      </c>
    </row>
    <row r="96" ht="29" customHeight="1">
      <c r="A96" s="57" t="inlineStr">
        <is>
          <t>12. Total value and percentage of illiquid equity shares / securities</t>
        </is>
      </c>
      <c r="B96" s="3" t="inlineStr">
        <is>
          <t>NIL</t>
        </is>
      </c>
    </row>
    <row r="98" ht="70" customHeight="1">
      <c r="A98" s="85" t="inlineStr">
        <is>
          <t>Scheme Name</t>
        </is>
      </c>
      <c r="B98" s="85" t="inlineStr">
        <is>
          <t>Risk- O - Meter</t>
        </is>
      </c>
      <c r="C98" s="85" t="inlineStr">
        <is>
          <t>Benchmark of the Scheme</t>
        </is>
      </c>
      <c r="D98" s="85" t="inlineStr">
        <is>
          <t>Benchmark Risk-o-meter</t>
        </is>
      </c>
    </row>
    <row r="99" ht="70" customHeight="1">
      <c r="A99" s="85" t="inlineStr">
        <is>
          <t>Edelweiss Nifty500 Multicap Momentum Quality 50 Index Fund</t>
        </is>
      </c>
      <c r="B99" s="85" t="n"/>
      <c r="C99" s="85" t="inlineStr">
        <is>
          <t>Nifty500 Multicap Momentum Quality 50 TRI</t>
        </is>
      </c>
      <c r="D99" s="85" t="n"/>
      <c r="E9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G46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 EMERGING MARKETS OPPORTUNITIES EQUITY OFF-SHORE FUND AS ON NOVEMBER 30, 2025</t>
        </is>
      </c>
    </row>
    <row r="2" ht="31.5" customHeight="1">
      <c r="A2" s="84" t="inlineStr">
        <is>
          <t>(An open ended fund of fund scheme investing in JPMorgan Funds – Emerging Market Opportunities Fund)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Foreign Securities and/or Overseas ETFs</t>
        </is>
      </c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International  Mutual Fund Units</t>
        </is>
      </c>
      <c r="B8" s="33" t="n"/>
      <c r="C8" s="33" t="n"/>
      <c r="D8" s="18" t="n"/>
      <c r="E8" s="42" t="n"/>
      <c r="F8" s="21" t="n"/>
      <c r="G8" s="21" t="n"/>
    </row>
    <row r="9">
      <c r="A9" s="13" t="inlineStr">
        <is>
          <t>JPMORGAN ASSET MGM - EMG MKT OPPS I USD</t>
        </is>
      </c>
      <c r="B9" s="32" t="inlineStr">
        <is>
          <t>LU0431993749</t>
        </is>
      </c>
      <c r="C9" s="32" t="n"/>
      <c r="D9" s="14" t="n">
        <v>96681.93431</v>
      </c>
      <c r="E9" s="15" t="n">
        <v>15834.13</v>
      </c>
      <c r="F9" s="16" t="n">
        <v>0.9706</v>
      </c>
      <c r="G9" s="16" t="n"/>
    </row>
    <row r="10">
      <c r="A10" s="17" t="inlineStr">
        <is>
          <t>Sub Total</t>
        </is>
      </c>
      <c r="B10" s="33" t="n"/>
      <c r="C10" s="33" t="n"/>
      <c r="D10" s="18" t="n"/>
      <c r="E10" s="19" t="n">
        <v>15834.13</v>
      </c>
      <c r="F10" s="20" t="n">
        <v>0.9706</v>
      </c>
      <c r="G10" s="21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25" t="inlineStr">
        <is>
          <t>TOTAL</t>
        </is>
      </c>
      <c r="B12" s="34" t="n"/>
      <c r="C12" s="34" t="n"/>
      <c r="D12" s="26" t="n"/>
      <c r="E12" s="19" t="n">
        <v>15834.13</v>
      </c>
      <c r="F12" s="20" t="n">
        <v>0.9706</v>
      </c>
      <c r="G12" s="21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17" t="inlineStr">
        <is>
          <t>TREPS / Reverse Repo</t>
        </is>
      </c>
      <c r="B14" s="32" t="n"/>
      <c r="C14" s="32" t="n"/>
      <c r="D14" s="14" t="n"/>
      <c r="E14" s="15" t="n"/>
      <c r="F14" s="16" t="n"/>
      <c r="G14" s="16" t="n"/>
    </row>
    <row r="15">
      <c r="A15" s="13" t="inlineStr">
        <is>
          <t>Clearing Corporation of India Ltd.</t>
        </is>
      </c>
      <c r="B15" s="32" t="n"/>
      <c r="C15" s="32" t="n"/>
      <c r="D15" s="14" t="n"/>
      <c r="E15" s="15" t="n">
        <v>517.77</v>
      </c>
      <c r="F15" s="16" t="n">
        <v>0.0317</v>
      </c>
      <c r="G15" s="16" t="n">
        <v>0.053935</v>
      </c>
    </row>
    <row r="16">
      <c r="A16" s="17" t="inlineStr">
        <is>
          <t>Sub Total</t>
        </is>
      </c>
      <c r="B16" s="33" t="n"/>
      <c r="C16" s="33" t="n"/>
      <c r="D16" s="18" t="n"/>
      <c r="E16" s="19" t="n">
        <v>517.77</v>
      </c>
      <c r="F16" s="20" t="n">
        <v>0.0317</v>
      </c>
      <c r="G16" s="21" t="n"/>
    </row>
    <row r="17">
      <c r="A17" s="13" t="n"/>
      <c r="B17" s="32" t="n"/>
      <c r="C17" s="32" t="n"/>
      <c r="D17" s="14" t="n"/>
      <c r="E17" s="15" t="n"/>
      <c r="F17" s="16" t="n"/>
      <c r="G17" s="16" t="n"/>
    </row>
    <row r="18">
      <c r="A18" s="25" t="inlineStr">
        <is>
          <t>TOTAL</t>
        </is>
      </c>
      <c r="B18" s="34" t="n"/>
      <c r="C18" s="34" t="n"/>
      <c r="D18" s="26" t="n"/>
      <c r="E18" s="19" t="n">
        <v>517.77</v>
      </c>
      <c r="F18" s="20" t="n">
        <v>0.0317</v>
      </c>
      <c r="G18" s="21" t="n"/>
    </row>
    <row r="19">
      <c r="A19" s="13" t="inlineStr">
        <is>
          <t>Accrued Interest</t>
        </is>
      </c>
      <c r="B19" s="32" t="n"/>
      <c r="C19" s="32" t="n"/>
      <c r="D19" s="14" t="n"/>
      <c r="E19" s="15" t="n">
        <v>0.2295284</v>
      </c>
      <c r="F19" s="16" t="n">
        <v>1.4e-05</v>
      </c>
      <c r="G19" s="16" t="n"/>
    </row>
    <row r="20">
      <c r="A20" s="13" t="inlineStr">
        <is>
          <t>Net Receivables/(Payables)</t>
        </is>
      </c>
      <c r="B20" s="32" t="n"/>
      <c r="C20" s="32" t="n"/>
      <c r="D20" s="14" t="n"/>
      <c r="E20" s="36" t="n">
        <v>-38.1395284</v>
      </c>
      <c r="F20" s="37" t="n">
        <v>-0.002314</v>
      </c>
      <c r="G20" s="16" t="n">
        <v>0.053935</v>
      </c>
    </row>
    <row r="21">
      <c r="A21" s="27" t="inlineStr">
        <is>
          <t>GRAND TOTAL</t>
        </is>
      </c>
      <c r="B21" s="35" t="n"/>
      <c r="C21" s="35" t="n"/>
      <c r="D21" s="28" t="n"/>
      <c r="E21" s="29" t="n">
        <v>16313.99</v>
      </c>
      <c r="F21" s="30" t="n">
        <v>1</v>
      </c>
      <c r="G21" s="30" t="n"/>
    </row>
    <row r="26">
      <c r="A26" s="83" t="inlineStr">
        <is>
          <t>Notes:</t>
        </is>
      </c>
    </row>
    <row r="27">
      <c r="A27" s="57" t="inlineStr">
        <is>
          <t>1. Security in default beyond its maturiy date</t>
        </is>
      </c>
      <c r="B27" s="3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58" t="n">
        <v>45961</v>
      </c>
      <c r="C30" s="58" t="n">
        <v>45989</v>
      </c>
    </row>
    <row r="31">
      <c r="A31" t="inlineStr">
        <is>
          <t>Direct Plan Growth Option</t>
        </is>
      </c>
      <c r="B31" t="n">
        <v>22.5603</v>
      </c>
      <c r="C31" t="n">
        <v>22.4114</v>
      </c>
    </row>
    <row r="32">
      <c r="A32" t="inlineStr">
        <is>
          <t>Regular Plan Growth Option</t>
        </is>
      </c>
      <c r="B32" t="n">
        <v>20.713</v>
      </c>
      <c r="C32" t="n">
        <v>20.5626</v>
      </c>
    </row>
    <row r="34">
      <c r="A34" t="inlineStr">
        <is>
          <t xml:space="preserve">3. Total Dividend (Net) declared during the month </t>
        </is>
      </c>
      <c r="B34" s="3" t="inlineStr">
        <is>
          <t>NIL</t>
        </is>
      </c>
    </row>
    <row r="35">
      <c r="A35" t="inlineStr">
        <is>
          <t>4. Bonus was declared during the month</t>
        </is>
      </c>
      <c r="B35" s="3" t="inlineStr">
        <is>
          <t>NIL</t>
        </is>
      </c>
    </row>
    <row r="36" ht="29" customHeight="1">
      <c r="A36" s="57" t="inlineStr">
        <is>
          <t>5. Investment in Repo of Corporate Debt Securities during the month ended November 30, 2025</t>
        </is>
      </c>
      <c r="B36" s="3" t="inlineStr">
        <is>
          <t>NIL</t>
        </is>
      </c>
    </row>
    <row r="37" ht="29" customHeight="1">
      <c r="A37" s="57" t="inlineStr">
        <is>
          <t>6. Investment in foreign securities/ADRs/GDRs at the end of the month</t>
        </is>
      </c>
      <c r="B37" s="60" t="n">
        <v>15834.1317002</v>
      </c>
    </row>
    <row r="38" ht="43.5" customHeight="1">
      <c r="A38" s="57" t="inlineStr">
        <is>
          <t>7. Total gross exposure to derivative instruments (excluding reversed positions) at the end of the month (Rs. in Lakhs)</t>
        </is>
      </c>
      <c r="B38" s="3" t="inlineStr">
        <is>
          <t>NIL</t>
        </is>
      </c>
    </row>
    <row r="39">
      <c r="B39" s="3" t="n"/>
    </row>
    <row r="40" ht="29" customHeight="1">
      <c r="A40" s="57" t="inlineStr">
        <is>
          <t>8. Margin Deposits includes Margin money placed on derivatives other than margin money placed with bank</t>
        </is>
      </c>
      <c r="B40" s="3" t="inlineStr">
        <is>
          <t>NIL</t>
        </is>
      </c>
    </row>
    <row r="41" ht="29" customHeight="1">
      <c r="A41" s="57" t="inlineStr">
        <is>
          <t>9. Value of investment made by other schemes under same management (Rs. In Lakhs)</t>
        </is>
      </c>
      <c r="B41" t="inlineStr">
        <is>
          <t>NIL</t>
        </is>
      </c>
    </row>
    <row r="42" ht="29" customHeight="1">
      <c r="A42" s="57" t="inlineStr">
        <is>
          <t>10. Number of instance of deviation In valuation of securities</t>
        </is>
      </c>
      <c r="B42" s="3" t="inlineStr">
        <is>
          <t>NIL</t>
        </is>
      </c>
    </row>
    <row r="43" ht="29" customHeight="1">
      <c r="A43" s="57" t="inlineStr">
        <is>
          <t>11. Total value and percentage of illiquid equity shares / securities</t>
        </is>
      </c>
      <c r="B43" s="3" t="inlineStr">
        <is>
          <t>NIL</t>
        </is>
      </c>
    </row>
    <row r="45" ht="70" customHeight="1">
      <c r="A45" s="85" t="inlineStr">
        <is>
          <t>Scheme Name</t>
        </is>
      </c>
      <c r="B45" s="85" t="inlineStr">
        <is>
          <t>Risk- O - Meter</t>
        </is>
      </c>
      <c r="C45" s="85" t="inlineStr">
        <is>
          <t>Benchmark of the Scheme</t>
        </is>
      </c>
      <c r="D45" s="85" t="inlineStr">
        <is>
          <t>Benchmark Risk-o-meter</t>
        </is>
      </c>
    </row>
    <row r="46" ht="70" customHeight="1">
      <c r="A46" s="85" t="inlineStr">
        <is>
          <t>Edelweiss Emerging Markets Opportunities Equity Off-Shore Fund</t>
        </is>
      </c>
      <c r="B46" s="85" t="n"/>
      <c r="C46" s="85" t="inlineStr">
        <is>
          <t>MSCI Emerging Market Index</t>
        </is>
      </c>
      <c r="D46" s="85" t="n"/>
      <c r="E4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G90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CRISIL IBX 50:50 GILT PLUS SDL APRIL 2037 INDEX FUND AS ON NOVEMBER 30, 2025</t>
        </is>
      </c>
    </row>
    <row r="2" ht="31.5" customHeight="1">
      <c r="A2" s="84" t="inlineStr">
        <is>
          <t>(An open-ended target maturity Index Fund investing in the constituents of CRISIL IBX 50:50 Gilt Plus SDL Index – April 2037. A relatively high interest rate risk and relatively low credit risk)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7" t="inlineStr">
        <is>
          <t>Debt Instruments</t>
        </is>
      </c>
      <c r="B8" s="32" t="n"/>
      <c r="C8" s="32" t="n"/>
      <c r="D8" s="14" t="n"/>
      <c r="E8" s="15" t="n"/>
      <c r="F8" s="16" t="n"/>
      <c r="G8" s="16" t="n"/>
    </row>
    <row r="9">
      <c r="A9" s="17" t="inlineStr">
        <is>
          <t>(a) Listed / Awaiting listing on Stock Exchanges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Sub Total</t>
        </is>
      </c>
      <c r="B10" s="32" t="n"/>
      <c r="C10" s="32" t="n"/>
      <c r="D10" s="14" t="n"/>
      <c r="E10" s="22" t="inlineStr">
        <is>
          <t>NIL</t>
        </is>
      </c>
      <c r="F10" s="23" t="inlineStr">
        <is>
          <t>NIL</t>
        </is>
      </c>
      <c r="G10" s="16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17" t="inlineStr">
        <is>
          <t>Government Securities</t>
        </is>
      </c>
      <c r="B12" s="32" t="n"/>
      <c r="C12" s="32" t="n"/>
      <c r="D12" s="14" t="n"/>
      <c r="E12" s="15" t="n"/>
      <c r="F12" s="16" t="n"/>
      <c r="G12" s="16" t="n"/>
    </row>
    <row r="13">
      <c r="A13" s="13" t="inlineStr">
        <is>
          <t>7.41% GOVT OF INDIA RED 19-12-2036</t>
        </is>
      </c>
      <c r="B13" s="32" t="inlineStr">
        <is>
          <t>IN0020220102</t>
        </is>
      </c>
      <c r="C13" s="32" t="inlineStr">
        <is>
          <t>SOVEREIGN</t>
        </is>
      </c>
      <c r="D13" s="14" t="n">
        <v>35500000</v>
      </c>
      <c r="E13" s="15" t="n">
        <v>37292.75</v>
      </c>
      <c r="F13" s="16" t="n">
        <v>0.3794</v>
      </c>
      <c r="G13" s="16" t="n">
        <v>0.068674</v>
      </c>
    </row>
    <row r="14">
      <c r="A14" s="13" t="inlineStr">
        <is>
          <t>7.54% GOVT OF INDIA RED 23-05-2036</t>
        </is>
      </c>
      <c r="B14" s="32" t="inlineStr">
        <is>
          <t>IN0020220029</t>
        </is>
      </c>
      <c r="C14" s="32" t="inlineStr">
        <is>
          <t>SOVEREIGN</t>
        </is>
      </c>
      <c r="D14" s="14" t="n">
        <v>9000000</v>
      </c>
      <c r="E14" s="15" t="n">
        <v>9549.950000000001</v>
      </c>
      <c r="F14" s="16" t="n">
        <v>0.09710000000000001</v>
      </c>
      <c r="G14" s="16" t="n">
        <v>0.06830799999999999</v>
      </c>
    </row>
    <row r="15">
      <c r="A15" s="17" t="inlineStr">
        <is>
          <t>Sub Total</t>
        </is>
      </c>
      <c r="B15" s="33" t="n"/>
      <c r="C15" s="33" t="n"/>
      <c r="D15" s="18" t="n"/>
      <c r="E15" s="19" t="n">
        <v>46842.7</v>
      </c>
      <c r="F15" s="20" t="n">
        <v>0.4765</v>
      </c>
      <c r="G15" s="21" t="n"/>
    </row>
    <row r="16">
      <c r="A16" s="13" t="n"/>
      <c r="B16" s="32" t="n"/>
      <c r="C16" s="32" t="n"/>
      <c r="D16" s="14" t="n"/>
      <c r="E16" s="15" t="n"/>
      <c r="F16" s="16" t="n"/>
      <c r="G16" s="16" t="n"/>
    </row>
    <row r="17">
      <c r="A17" s="17" t="inlineStr">
        <is>
          <t>State Development Loan</t>
        </is>
      </c>
      <c r="B17" s="32" t="n"/>
      <c r="C17" s="32" t="n"/>
      <c r="D17" s="14" t="n"/>
      <c r="E17" s="15" t="n"/>
      <c r="F17" s="16" t="n"/>
      <c r="G17" s="16" t="n"/>
    </row>
    <row r="18">
      <c r="A18" s="13" t="inlineStr">
        <is>
          <t>7.84% TELANGANA SDL RED 03-08-2036</t>
        </is>
      </c>
      <c r="B18" s="32" t="inlineStr">
        <is>
          <t>IN4520220109</t>
        </is>
      </c>
      <c r="C18" s="32" t="inlineStr">
        <is>
          <t>SOVEREIGN</t>
        </is>
      </c>
      <c r="D18" s="14" t="n">
        <v>12000000</v>
      </c>
      <c r="E18" s="15" t="n">
        <v>12513.1</v>
      </c>
      <c r="F18" s="16" t="n">
        <v>0.1273</v>
      </c>
      <c r="G18" s="16" t="n">
        <v>0.07387000000000001</v>
      </c>
    </row>
    <row r="19">
      <c r="A19" s="13" t="inlineStr">
        <is>
          <t>7.74% UTTAR PRADESH SDL 15-03-2037</t>
        </is>
      </c>
      <c r="B19" s="32" t="inlineStr">
        <is>
          <t>IN3320220152</t>
        </is>
      </c>
      <c r="C19" s="32" t="inlineStr">
        <is>
          <t>SOVEREIGN</t>
        </is>
      </c>
      <c r="D19" s="14" t="n">
        <v>9323700</v>
      </c>
      <c r="E19" s="15" t="n">
        <v>9675.99</v>
      </c>
      <c r="F19" s="16" t="n">
        <v>0.0984</v>
      </c>
      <c r="G19" s="16" t="n">
        <v>0.07373200000000001</v>
      </c>
    </row>
    <row r="20">
      <c r="A20" s="13" t="inlineStr">
        <is>
          <t>8.03% ANDHRA PRADESH SDL RED 20-07-2036</t>
        </is>
      </c>
      <c r="B20" s="32" t="inlineStr">
        <is>
          <t>IN1020220332</t>
        </is>
      </c>
      <c r="C20" s="32" t="inlineStr">
        <is>
          <t>SOVEREIGN</t>
        </is>
      </c>
      <c r="D20" s="14" t="n">
        <v>5000000</v>
      </c>
      <c r="E20" s="15" t="n">
        <v>5286.06</v>
      </c>
      <c r="F20" s="16" t="n">
        <v>0.0538</v>
      </c>
      <c r="G20" s="16" t="n">
        <v>0.073785</v>
      </c>
    </row>
    <row r="21">
      <c r="A21" s="13" t="inlineStr">
        <is>
          <t>7.89% TELANGANA SDL RED 27-10-2036</t>
        </is>
      </c>
      <c r="B21" s="32" t="inlineStr">
        <is>
          <t>IN4520220224</t>
        </is>
      </c>
      <c r="C21" s="32" t="inlineStr">
        <is>
          <t>SOVEREIGN</t>
        </is>
      </c>
      <c r="D21" s="14" t="n">
        <v>5000000</v>
      </c>
      <c r="E21" s="15" t="n">
        <v>5235.77</v>
      </c>
      <c r="F21" s="16" t="n">
        <v>0.0533</v>
      </c>
      <c r="G21" s="16" t="n">
        <v>0.07387000000000001</v>
      </c>
    </row>
    <row r="22">
      <c r="A22" s="13" t="inlineStr">
        <is>
          <t>7.75% RAJASTHAN SDL RED 08-11-2036</t>
        </is>
      </c>
      <c r="B22" s="32" t="inlineStr">
        <is>
          <t>IN2920230306</t>
        </is>
      </c>
      <c r="C22" s="32" t="inlineStr">
        <is>
          <t>SOVEREIGN</t>
        </is>
      </c>
      <c r="D22" s="14" t="n">
        <v>5000000</v>
      </c>
      <c r="E22" s="15" t="n">
        <v>5200.28</v>
      </c>
      <c r="F22" s="16" t="n">
        <v>0.0529</v>
      </c>
      <c r="G22" s="16" t="n">
        <v>0.073433</v>
      </c>
    </row>
    <row r="23">
      <c r="A23" s="13" t="inlineStr">
        <is>
          <t>7.72% ANDHRA PRADESH SDL RED 25-10-2036</t>
        </is>
      </c>
      <c r="B23" s="32" t="inlineStr">
        <is>
          <t>IN1020230539</t>
        </is>
      </c>
      <c r="C23" s="32" t="inlineStr">
        <is>
          <t>SOVEREIGN</t>
        </is>
      </c>
      <c r="D23" s="14" t="n">
        <v>3107800</v>
      </c>
      <c r="E23" s="15" t="n">
        <v>3216.88</v>
      </c>
      <c r="F23" s="16" t="n">
        <v>0.0327</v>
      </c>
      <c r="G23" s="16" t="n">
        <v>0.073785</v>
      </c>
    </row>
    <row r="24">
      <c r="A24" s="13" t="inlineStr">
        <is>
          <t>7.83% TELANGANA SDL RED 04-10-2036</t>
        </is>
      </c>
      <c r="B24" s="32" t="inlineStr">
        <is>
          <t>IN4520220216</t>
        </is>
      </c>
      <c r="C24" s="32" t="inlineStr">
        <is>
          <t>SOVEREIGN</t>
        </is>
      </c>
      <c r="D24" s="14" t="n">
        <v>3000000</v>
      </c>
      <c r="E24" s="15" t="n">
        <v>3127.43</v>
      </c>
      <c r="F24" s="16" t="n">
        <v>0.0318</v>
      </c>
      <c r="G24" s="16" t="n">
        <v>0.07387000000000001</v>
      </c>
    </row>
    <row r="25">
      <c r="A25" s="13" t="inlineStr">
        <is>
          <t>7.47% ANDHRA PRADESH SDL RED 26-04-2037</t>
        </is>
      </c>
      <c r="B25" s="32" t="inlineStr">
        <is>
          <t>IN1020230067</t>
        </is>
      </c>
      <c r="C25" s="32" t="inlineStr">
        <is>
          <t>SOVEREIGN</t>
        </is>
      </c>
      <c r="D25" s="14" t="n">
        <v>1000000</v>
      </c>
      <c r="E25" s="15" t="n">
        <v>1017.81</v>
      </c>
      <c r="F25" s="16" t="n">
        <v>0.0104</v>
      </c>
      <c r="G25" s="16" t="n">
        <v>0.073675</v>
      </c>
    </row>
    <row r="26">
      <c r="A26" s="13" t="inlineStr">
        <is>
          <t>7.24% KARNATAKA SDL RED 10-03-2037</t>
        </is>
      </c>
      <c r="B26" s="32" t="inlineStr">
        <is>
          <t>IN1920200657</t>
        </is>
      </c>
      <c r="C26" s="32" t="inlineStr">
        <is>
          <t>SOVEREIGN</t>
        </is>
      </c>
      <c r="D26" s="14" t="n">
        <v>1000000</v>
      </c>
      <c r="E26" s="15" t="n">
        <v>1003.32</v>
      </c>
      <c r="F26" s="16" t="n">
        <v>0.0102</v>
      </c>
      <c r="G26" s="16" t="n">
        <v>0.073238</v>
      </c>
    </row>
    <row r="27">
      <c r="A27" s="13" t="inlineStr">
        <is>
          <t>7.97% ANDHRA PRADESH SDL RED 10-08-2036</t>
        </is>
      </c>
      <c r="B27" s="32" t="inlineStr">
        <is>
          <t>IN1020220407</t>
        </is>
      </c>
      <c r="C27" s="32" t="inlineStr">
        <is>
          <t>SOVEREIGN</t>
        </is>
      </c>
      <c r="D27" s="14" t="n">
        <v>500000</v>
      </c>
      <c r="E27" s="15" t="n">
        <v>526.49</v>
      </c>
      <c r="F27" s="16" t="n">
        <v>0.0054</v>
      </c>
      <c r="G27" s="16" t="n">
        <v>0.073785</v>
      </c>
    </row>
    <row r="28">
      <c r="A28" s="13" t="inlineStr">
        <is>
          <t>7.94% TELANGANA SDL RED 29-06-2036</t>
        </is>
      </c>
      <c r="B28" s="32" t="inlineStr">
        <is>
          <t>IN4520220042</t>
        </is>
      </c>
      <c r="C28" s="32" t="inlineStr">
        <is>
          <t>SOVEREIGN</t>
        </is>
      </c>
      <c r="D28" s="14" t="n">
        <v>500000</v>
      </c>
      <c r="E28" s="15" t="n">
        <v>524.9299999999999</v>
      </c>
      <c r="F28" s="16" t="n">
        <v>0.0053</v>
      </c>
      <c r="G28" s="16" t="n">
        <v>0.07387000000000001</v>
      </c>
    </row>
    <row r="29">
      <c r="A29" s="13" t="inlineStr">
        <is>
          <t>7.72% KARNATAKA SDL RED 10-01-2037</t>
        </is>
      </c>
      <c r="B29" s="32" t="inlineStr">
        <is>
          <t>IN1920230191</t>
        </is>
      </c>
      <c r="C29" s="32" t="inlineStr">
        <is>
          <t>SOVEREIGN</t>
        </is>
      </c>
      <c r="D29" s="14" t="n">
        <v>500000</v>
      </c>
      <c r="E29" s="15" t="n">
        <v>519.23</v>
      </c>
      <c r="F29" s="16" t="n">
        <v>0.0053</v>
      </c>
      <c r="G29" s="16" t="n">
        <v>0.073393</v>
      </c>
    </row>
    <row r="30">
      <c r="A30" s="13" t="inlineStr">
        <is>
          <t>7.45% MAHARASHTRA SDL RED 20-03-2037</t>
        </is>
      </c>
      <c r="B30" s="32" t="inlineStr">
        <is>
          <t>IN2220230295</t>
        </is>
      </c>
      <c r="C30" s="32" t="inlineStr">
        <is>
          <t>SOVEREIGN</t>
        </is>
      </c>
      <c r="D30" s="14" t="n">
        <v>500000</v>
      </c>
      <c r="E30" s="15" t="n">
        <v>509.69</v>
      </c>
      <c r="F30" s="16" t="n">
        <v>0.0052</v>
      </c>
      <c r="G30" s="16" t="n">
        <v>0.073238</v>
      </c>
    </row>
    <row r="31">
      <c r="A31" s="13" t="inlineStr">
        <is>
          <t>7.45% KARNATAKA SDL RED 20-03-2037</t>
        </is>
      </c>
      <c r="B31" s="32" t="inlineStr">
        <is>
          <t>IN1920230357</t>
        </is>
      </c>
      <c r="C31" s="32" t="inlineStr">
        <is>
          <t>SOVEREIGN</t>
        </is>
      </c>
      <c r="D31" s="14" t="n">
        <v>500000</v>
      </c>
      <c r="E31" s="15" t="n">
        <v>509.69</v>
      </c>
      <c r="F31" s="16" t="n">
        <v>0.0052</v>
      </c>
      <c r="G31" s="16" t="n">
        <v>0.073238</v>
      </c>
    </row>
    <row r="32">
      <c r="A32" s="17" t="inlineStr">
        <is>
          <t>Sub Total</t>
        </is>
      </c>
      <c r="B32" s="33" t="n"/>
      <c r="C32" s="33" t="n"/>
      <c r="D32" s="18" t="n"/>
      <c r="E32" s="19" t="n">
        <v>48866.67</v>
      </c>
      <c r="F32" s="20" t="n">
        <v>0.4972</v>
      </c>
      <c r="G32" s="21" t="n"/>
    </row>
    <row r="33">
      <c r="A33" s="13" t="n"/>
      <c r="B33" s="32" t="n"/>
      <c r="C33" s="32" t="n"/>
      <c r="D33" s="14" t="n"/>
      <c r="E33" s="15" t="n"/>
      <c r="F33" s="16" t="n"/>
      <c r="G33" s="16" t="n"/>
    </row>
    <row r="34">
      <c r="A34" s="13" t="n"/>
      <c r="B34" s="32" t="n"/>
      <c r="C34" s="32" t="n"/>
      <c r="D34" s="14" t="n"/>
      <c r="E34" s="15" t="n"/>
      <c r="F34" s="16" t="n"/>
      <c r="G34" s="16" t="n"/>
    </row>
    <row r="35">
      <c r="A35" s="17" t="inlineStr">
        <is>
          <t>(b)Privately Placed/Unlisted</t>
        </is>
      </c>
      <c r="B35" s="32" t="n"/>
      <c r="C35" s="32" t="n"/>
      <c r="D35" s="14" t="n"/>
      <c r="E35" s="15" t="n"/>
      <c r="F35" s="16" t="n"/>
      <c r="G35" s="16" t="n"/>
    </row>
    <row r="36">
      <c r="A36" s="17" t="inlineStr">
        <is>
          <t>Sub Total</t>
        </is>
      </c>
      <c r="B36" s="32" t="n"/>
      <c r="C36" s="32" t="n"/>
      <c r="D36" s="14" t="n"/>
      <c r="E36" s="22" t="inlineStr">
        <is>
          <t>NIL</t>
        </is>
      </c>
      <c r="F36" s="23" t="inlineStr">
        <is>
          <t>NIL</t>
        </is>
      </c>
      <c r="G36" s="16" t="n"/>
    </row>
    <row r="37">
      <c r="A37" s="13" t="n"/>
      <c r="B37" s="32" t="n"/>
      <c r="C37" s="32" t="n"/>
      <c r="D37" s="14" t="n"/>
      <c r="E37" s="15" t="n"/>
      <c r="F37" s="16" t="n"/>
      <c r="G37" s="16" t="n"/>
    </row>
    <row r="38">
      <c r="A38" s="17" t="inlineStr">
        <is>
          <t>(c)Securitised Debt Instruments</t>
        </is>
      </c>
      <c r="B38" s="32" t="n"/>
      <c r="C38" s="32" t="n"/>
      <c r="D38" s="14" t="n"/>
      <c r="E38" s="15" t="n"/>
      <c r="F38" s="16" t="n"/>
      <c r="G38" s="16" t="n"/>
    </row>
    <row r="39">
      <c r="A39" s="17" t="inlineStr">
        <is>
          <t>Sub Total</t>
        </is>
      </c>
      <c r="B39" s="32" t="n"/>
      <c r="C39" s="32" t="n"/>
      <c r="D39" s="14" t="n"/>
      <c r="E39" s="22" t="inlineStr">
        <is>
          <t>NIL</t>
        </is>
      </c>
      <c r="F39" s="23" t="inlineStr">
        <is>
          <t>NIL</t>
        </is>
      </c>
      <c r="G39" s="16" t="n"/>
    </row>
    <row r="40">
      <c r="A40" s="13" t="n"/>
      <c r="B40" s="32" t="n"/>
      <c r="C40" s="32" t="n"/>
      <c r="D40" s="14" t="n"/>
      <c r="E40" s="15" t="n"/>
      <c r="F40" s="16" t="n"/>
      <c r="G40" s="16" t="n"/>
    </row>
    <row r="41">
      <c r="A41" s="25" t="inlineStr">
        <is>
          <t>TOTAL</t>
        </is>
      </c>
      <c r="B41" s="34" t="n"/>
      <c r="C41" s="34" t="n"/>
      <c r="D41" s="26" t="n"/>
      <c r="E41" s="19" t="n">
        <v>95709.37</v>
      </c>
      <c r="F41" s="20" t="n">
        <v>0.9737</v>
      </c>
      <c r="G41" s="21" t="n"/>
    </row>
    <row r="42">
      <c r="A42" s="13" t="n"/>
      <c r="B42" s="32" t="n"/>
      <c r="C42" s="32" t="n"/>
      <c r="D42" s="14" t="n"/>
      <c r="E42" s="15" t="n"/>
      <c r="F42" s="16" t="n"/>
      <c r="G42" s="16" t="n"/>
    </row>
    <row r="43">
      <c r="A43" s="13" t="n"/>
      <c r="B43" s="32" t="n"/>
      <c r="C43" s="32" t="n"/>
      <c r="D43" s="14" t="n"/>
      <c r="E43" s="15" t="n"/>
      <c r="F43" s="16" t="n"/>
      <c r="G43" s="16" t="n"/>
    </row>
    <row r="44">
      <c r="A44" s="17" t="inlineStr">
        <is>
          <t>TREPS / Reverse Repo</t>
        </is>
      </c>
      <c r="B44" s="32" t="n"/>
      <c r="C44" s="32" t="n"/>
      <c r="D44" s="14" t="n"/>
      <c r="E44" s="15" t="n"/>
      <c r="F44" s="16" t="n"/>
      <c r="G44" s="16" t="n"/>
    </row>
    <row r="45">
      <c r="A45" s="13" t="inlineStr">
        <is>
          <t>Clearing Corporation of India Ltd.</t>
        </is>
      </c>
      <c r="B45" s="32" t="n"/>
      <c r="C45" s="32" t="n"/>
      <c r="D45" s="14" t="n"/>
      <c r="E45" s="15" t="n">
        <v>603.73</v>
      </c>
      <c r="F45" s="16" t="n">
        <v>0.0061</v>
      </c>
      <c r="G45" s="16" t="n">
        <v>0.053935</v>
      </c>
    </row>
    <row r="46">
      <c r="A46" s="17" t="inlineStr">
        <is>
          <t>Sub Total</t>
        </is>
      </c>
      <c r="B46" s="33" t="n"/>
      <c r="C46" s="33" t="n"/>
      <c r="D46" s="18" t="n"/>
      <c r="E46" s="19" t="n">
        <v>603.73</v>
      </c>
      <c r="F46" s="20" t="n">
        <v>0.0061</v>
      </c>
      <c r="G46" s="21" t="n"/>
    </row>
    <row r="47">
      <c r="A47" s="13" t="n"/>
      <c r="B47" s="32" t="n"/>
      <c r="C47" s="32" t="n"/>
      <c r="D47" s="14" t="n"/>
      <c r="E47" s="15" t="n"/>
      <c r="F47" s="16" t="n"/>
      <c r="G47" s="16" t="n"/>
    </row>
    <row r="48">
      <c r="A48" s="25" t="inlineStr">
        <is>
          <t>TOTAL</t>
        </is>
      </c>
      <c r="B48" s="34" t="n"/>
      <c r="C48" s="34" t="n"/>
      <c r="D48" s="26" t="n"/>
      <c r="E48" s="19" t="n">
        <v>603.73</v>
      </c>
      <c r="F48" s="20" t="n">
        <v>0.0061</v>
      </c>
      <c r="G48" s="21" t="n"/>
    </row>
    <row r="49">
      <c r="A49" s="13" t="inlineStr">
        <is>
          <t>Accrued Interest</t>
        </is>
      </c>
      <c r="B49" s="32" t="n"/>
      <c r="C49" s="32" t="n"/>
      <c r="D49" s="14" t="n"/>
      <c r="E49" s="15" t="n">
        <v>2011.5323037</v>
      </c>
      <c r="F49" s="16" t="n">
        <v>0.020462</v>
      </c>
      <c r="G49" s="16" t="n"/>
    </row>
    <row r="50">
      <c r="A50" s="13" t="inlineStr">
        <is>
          <t>Net Receivables/(Payables)</t>
        </is>
      </c>
      <c r="B50" s="32" t="n"/>
      <c r="C50" s="32" t="n"/>
      <c r="D50" s="14" t="n"/>
      <c r="E50" s="36" t="n">
        <v>-23.1423037</v>
      </c>
      <c r="F50" s="37" t="n">
        <v>-0.000262</v>
      </c>
      <c r="G50" s="16" t="n">
        <v>0.053935</v>
      </c>
    </row>
    <row r="51">
      <c r="A51" s="27" t="inlineStr">
        <is>
          <t>GRAND TOTAL</t>
        </is>
      </c>
      <c r="B51" s="35" t="n"/>
      <c r="C51" s="35" t="n"/>
      <c r="D51" s="28" t="n"/>
      <c r="E51" s="29" t="n">
        <v>98301.49000000001</v>
      </c>
      <c r="F51" s="30" t="n">
        <v>1</v>
      </c>
      <c r="G51" s="30" t="n"/>
    </row>
    <row r="53">
      <c r="A53" s="83" t="inlineStr">
        <is>
          <t>**Non Traded Security</t>
        </is>
      </c>
    </row>
    <row r="54">
      <c r="A54" s="83" t="inlineStr">
        <is>
          <t>In accordance with SEBI Circular no. SEBI/HO/IMD/PoD2/P/CIR/2024/183 dated December 13, 2024, Debt Index Replication Factor (DIRF) is 99.13%.</t>
        </is>
      </c>
    </row>
    <row r="56">
      <c r="A56" s="83" t="inlineStr">
        <is>
          <t>Notes:</t>
        </is>
      </c>
    </row>
    <row r="57">
      <c r="A57" s="57" t="inlineStr">
        <is>
          <t>1. Security in default beyond its maturiy date</t>
        </is>
      </c>
      <c r="B57" s="3" t="inlineStr">
        <is>
          <t>NIL</t>
        </is>
      </c>
    </row>
    <row r="58">
      <c r="A58" t="inlineStr">
        <is>
          <t>2. NAV at the beginning of the period (Rs. per unit)</t>
        </is>
      </c>
    </row>
    <row r="59">
      <c r="A59" t="inlineStr">
        <is>
          <t>Plan /option (Face Value 10)</t>
        </is>
      </c>
      <c r="B59" t="inlineStr">
        <is>
          <t>As on</t>
        </is>
      </c>
      <c r="C59" t="inlineStr">
        <is>
          <t>As on</t>
        </is>
      </c>
    </row>
    <row r="60">
      <c r="B60" s="58" t="n">
        <v>45961</v>
      </c>
      <c r="C60" s="58" t="n">
        <v>45989</v>
      </c>
    </row>
    <row r="61">
      <c r="A61" t="inlineStr">
        <is>
          <t>Direct Plan  Growth Option</t>
        </is>
      </c>
      <c r="B61" t="n">
        <v>12.9726</v>
      </c>
      <c r="C61" t="n">
        <v>13.0805</v>
      </c>
    </row>
    <row r="62">
      <c r="A62" t="inlineStr">
        <is>
          <t>Direct Plan IDCW Option</t>
        </is>
      </c>
      <c r="B62" t="n">
        <v>12.9726</v>
      </c>
      <c r="C62" t="n">
        <v>13.0806</v>
      </c>
    </row>
    <row r="63">
      <c r="A63" t="inlineStr">
        <is>
          <t>Regular Plan  Growth Option</t>
        </is>
      </c>
      <c r="B63" t="n">
        <v>12.8641</v>
      </c>
      <c r="C63" t="n">
        <v>12.968</v>
      </c>
    </row>
    <row r="64">
      <c r="A64" t="inlineStr">
        <is>
          <t>Regular Plan IDCW Option</t>
        </is>
      </c>
      <c r="B64" t="n">
        <v>12.8644</v>
      </c>
      <c r="C64" t="n">
        <v>12.9683</v>
      </c>
    </row>
    <row r="66">
      <c r="A66" t="inlineStr">
        <is>
          <t xml:space="preserve">3. Total Dividend (Net) declared during the month </t>
        </is>
      </c>
      <c r="B66" s="3" t="inlineStr">
        <is>
          <t>NIL</t>
        </is>
      </c>
    </row>
    <row r="67">
      <c r="A67" t="inlineStr">
        <is>
          <t>4. Bonus was declared during the month</t>
        </is>
      </c>
      <c r="B67" s="3" t="inlineStr">
        <is>
          <t>NIL</t>
        </is>
      </c>
    </row>
    <row r="68" ht="29" customHeight="1">
      <c r="A68" s="57" t="inlineStr">
        <is>
          <t>5. Investment in Repo of Corporate Debt Securities during the month ended November 30, 2025</t>
        </is>
      </c>
      <c r="B68" s="3" t="inlineStr">
        <is>
          <t>NIL</t>
        </is>
      </c>
    </row>
    <row r="69" ht="29" customHeight="1">
      <c r="A69" s="57" t="inlineStr">
        <is>
          <t>6. Investment in foreign securities/ADRs/GDRs at the end of the month</t>
        </is>
      </c>
      <c r="B69" s="3" t="inlineStr">
        <is>
          <t>NIL</t>
        </is>
      </c>
    </row>
    <row r="70">
      <c r="A70" t="inlineStr">
        <is>
          <t>7. Average Portfolio Maturity</t>
        </is>
      </c>
      <c r="B70" s="60">
        <f>B85</f>
        <v/>
      </c>
    </row>
    <row r="71" ht="43.5" customHeight="1">
      <c r="A71" s="57" t="inlineStr">
        <is>
          <t>8. Total gross exposure to derivative instruments (excluding reversed positions) at the end of the month (Rs. in Lakhs)</t>
        </is>
      </c>
      <c r="B71" s="3" t="inlineStr">
        <is>
          <t>NIL</t>
        </is>
      </c>
    </row>
    <row r="72">
      <c r="B72" s="3" t="n"/>
    </row>
    <row r="73" ht="29" customHeight="1">
      <c r="A73" s="57" t="inlineStr">
        <is>
          <t>9. Margin Deposits includes Margin money placed on derivatives other than margin money placed with bank</t>
        </is>
      </c>
      <c r="B73" s="3" t="inlineStr">
        <is>
          <t>NIL</t>
        </is>
      </c>
    </row>
    <row r="74" ht="29" customHeight="1">
      <c r="A74" s="57" t="inlineStr">
        <is>
          <t>10. Value of investment made by other schemes under same management (Rs. In Lakhs)</t>
        </is>
      </c>
      <c r="B74" t="inlineStr">
        <is>
          <t>NIL</t>
        </is>
      </c>
    </row>
    <row r="75" ht="29" customHeight="1">
      <c r="A75" s="57" t="inlineStr">
        <is>
          <t>11. Number of instance of deviation In valuation of securities</t>
        </is>
      </c>
      <c r="B75" s="3" t="inlineStr">
        <is>
          <t>NIL</t>
        </is>
      </c>
    </row>
    <row r="76" ht="29" customHeight="1">
      <c r="A76" s="57" t="inlineStr">
        <is>
          <t>12. Total value and percentage of illiquid equity shares / securities</t>
        </is>
      </c>
      <c r="B76" s="3" t="inlineStr">
        <is>
          <t>NIL</t>
        </is>
      </c>
    </row>
    <row r="78">
      <c r="A78" t="inlineStr">
        <is>
          <t>Portfolio Information</t>
        </is>
      </c>
    </row>
    <row r="79" ht="58" customHeight="1">
      <c r="A79" s="61" t="inlineStr">
        <is>
          <t>Scheme Name :</t>
        </is>
      </c>
      <c r="B79" s="65" t="inlineStr">
        <is>
          <t xml:space="preserve">EDELWEISS CRISIL IBX 50:50 GILT PLUS SDL APRIL 2037 INDEX FUND </t>
        </is>
      </c>
    </row>
    <row r="80" ht="43.5" customHeight="1">
      <c r="A80" s="61" t="inlineStr">
        <is>
          <t>Description (if any)</t>
        </is>
      </c>
      <c r="B80" s="65" t="inlineStr">
        <is>
          <t>CRISIL Gilt Plus SDL 5050 Apr 2037 Index Fund</t>
        </is>
      </c>
    </row>
    <row r="81">
      <c r="A81" s="61" t="n"/>
      <c r="B81" s="61" t="n"/>
    </row>
    <row r="82">
      <c r="A82" s="61" t="inlineStr">
        <is>
          <t>Annualised Portfolio YTM* :</t>
        </is>
      </c>
      <c r="B82" s="62" t="n">
        <v>7.111392321148499</v>
      </c>
    </row>
    <row r="83">
      <c r="A83" s="61" t="n"/>
      <c r="B83" s="61" t="n"/>
    </row>
    <row r="84">
      <c r="A84" s="61" t="inlineStr">
        <is>
          <t>Macaulay Duration</t>
        </is>
      </c>
      <c r="B84" s="63" t="n">
        <v>7.4869</v>
      </c>
    </row>
    <row r="85">
      <c r="A85" s="61" t="inlineStr">
        <is>
          <t>Residual Maturity</t>
        </is>
      </c>
      <c r="B85" s="63" t="n">
        <v>10.86634245121633</v>
      </c>
    </row>
    <row r="86">
      <c r="A86" s="61" t="n"/>
      <c r="B86" s="61" t="n"/>
    </row>
    <row r="87">
      <c r="A87" s="61" t="inlineStr">
        <is>
          <t xml:space="preserve">As on (Date) </t>
        </is>
      </c>
      <c r="B87" s="64" t="n">
        <v>45991</v>
      </c>
    </row>
    <row r="89" ht="70" customHeight="1">
      <c r="A89" s="85" t="inlineStr">
        <is>
          <t>Scheme Name</t>
        </is>
      </c>
      <c r="B89" s="85" t="inlineStr">
        <is>
          <t>Risk- O - Meter</t>
        </is>
      </c>
      <c r="C89" s="85" t="inlineStr">
        <is>
          <t>Benchmark of the Scheme</t>
        </is>
      </c>
      <c r="D89" s="85" t="inlineStr">
        <is>
          <t>Benchmark Risk-o-meter</t>
        </is>
      </c>
    </row>
    <row r="90" ht="70" customHeight="1">
      <c r="A90" s="85" t="inlineStr">
        <is>
          <t>Edelweiss Crisil IBX 50-50 Gilt Plus SDL Apr 2037 Index Fund</t>
        </is>
      </c>
      <c r="B90" s="85" t="n"/>
      <c r="C90" s="85" t="inlineStr">
        <is>
          <t>CRISIL IBX 50:50 Gilt Plus SDL Index – April 2037</t>
        </is>
      </c>
      <c r="D90" s="85" t="n"/>
      <c r="E90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G59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BHARAT BOND FOF – APRIL 2030 AS ON NOVEMBER 30, 2025</t>
        </is>
      </c>
    </row>
    <row r="2" ht="31.5" customHeight="1">
      <c r="A2" s="84" t="inlineStr">
        <is>
          <t>(An open-ended Target Maturity fund of funds scheme investing in units of BHARAT Bond ETF – April 2030)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3" t="n"/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Investment in Mutual fund</t>
        </is>
      </c>
      <c r="B8" s="32" t="n"/>
      <c r="C8" s="32" t="n"/>
      <c r="D8" s="14" t="n"/>
      <c r="E8" s="15" t="n"/>
      <c r="F8" s="16" t="n"/>
      <c r="G8" s="16" t="n"/>
    </row>
    <row r="9">
      <c r="A9" s="13" t="inlineStr">
        <is>
          <t>BHARAT BOND ETF-APRIL 2030-GROWTH</t>
        </is>
      </c>
      <c r="B9" s="32" t="inlineStr">
        <is>
          <t>INF754K01KO2</t>
        </is>
      </c>
      <c r="C9" s="32" t="n"/>
      <c r="D9" s="14" t="n">
        <v>61277690.00210001</v>
      </c>
      <c r="E9" s="15" t="n">
        <v>958910.0600000001</v>
      </c>
      <c r="F9" s="16" t="n">
        <v>0.9975000000000001</v>
      </c>
      <c r="G9" s="16" t="n"/>
    </row>
    <row r="10">
      <c r="A10" s="17" t="inlineStr">
        <is>
          <t>Sub Total</t>
        </is>
      </c>
      <c r="B10" s="33" t="n"/>
      <c r="C10" s="33" t="n"/>
      <c r="D10" s="18" t="n"/>
      <c r="E10" s="19" t="n">
        <v>958910.0600000001</v>
      </c>
      <c r="F10" s="20" t="n">
        <v>0.9975000000000001</v>
      </c>
      <c r="G10" s="21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25" t="inlineStr">
        <is>
          <t>TOTAL</t>
        </is>
      </c>
      <c r="B12" s="34" t="n"/>
      <c r="C12" s="34" t="n"/>
      <c r="D12" s="26" t="n"/>
      <c r="E12" s="19" t="n">
        <v>958910.0600000001</v>
      </c>
      <c r="F12" s="20" t="n">
        <v>0.9975000000000001</v>
      </c>
      <c r="G12" s="21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17" t="inlineStr">
        <is>
          <t>TREPS / Reverse Repo</t>
        </is>
      </c>
      <c r="B14" s="32" t="n"/>
      <c r="C14" s="32" t="n"/>
      <c r="D14" s="14" t="n"/>
      <c r="E14" s="15" t="n"/>
      <c r="F14" s="16" t="n"/>
      <c r="G14" s="16" t="n"/>
    </row>
    <row r="15">
      <c r="A15" s="13" t="inlineStr">
        <is>
          <t>Clearing Corporation of India Ltd.</t>
        </is>
      </c>
      <c r="B15" s="32" t="n"/>
      <c r="C15" s="32" t="n"/>
      <c r="D15" s="14" t="n"/>
      <c r="E15" s="15" t="n">
        <v>4240.12</v>
      </c>
      <c r="F15" s="16" t="n">
        <v>0.0044</v>
      </c>
      <c r="G15" s="16" t="n">
        <v>0.053935</v>
      </c>
    </row>
    <row r="16">
      <c r="A16" s="17" t="inlineStr">
        <is>
          <t>Sub Total</t>
        </is>
      </c>
      <c r="B16" s="33" t="n"/>
      <c r="C16" s="33" t="n"/>
      <c r="D16" s="18" t="n"/>
      <c r="E16" s="19" t="n">
        <v>4240.12</v>
      </c>
      <c r="F16" s="20" t="n">
        <v>0.0044</v>
      </c>
      <c r="G16" s="21" t="n"/>
    </row>
    <row r="17">
      <c r="A17" s="13" t="n"/>
      <c r="B17" s="32" t="n"/>
      <c r="C17" s="32" t="n"/>
      <c r="D17" s="14" t="n"/>
      <c r="E17" s="15" t="n"/>
      <c r="F17" s="16" t="n"/>
      <c r="G17" s="16" t="n"/>
    </row>
    <row r="18">
      <c r="A18" s="25" t="inlineStr">
        <is>
          <t>TOTAL</t>
        </is>
      </c>
      <c r="B18" s="34" t="n"/>
      <c r="C18" s="34" t="n"/>
      <c r="D18" s="26" t="n"/>
      <c r="E18" s="19" t="n">
        <v>4240.12</v>
      </c>
      <c r="F18" s="20" t="n">
        <v>0.0044</v>
      </c>
      <c r="G18" s="21" t="n"/>
    </row>
    <row r="19">
      <c r="A19" s="13" t="inlineStr">
        <is>
          <t>Accrued Interest</t>
        </is>
      </c>
      <c r="B19" s="32" t="n"/>
      <c r="C19" s="32" t="n"/>
      <c r="D19" s="14" t="n"/>
      <c r="E19" s="15" t="n">
        <v>1.8796512</v>
      </c>
      <c r="F19" s="16" t="n">
        <v>1e-06</v>
      </c>
      <c r="G19" s="16" t="n"/>
    </row>
    <row r="20">
      <c r="A20" s="13" t="inlineStr">
        <is>
          <t>Net Receivables/(Payables)</t>
        </is>
      </c>
      <c r="B20" s="32" t="n"/>
      <c r="C20" s="32" t="n"/>
      <c r="D20" s="14" t="n"/>
      <c r="E20" s="36" t="n">
        <v>-1828.8596512</v>
      </c>
      <c r="F20" s="37" t="n">
        <v>-0.001901</v>
      </c>
      <c r="G20" s="16" t="n">
        <v>0.053934</v>
      </c>
    </row>
    <row r="21">
      <c r="A21" s="27" t="inlineStr">
        <is>
          <t>GRAND TOTAL</t>
        </is>
      </c>
      <c r="B21" s="35" t="n"/>
      <c r="C21" s="35" t="n"/>
      <c r="D21" s="28" t="n"/>
      <c r="E21" s="29" t="n">
        <v>961323.2</v>
      </c>
      <c r="F21" s="30" t="n">
        <v>1</v>
      </c>
      <c r="G21" s="30" t="n"/>
    </row>
    <row r="26">
      <c r="A26" s="83" t="inlineStr">
        <is>
          <t>Notes:</t>
        </is>
      </c>
    </row>
    <row r="27" ht="29" customHeight="1">
      <c r="A27" s="57" t="inlineStr">
        <is>
          <t>1. Security in default beyond its maturiy date</t>
        </is>
      </c>
      <c r="B27" s="3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58" t="n">
        <v>45961</v>
      </c>
      <c r="C30" s="58" t="n">
        <v>45989</v>
      </c>
    </row>
    <row r="31">
      <c r="A31" t="inlineStr">
        <is>
          <t>Direct Plan Growth Option</t>
        </is>
      </c>
      <c r="B31" t="n">
        <v>15.4911</v>
      </c>
      <c r="C31" t="n">
        <v>15.5792</v>
      </c>
    </row>
    <row r="32">
      <c r="A32" t="inlineStr">
        <is>
          <t>Direct Plan IDCW Option</t>
        </is>
      </c>
      <c r="B32" t="n">
        <v>15.4911</v>
      </c>
      <c r="C32" t="n">
        <v>15.5792</v>
      </c>
    </row>
    <row r="33">
      <c r="A33" t="inlineStr">
        <is>
          <t>Regular Plan Growth Option</t>
        </is>
      </c>
      <c r="B33" t="n">
        <v>15.4911</v>
      </c>
      <c r="C33" t="n">
        <v>15.5792</v>
      </c>
    </row>
    <row r="34">
      <c r="A34" t="inlineStr">
        <is>
          <t>Regular Plan IDCW Option</t>
        </is>
      </c>
      <c r="B34" t="n">
        <v>15.4911</v>
      </c>
      <c r="C34" t="n">
        <v>15.5792</v>
      </c>
    </row>
    <row r="36">
      <c r="A36" t="inlineStr">
        <is>
          <t xml:space="preserve">3. Total Dividend (Net) declared during the month </t>
        </is>
      </c>
      <c r="B36" s="3" t="inlineStr">
        <is>
          <t>NIL</t>
        </is>
      </c>
    </row>
    <row r="37">
      <c r="A37" t="inlineStr">
        <is>
          <t>4. Bonus was declared during the month</t>
        </is>
      </c>
      <c r="B37" s="3" t="inlineStr">
        <is>
          <t>NIL</t>
        </is>
      </c>
    </row>
    <row r="38" ht="58" customHeight="1">
      <c r="A38" s="57" t="inlineStr">
        <is>
          <t>5. Investment in Repo of Corporate Debt Securities during the month ended November 30, 2025</t>
        </is>
      </c>
      <c r="B38" s="3" t="inlineStr">
        <is>
          <t>NIL</t>
        </is>
      </c>
    </row>
    <row r="39" ht="43.5" customHeight="1">
      <c r="A39" s="57" t="inlineStr">
        <is>
          <t>6. Investment in foreign securities/ADRs/GDRs at the end of the month</t>
        </is>
      </c>
      <c r="B39" s="3" t="inlineStr">
        <is>
          <t>NIL</t>
        </is>
      </c>
    </row>
    <row r="40" ht="72.5" customHeight="1">
      <c r="A40" s="57" t="inlineStr">
        <is>
          <t>7. Total gross exposure to derivative instruments (excluding reversed positions) at the end of the month (Rs. in Lakhs)</t>
        </is>
      </c>
      <c r="B40" s="3" t="inlineStr">
        <is>
          <t>NIL</t>
        </is>
      </c>
    </row>
    <row r="41">
      <c r="A41" t="inlineStr">
        <is>
          <t>7. Average Portfolio Maturity</t>
        </is>
      </c>
      <c r="B41" s="60">
        <f>B54</f>
        <v/>
      </c>
    </row>
    <row r="42" ht="58" customHeight="1">
      <c r="A42" s="57" t="inlineStr">
        <is>
          <t>8. Margin Deposits includes Margin money placed on derivatives other than margin money placed with bank</t>
        </is>
      </c>
      <c r="B42" s="3" t="inlineStr">
        <is>
          <t>NIL</t>
        </is>
      </c>
    </row>
    <row r="43" ht="58" customHeight="1">
      <c r="A43" s="57" t="inlineStr">
        <is>
          <t>9. Value of investment made by other schemes under same management (Rs. In Lakhs)</t>
        </is>
      </c>
      <c r="B43" t="inlineStr">
        <is>
          <t>NIL</t>
        </is>
      </c>
    </row>
    <row r="44" ht="43.5" customHeight="1">
      <c r="A44" s="57" t="inlineStr">
        <is>
          <t>10. Number of instance of deviation In valuation of securities</t>
        </is>
      </c>
      <c r="B44" s="3" t="inlineStr">
        <is>
          <t>NIL</t>
        </is>
      </c>
    </row>
    <row r="45" ht="43.5" customHeight="1">
      <c r="A45" s="57" t="inlineStr">
        <is>
          <t>11. Total value and percentage of illiquid equity shares / securities</t>
        </is>
      </c>
      <c r="B45" s="3" t="inlineStr">
        <is>
          <t>NIL</t>
        </is>
      </c>
    </row>
    <row r="47">
      <c r="A47" t="inlineStr">
        <is>
          <t>Portfolio Information</t>
        </is>
      </c>
    </row>
    <row r="48">
      <c r="A48" s="61" t="inlineStr">
        <is>
          <t>Scheme Name :</t>
        </is>
      </c>
      <c r="B48" s="61" t="inlineStr">
        <is>
          <t>BHARAT Bond FOF - April 2030</t>
        </is>
      </c>
    </row>
    <row r="49">
      <c r="A49" s="61" t="inlineStr">
        <is>
          <t>Description (if any)</t>
        </is>
      </c>
      <c r="B49" s="61" t="inlineStr">
        <is>
          <t>Fund of funds scheme (Domestic)</t>
        </is>
      </c>
    </row>
    <row r="50">
      <c r="A50" s="61" t="n"/>
      <c r="B50" s="61" t="n"/>
    </row>
    <row r="51">
      <c r="A51" s="61" t="inlineStr">
        <is>
          <t>Annualised Portfolio YTM* :</t>
        </is>
      </c>
      <c r="B51" s="62" t="n">
        <v>6.642709041710394</v>
      </c>
    </row>
    <row r="52">
      <c r="A52" s="61" t="n"/>
      <c r="B52" s="61" t="n"/>
    </row>
    <row r="53">
      <c r="A53" s="61" t="inlineStr">
        <is>
          <t>Macaulay Duration</t>
        </is>
      </c>
      <c r="B53" s="63" t="n">
        <v>3.4562</v>
      </c>
    </row>
    <row r="54">
      <c r="A54" s="61" t="inlineStr">
        <is>
          <t>Residual Maturity</t>
        </is>
      </c>
      <c r="B54" s="63" t="n">
        <v>4.004446809990402</v>
      </c>
    </row>
    <row r="55">
      <c r="A55" s="61" t="n"/>
      <c r="B55" s="61" t="n"/>
    </row>
    <row r="56">
      <c r="A56" s="61" t="inlineStr">
        <is>
          <t xml:space="preserve">As on (Date) </t>
        </is>
      </c>
      <c r="B56" s="64" t="n">
        <v>45991</v>
      </c>
    </row>
    <row r="58" ht="70" customHeight="1">
      <c r="A58" s="85" t="inlineStr">
        <is>
          <t>Scheme Name</t>
        </is>
      </c>
      <c r="B58" s="85" t="inlineStr">
        <is>
          <t>Risk- O - Meter</t>
        </is>
      </c>
      <c r="C58" s="85" t="inlineStr">
        <is>
          <t>Benchmark of the Scheme</t>
        </is>
      </c>
      <c r="D58" s="85" t="inlineStr">
        <is>
          <t>Benchmark Risk-o-meter</t>
        </is>
      </c>
    </row>
    <row r="59" ht="70" customHeight="1">
      <c r="A59" s="85" t="inlineStr">
        <is>
          <t>BHARAT Bond FOF - April 2030</t>
        </is>
      </c>
      <c r="B59" s="85" t="n"/>
      <c r="C59" s="85" t="inlineStr">
        <is>
          <t>NIFTY BHARAT Bond Index - April 2030</t>
        </is>
      </c>
      <c r="D59" s="85" t="n"/>
      <c r="E5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G59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BHARAT BOND FOF – APRIL 2031 AS ON NOVEMBER 30, 2025</t>
        </is>
      </c>
    </row>
    <row r="2" ht="31.5" customHeight="1">
      <c r="A2" s="84" t="inlineStr">
        <is>
          <t>(An open-ended Target Maturity fund of funds scheme investing in units of BHARAT Bond ETF – April 2031)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3" t="n"/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Investment in Mutual fund</t>
        </is>
      </c>
      <c r="B8" s="32" t="n"/>
      <c r="C8" s="32" t="n"/>
      <c r="D8" s="14" t="n"/>
      <c r="E8" s="15" t="n"/>
      <c r="F8" s="16" t="n"/>
      <c r="G8" s="16" t="n"/>
    </row>
    <row r="9">
      <c r="A9" s="13" t="inlineStr">
        <is>
          <t>BHARAT BOND ETF-APRIL 2031-GROWTH</t>
        </is>
      </c>
      <c r="B9" s="32" t="inlineStr">
        <is>
          <t>INF754K01LE1</t>
        </is>
      </c>
      <c r="C9" s="32" t="n"/>
      <c r="D9" s="14" t="n">
        <v>33928321</v>
      </c>
      <c r="E9" s="15" t="n">
        <v>474134.71</v>
      </c>
      <c r="F9" s="16" t="n">
        <v>0.999</v>
      </c>
      <c r="G9" s="16" t="n"/>
    </row>
    <row r="10">
      <c r="A10" s="17" t="inlineStr">
        <is>
          <t>Sub Total</t>
        </is>
      </c>
      <c r="B10" s="33" t="n"/>
      <c r="C10" s="33" t="n"/>
      <c r="D10" s="18" t="n"/>
      <c r="E10" s="19" t="n">
        <v>474134.71</v>
      </c>
      <c r="F10" s="20" t="n">
        <v>0.999</v>
      </c>
      <c r="G10" s="21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25" t="inlineStr">
        <is>
          <t>TOTAL</t>
        </is>
      </c>
      <c r="B12" s="34" t="n"/>
      <c r="C12" s="34" t="n"/>
      <c r="D12" s="26" t="n"/>
      <c r="E12" s="19" t="n">
        <v>474134.71</v>
      </c>
      <c r="F12" s="20" t="n">
        <v>0.999</v>
      </c>
      <c r="G12" s="21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17" t="inlineStr">
        <is>
          <t>TREPS / Reverse Repo</t>
        </is>
      </c>
      <c r="B14" s="32" t="n"/>
      <c r="C14" s="32" t="n"/>
      <c r="D14" s="14" t="n"/>
      <c r="E14" s="15" t="n"/>
      <c r="F14" s="16" t="n"/>
      <c r="G14" s="16" t="n"/>
    </row>
    <row r="15">
      <c r="A15" s="13" t="inlineStr">
        <is>
          <t>Clearing Corporation of India Ltd.</t>
        </is>
      </c>
      <c r="B15" s="32" t="n"/>
      <c r="C15" s="32" t="n"/>
      <c r="D15" s="14" t="n"/>
      <c r="E15" s="15" t="n">
        <v>472.79</v>
      </c>
      <c r="F15" s="16" t="n">
        <v>0.001</v>
      </c>
      <c r="G15" s="16" t="n">
        <v>0.053935</v>
      </c>
    </row>
    <row r="16">
      <c r="A16" s="17" t="inlineStr">
        <is>
          <t>Sub Total</t>
        </is>
      </c>
      <c r="B16" s="33" t="n"/>
      <c r="C16" s="33" t="n"/>
      <c r="D16" s="18" t="n"/>
      <c r="E16" s="19" t="n">
        <v>472.79</v>
      </c>
      <c r="F16" s="20" t="n">
        <v>0.001</v>
      </c>
      <c r="G16" s="21" t="n"/>
    </row>
    <row r="17">
      <c r="A17" s="13" t="n"/>
      <c r="B17" s="32" t="n"/>
      <c r="C17" s="32" t="n"/>
      <c r="D17" s="14" t="n"/>
      <c r="E17" s="15" t="n"/>
      <c r="F17" s="16" t="n"/>
      <c r="G17" s="16" t="n"/>
    </row>
    <row r="18">
      <c r="A18" s="25" t="inlineStr">
        <is>
          <t>TOTAL</t>
        </is>
      </c>
      <c r="B18" s="34" t="n"/>
      <c r="C18" s="34" t="n"/>
      <c r="D18" s="26" t="n"/>
      <c r="E18" s="19" t="n">
        <v>472.79</v>
      </c>
      <c r="F18" s="20" t="n">
        <v>0.001</v>
      </c>
      <c r="G18" s="21" t="n"/>
    </row>
    <row r="19">
      <c r="A19" s="13" t="inlineStr">
        <is>
          <t>Accrued Interest</t>
        </is>
      </c>
      <c r="B19" s="32" t="n"/>
      <c r="C19" s="32" t="n"/>
      <c r="D19" s="14" t="n"/>
      <c r="E19" s="15" t="n">
        <v>0.2095886</v>
      </c>
      <c r="F19" s="16" t="n">
        <v>0</v>
      </c>
      <c r="G19" s="16" t="n"/>
    </row>
    <row r="20">
      <c r="A20" s="13" t="inlineStr">
        <is>
          <t>Net Receivables/(Payables)</t>
        </is>
      </c>
      <c r="B20" s="32" t="n"/>
      <c r="C20" s="32" t="n"/>
      <c r="D20" s="14" t="n"/>
      <c r="E20" s="36" t="n">
        <v>-18.9295886</v>
      </c>
      <c r="F20" s="16" t="n">
        <v>0</v>
      </c>
      <c r="G20" s="16" t="n">
        <v>0.053935</v>
      </c>
    </row>
    <row r="21">
      <c r="A21" s="27" t="inlineStr">
        <is>
          <t>GRAND TOTAL</t>
        </is>
      </c>
      <c r="B21" s="35" t="n"/>
      <c r="C21" s="35" t="n"/>
      <c r="D21" s="28" t="n"/>
      <c r="E21" s="29" t="n">
        <v>474588.78</v>
      </c>
      <c r="F21" s="30" t="n">
        <v>1</v>
      </c>
      <c r="G21" s="30" t="n"/>
    </row>
    <row r="26">
      <c r="A26" s="83" t="inlineStr">
        <is>
          <t>Notes:</t>
        </is>
      </c>
    </row>
    <row r="27" ht="29" customHeight="1">
      <c r="A27" s="57" t="inlineStr">
        <is>
          <t>1. Security in default beyond its maturiy date</t>
        </is>
      </c>
      <c r="B27" s="3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58" t="n">
        <v>45961</v>
      </c>
      <c r="C30" s="58" t="n">
        <v>45989</v>
      </c>
    </row>
    <row r="31">
      <c r="A31" t="inlineStr">
        <is>
          <t>Direct Plan Growth Option</t>
        </is>
      </c>
      <c r="B31" t="n">
        <v>13.8379</v>
      </c>
      <c r="C31" t="n">
        <v>13.9288</v>
      </c>
    </row>
    <row r="32">
      <c r="A32" t="inlineStr">
        <is>
          <t>Direct Plan IDCW Option</t>
        </is>
      </c>
      <c r="B32" t="n">
        <v>13.8379</v>
      </c>
      <c r="C32" t="n">
        <v>13.9288</v>
      </c>
    </row>
    <row r="33">
      <c r="A33" t="inlineStr">
        <is>
          <t>Regular Plan Growth Option</t>
        </is>
      </c>
      <c r="B33" t="n">
        <v>13.8379</v>
      </c>
      <c r="C33" t="n">
        <v>13.9288</v>
      </c>
    </row>
    <row r="34">
      <c r="A34" t="inlineStr">
        <is>
          <t>Regular Plan IDCW Option</t>
        </is>
      </c>
      <c r="B34" t="n">
        <v>13.8379</v>
      </c>
      <c r="C34" t="n">
        <v>13.9288</v>
      </c>
    </row>
    <row r="36">
      <c r="A36" t="inlineStr">
        <is>
          <t xml:space="preserve">3. Total Dividend (Net) declared during the month </t>
        </is>
      </c>
      <c r="B36" s="3" t="inlineStr">
        <is>
          <t>NIL</t>
        </is>
      </c>
    </row>
    <row r="37">
      <c r="A37" t="inlineStr">
        <is>
          <t>4. Bonus was declared during the month</t>
        </is>
      </c>
      <c r="B37" s="3" t="inlineStr">
        <is>
          <t>NIL</t>
        </is>
      </c>
    </row>
    <row r="38" ht="58" customHeight="1">
      <c r="A38" s="57" t="inlineStr">
        <is>
          <t>5. Investment in Repo of Corporate Debt Securities during the month ended November 30, 2025</t>
        </is>
      </c>
      <c r="B38" s="3" t="inlineStr">
        <is>
          <t>NIL</t>
        </is>
      </c>
    </row>
    <row r="39" ht="43.5" customHeight="1">
      <c r="A39" s="57" t="inlineStr">
        <is>
          <t>6. Investment in foreign securities/ADRs/GDRs at the end of the month</t>
        </is>
      </c>
      <c r="B39" s="3" t="inlineStr">
        <is>
          <t>NIL</t>
        </is>
      </c>
    </row>
    <row r="40" ht="72.5" customHeight="1">
      <c r="A40" s="57" t="inlineStr">
        <is>
          <t>7. Total gross exposure to derivative instruments (excluding reversed positions) at the end of the month (Rs. in Lakhs)</t>
        </is>
      </c>
      <c r="B40" s="3" t="inlineStr">
        <is>
          <t>NIL</t>
        </is>
      </c>
    </row>
    <row r="41">
      <c r="A41" t="inlineStr">
        <is>
          <t>7. Average Portfolio Maturity</t>
        </is>
      </c>
      <c r="B41" s="60">
        <f>B54</f>
        <v/>
      </c>
    </row>
    <row r="42" ht="58" customHeight="1">
      <c r="A42" s="57" t="inlineStr">
        <is>
          <t>8. Margin Deposits includes Margin money placed on derivatives other than margin money placed with bank</t>
        </is>
      </c>
      <c r="B42" s="3" t="inlineStr">
        <is>
          <t>NIL</t>
        </is>
      </c>
    </row>
    <row r="43" ht="58" customHeight="1">
      <c r="A43" s="57" t="inlineStr">
        <is>
          <t>9. Value of investment made by other schemes under same management (Rs. In Lakhs)</t>
        </is>
      </c>
      <c r="B43" t="inlineStr">
        <is>
          <t>NIL</t>
        </is>
      </c>
    </row>
    <row r="44" ht="43.5" customHeight="1">
      <c r="A44" s="57" t="inlineStr">
        <is>
          <t>10. Number of instance of deviation In valuation of securities</t>
        </is>
      </c>
      <c r="B44" s="3" t="inlineStr">
        <is>
          <t>NIL</t>
        </is>
      </c>
    </row>
    <row r="45" ht="43.5" customHeight="1">
      <c r="A45" s="57" t="inlineStr">
        <is>
          <t>11. Total value and percentage of illiquid equity shares / securities</t>
        </is>
      </c>
      <c r="B45" s="3" t="inlineStr">
        <is>
          <t>NIL</t>
        </is>
      </c>
    </row>
    <row r="47">
      <c r="A47" t="inlineStr">
        <is>
          <t>Portfolio Information</t>
        </is>
      </c>
    </row>
    <row r="48">
      <c r="A48" s="61" t="inlineStr">
        <is>
          <t>Scheme Name :</t>
        </is>
      </c>
      <c r="B48" s="61" t="inlineStr">
        <is>
          <t>BHARAT Bond FOF - April 2031</t>
        </is>
      </c>
    </row>
    <row r="49">
      <c r="A49" s="61" t="inlineStr">
        <is>
          <t>Description (if any)</t>
        </is>
      </c>
      <c r="B49" s="61" t="inlineStr">
        <is>
          <t>Fund of funds scheme (Domestic)</t>
        </is>
      </c>
    </row>
    <row r="50">
      <c r="A50" s="61" t="n"/>
      <c r="B50" s="61" t="n"/>
    </row>
    <row r="51">
      <c r="A51" s="61" t="inlineStr">
        <is>
          <t>Annualised Portfolio YTM* :</t>
        </is>
      </c>
      <c r="B51" s="62" t="n">
        <v>6.77926663271588</v>
      </c>
    </row>
    <row r="52">
      <c r="A52" s="61" t="n"/>
      <c r="B52" s="61" t="n"/>
    </row>
    <row r="53">
      <c r="A53" s="61" t="inlineStr">
        <is>
          <t>Macaulay Duration</t>
        </is>
      </c>
      <c r="B53" s="63" t="n">
        <v>4.3961</v>
      </c>
    </row>
    <row r="54">
      <c r="A54" s="61" t="inlineStr">
        <is>
          <t>Residual Maturity</t>
        </is>
      </c>
      <c r="B54" s="63" t="n">
        <v>5.190357665220511</v>
      </c>
    </row>
    <row r="55">
      <c r="A55" s="61" t="n"/>
      <c r="B55" s="61" t="n"/>
    </row>
    <row r="56">
      <c r="A56" s="61" t="inlineStr">
        <is>
          <t xml:space="preserve">As on (Date) </t>
        </is>
      </c>
      <c r="B56" s="64" t="n">
        <v>45991</v>
      </c>
    </row>
    <row r="58" ht="70" customHeight="1">
      <c r="A58" s="85" t="inlineStr">
        <is>
          <t>Scheme Name</t>
        </is>
      </c>
      <c r="B58" s="85" t="inlineStr">
        <is>
          <t>Risk- O - Meter</t>
        </is>
      </c>
      <c r="C58" s="85" t="inlineStr">
        <is>
          <t>Benchmark of the Scheme</t>
        </is>
      </c>
      <c r="D58" s="85" t="inlineStr">
        <is>
          <t>Benchmark Risk-o-meter</t>
        </is>
      </c>
    </row>
    <row r="59" ht="70" customHeight="1">
      <c r="A59" s="85" t="inlineStr">
        <is>
          <t>BHARAT Bond FOF - April 2031</t>
        </is>
      </c>
      <c r="B59" s="85" t="n"/>
      <c r="C59" s="85" t="inlineStr">
        <is>
          <t>NIFTY BHARAT Bond Index - April 2031</t>
        </is>
      </c>
      <c r="D59" s="85" t="n"/>
      <c r="E5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G104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NIFTY PSU BOND PLUS SDL APR 2027 50 50 INDEX AS ON NOVEMBER 30, 2025</t>
        </is>
      </c>
    </row>
    <row r="2" ht="31.5" customHeight="1">
      <c r="A2" s="84" t="inlineStr">
        <is>
          <t>(An open-ended target maturity Index Fund predominantly investing in the constituents of Nifty PSU Bond Plus SDL Apr 2027 50:50 Index. A relatively high interest rate risk and relatively low credit risk.)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6.14% IND OIL COR NCD 18-02-27**</t>
        </is>
      </c>
      <c r="B11" s="32" t="inlineStr">
        <is>
          <t>INE242A08502</t>
        </is>
      </c>
      <c r="C11" s="32" t="inlineStr">
        <is>
          <t>CRISIL AAA</t>
        </is>
      </c>
      <c r="D11" s="14" t="n">
        <v>21000000</v>
      </c>
      <c r="E11" s="15" t="n">
        <v>20933.56</v>
      </c>
      <c r="F11" s="16" t="n">
        <v>0.0919</v>
      </c>
      <c r="G11" s="16" t="n">
        <v>0.0639</v>
      </c>
    </row>
    <row r="12">
      <c r="A12" s="13" t="inlineStr">
        <is>
          <t>7.83% IRFC LTD NCD RED 19-03-2027**</t>
        </is>
      </c>
      <c r="B12" s="32" t="inlineStr">
        <is>
          <t>INE053F07983</t>
        </is>
      </c>
      <c r="C12" s="32" t="inlineStr">
        <is>
          <t>CRISIL AAA</t>
        </is>
      </c>
      <c r="D12" s="14" t="n">
        <v>19500000</v>
      </c>
      <c r="E12" s="15" t="n">
        <v>19794.39</v>
      </c>
      <c r="F12" s="16" t="n">
        <v>0.08690000000000001</v>
      </c>
      <c r="G12" s="16" t="n">
        <v>0.066</v>
      </c>
    </row>
    <row r="13">
      <c r="A13" s="13" t="inlineStr">
        <is>
          <t>7.75% POWER FIN COR GOI SER NCD 22-03-27**</t>
        </is>
      </c>
      <c r="B13" s="32" t="inlineStr">
        <is>
          <t>INE134E08IX1</t>
        </is>
      </c>
      <c r="C13" s="32" t="inlineStr">
        <is>
          <t>CRISIL AAA</t>
        </is>
      </c>
      <c r="D13" s="14" t="n">
        <v>15000000</v>
      </c>
      <c r="E13" s="15" t="n">
        <v>15239.75</v>
      </c>
      <c r="F13" s="16" t="n">
        <v>0.0669</v>
      </c>
      <c r="G13" s="16" t="n">
        <v>0.06569999999999999</v>
      </c>
    </row>
    <row r="14">
      <c r="A14" s="13" t="inlineStr">
        <is>
          <t>7.80% NABARD NCD SR 24E RED 15-03-2027**</t>
        </is>
      </c>
      <c r="B14" s="32" t="inlineStr">
        <is>
          <t>INE261F08EF5</t>
        </is>
      </c>
      <c r="C14" s="32" t="inlineStr">
        <is>
          <t>ICRA AAA</t>
        </is>
      </c>
      <c r="D14" s="14" t="n">
        <v>12500000</v>
      </c>
      <c r="E14" s="15" t="n">
        <v>12672.81</v>
      </c>
      <c r="F14" s="16" t="n">
        <v>0.0556</v>
      </c>
      <c r="G14" s="16" t="n">
        <v>0.066</v>
      </c>
    </row>
    <row r="15">
      <c r="A15" s="13" t="inlineStr">
        <is>
          <t>7.89% POWER GRID CORP NCD RED 09-03-2027**</t>
        </is>
      </c>
      <c r="B15" s="32" t="inlineStr">
        <is>
          <t>INE752E07OE0</t>
        </is>
      </c>
      <c r="C15" s="32" t="inlineStr">
        <is>
          <t>CRISIL AAA</t>
        </is>
      </c>
      <c r="D15" s="14" t="n">
        <v>11000000</v>
      </c>
      <c r="E15" s="15" t="n">
        <v>11183.84</v>
      </c>
      <c r="F15" s="16" t="n">
        <v>0.0491</v>
      </c>
      <c r="G15" s="16" t="n">
        <v>0.06435</v>
      </c>
    </row>
    <row r="16">
      <c r="A16" s="13" t="inlineStr">
        <is>
          <t>7.79% SIDBI NCD SR IV NCD RED 19-04-2027**</t>
        </is>
      </c>
      <c r="B16" s="32" t="inlineStr">
        <is>
          <t>INE556F08KK5</t>
        </is>
      </c>
      <c r="C16" s="32" t="inlineStr">
        <is>
          <t>CRISIL AAA</t>
        </is>
      </c>
      <c r="D16" s="14" t="n">
        <v>10500000</v>
      </c>
      <c r="E16" s="15" t="n">
        <v>10661.85</v>
      </c>
      <c r="F16" s="16" t="n">
        <v>0.0468</v>
      </c>
      <c r="G16" s="16" t="n">
        <v>0.06610000000000001</v>
      </c>
    </row>
    <row r="17">
      <c r="A17" s="13" t="inlineStr">
        <is>
          <t>7.95% RECL SR 147 NCD RED 12-03-2027**</t>
        </is>
      </c>
      <c r="B17" s="32" t="inlineStr">
        <is>
          <t>INE020B08AH8</t>
        </is>
      </c>
      <c r="C17" s="32" t="inlineStr">
        <is>
          <t>CRISIL AAA</t>
        </is>
      </c>
      <c r="D17" s="14" t="n">
        <v>9200000</v>
      </c>
      <c r="E17" s="15" t="n">
        <v>9348.889999999999</v>
      </c>
      <c r="F17" s="16" t="n">
        <v>0.041</v>
      </c>
      <c r="G17" s="16" t="n">
        <v>0.0655</v>
      </c>
    </row>
    <row r="18">
      <c r="A18" s="13" t="inlineStr">
        <is>
          <t>7.13% NHPC STRPP B NCD 11-02-2027**</t>
        </is>
      </c>
      <c r="B18" s="32" t="inlineStr">
        <is>
          <t>INE848E07AZ0</t>
        </is>
      </c>
      <c r="C18" s="32" t="inlineStr">
        <is>
          <t>CARE AAA</t>
        </is>
      </c>
      <c r="D18" s="14" t="n">
        <v>3000000</v>
      </c>
      <c r="E18" s="15" t="n">
        <v>3025.8</v>
      </c>
      <c r="F18" s="16" t="n">
        <v>0.0133</v>
      </c>
      <c r="G18" s="16" t="n">
        <v>0.063305</v>
      </c>
    </row>
    <row r="19">
      <c r="A19" s="13" t="inlineStr">
        <is>
          <t>7.25% EXIM BANK NCD RED 01-02-2027**</t>
        </is>
      </c>
      <c r="B19" s="32" t="inlineStr">
        <is>
          <t>INE514E08FJ9</t>
        </is>
      </c>
      <c r="C19" s="32" t="inlineStr">
        <is>
          <t>CRISIL AAA</t>
        </is>
      </c>
      <c r="D19" s="14" t="n">
        <v>3000000</v>
      </c>
      <c r="E19" s="15" t="n">
        <v>3024.61</v>
      </c>
      <c r="F19" s="16" t="n">
        <v>0.0133</v>
      </c>
      <c r="G19" s="16" t="n">
        <v>0.06469999999999999</v>
      </c>
    </row>
    <row r="20">
      <c r="A20" s="13" t="inlineStr">
        <is>
          <t>8.14% NUCLEAR POWER CORP NCD 25-03-2027**</t>
        </is>
      </c>
      <c r="B20" s="32" t="inlineStr">
        <is>
          <t>INE206D08279</t>
        </is>
      </c>
      <c r="C20" s="32" t="inlineStr">
        <is>
          <t>CRISIL AAA</t>
        </is>
      </c>
      <c r="D20" s="14" t="n">
        <v>2700000</v>
      </c>
      <c r="E20" s="15" t="n">
        <v>2760.58</v>
      </c>
      <c r="F20" s="16" t="n">
        <v>0.0121</v>
      </c>
      <c r="G20" s="16" t="n">
        <v>0.06419999999999999</v>
      </c>
    </row>
    <row r="21">
      <c r="A21" s="13" t="inlineStr">
        <is>
          <t>8.85% POWER GRID CORP NCD KRED 19-10-26**</t>
        </is>
      </c>
      <c r="B21" s="32" t="inlineStr">
        <is>
          <t>INE752E07KL3</t>
        </is>
      </c>
      <c r="C21" s="32" t="inlineStr">
        <is>
          <t>CRISIL AAA</t>
        </is>
      </c>
      <c r="D21" s="14" t="n">
        <v>2500000</v>
      </c>
      <c r="E21" s="15" t="n">
        <v>2549</v>
      </c>
      <c r="F21" s="16" t="n">
        <v>0.0112</v>
      </c>
      <c r="G21" s="16" t="n">
        <v>0.06435</v>
      </c>
    </row>
    <row r="22">
      <c r="A22" s="13" t="inlineStr">
        <is>
          <t>7.52% REC LTD NCD RED 07-11-26**</t>
        </is>
      </c>
      <c r="B22" s="32" t="inlineStr">
        <is>
          <t>INE020B08AA3</t>
        </is>
      </c>
      <c r="C22" s="32" t="inlineStr">
        <is>
          <t>CRISIL AAA</t>
        </is>
      </c>
      <c r="D22" s="14" t="n">
        <v>2500000</v>
      </c>
      <c r="E22" s="15" t="n">
        <v>2522.32</v>
      </c>
      <c r="F22" s="16" t="n">
        <v>0.0111</v>
      </c>
      <c r="G22" s="16" t="n">
        <v>0.065201</v>
      </c>
    </row>
    <row r="23">
      <c r="A23" s="13" t="inlineStr">
        <is>
          <t>9.25% POWER GRID CORP NCD  RED 09-03-27**</t>
        </is>
      </c>
      <c r="B23" s="32" t="inlineStr">
        <is>
          <t>INE752E07JN1</t>
        </is>
      </c>
      <c r="C23" s="32" t="inlineStr">
        <is>
          <t>ICRA AAA</t>
        </is>
      </c>
      <c r="D23" s="14" t="n">
        <v>2060000</v>
      </c>
      <c r="E23" s="15" t="n">
        <v>2127.37</v>
      </c>
      <c r="F23" s="16" t="n">
        <v>0.009299999999999999</v>
      </c>
      <c r="G23" s="16" t="n">
        <v>0.06435</v>
      </c>
    </row>
    <row r="24">
      <c r="A24" s="13" t="inlineStr">
        <is>
          <t>7.5% NHPC NCD RED 07-10-2026**</t>
        </is>
      </c>
      <c r="B24" s="32" t="inlineStr">
        <is>
          <t>INE848E07AP1</t>
        </is>
      </c>
      <c r="C24" s="32" t="inlineStr">
        <is>
          <t>ICRA AAA</t>
        </is>
      </c>
      <c r="D24" s="14" t="n">
        <v>2000000</v>
      </c>
      <c r="E24" s="15" t="n">
        <v>2017.86</v>
      </c>
      <c r="F24" s="16" t="n">
        <v>0.0089</v>
      </c>
      <c r="G24" s="16" t="n">
        <v>0.063206</v>
      </c>
    </row>
    <row r="25">
      <c r="A25" s="13" t="inlineStr">
        <is>
          <t>9% NTPC SRS XLII NCD RED 25-01-2027**</t>
        </is>
      </c>
      <c r="B25" s="32" t="inlineStr">
        <is>
          <t>INE733E07HC8</t>
        </is>
      </c>
      <c r="C25" s="32" t="inlineStr">
        <is>
          <t>CRISIL AAA</t>
        </is>
      </c>
      <c r="D25" s="14" t="n">
        <v>500000</v>
      </c>
      <c r="E25" s="15" t="n">
        <v>513.37</v>
      </c>
      <c r="F25" s="16" t="n">
        <v>0.0023</v>
      </c>
      <c r="G25" s="16" t="n">
        <v>0.0648</v>
      </c>
    </row>
    <row r="26">
      <c r="A26" s="13" t="inlineStr">
        <is>
          <t>6.09% HPCL NCD RED 26-02-2027**</t>
        </is>
      </c>
      <c r="B26" s="32" t="inlineStr">
        <is>
          <t>INE094A08101</t>
        </is>
      </c>
      <c r="C26" s="32" t="inlineStr">
        <is>
          <t>CRISIL AAA</t>
        </is>
      </c>
      <c r="D26" s="14" t="n">
        <v>500000</v>
      </c>
      <c r="E26" s="15" t="n">
        <v>498.24</v>
      </c>
      <c r="F26" s="16" t="n">
        <v>0.0022</v>
      </c>
      <c r="G26" s="16" t="n">
        <v>0.06365</v>
      </c>
    </row>
    <row r="27">
      <c r="A27" s="17" t="inlineStr">
        <is>
          <t>Sub Total</t>
        </is>
      </c>
      <c r="B27" s="33" t="n"/>
      <c r="C27" s="33" t="n"/>
      <c r="D27" s="18" t="n"/>
      <c r="E27" s="19" t="n">
        <v>118874.24</v>
      </c>
      <c r="F27" s="20" t="n">
        <v>0.5219</v>
      </c>
      <c r="G27" s="21" t="n"/>
    </row>
    <row r="28">
      <c r="A28" s="17" t="inlineStr">
        <is>
          <t>State Development Loan</t>
        </is>
      </c>
      <c r="B28" s="32" t="n"/>
      <c r="C28" s="32" t="n"/>
      <c r="D28" s="14" t="n"/>
      <c r="E28" s="15" t="n"/>
      <c r="F28" s="16" t="n"/>
      <c r="G28" s="16" t="n"/>
    </row>
    <row r="29">
      <c r="A29" s="13" t="inlineStr">
        <is>
          <t>6.58% GUJARAT SDL RED 31-03-2027</t>
        </is>
      </c>
      <c r="B29" s="32" t="inlineStr">
        <is>
          <t>IN1520200347</t>
        </is>
      </c>
      <c r="C29" s="32" t="inlineStr">
        <is>
          <t>SOVEREIGN</t>
        </is>
      </c>
      <c r="D29" s="14" t="n">
        <v>22000000</v>
      </c>
      <c r="E29" s="15" t="n">
        <v>22164.03</v>
      </c>
      <c r="F29" s="16" t="n">
        <v>0.0973</v>
      </c>
      <c r="G29" s="16" t="n">
        <v>0.060696</v>
      </c>
    </row>
    <row r="30">
      <c r="A30" s="13" t="inlineStr">
        <is>
          <t>7.78% BIHAR SDL RED 01-03-2027</t>
        </is>
      </c>
      <c r="B30" s="32" t="inlineStr">
        <is>
          <t>IN1320160170</t>
        </is>
      </c>
      <c r="C30" s="32" t="inlineStr">
        <is>
          <t>SOVEREIGN</t>
        </is>
      </c>
      <c r="D30" s="14" t="n">
        <v>10500000</v>
      </c>
      <c r="E30" s="15" t="n">
        <v>10705.71</v>
      </c>
      <c r="F30" s="16" t="n">
        <v>0.047</v>
      </c>
      <c r="G30" s="16" t="n">
        <v>0.062094</v>
      </c>
    </row>
    <row r="31">
      <c r="A31" s="13" t="inlineStr">
        <is>
          <t>7.86% KARNATAKA SDL RED 15-03-2027</t>
        </is>
      </c>
      <c r="B31" s="32" t="inlineStr">
        <is>
          <t>IN1920160117</t>
        </is>
      </c>
      <c r="C31" s="32" t="inlineStr">
        <is>
          <t>SOVEREIGN</t>
        </is>
      </c>
      <c r="D31" s="14" t="n">
        <v>9000000</v>
      </c>
      <c r="E31" s="15" t="n">
        <v>9202.84</v>
      </c>
      <c r="F31" s="16" t="n">
        <v>0.0404</v>
      </c>
      <c r="G31" s="16" t="n">
        <v>0.060953</v>
      </c>
    </row>
    <row r="32">
      <c r="A32" s="13" t="inlineStr">
        <is>
          <t>8.31% RAJASTHAN SDL RED 08-04-2027</t>
        </is>
      </c>
      <c r="B32" s="32" t="inlineStr">
        <is>
          <t>IN2920200036</t>
        </is>
      </c>
      <c r="C32" s="32" t="inlineStr">
        <is>
          <t>SOVEREIGN</t>
        </is>
      </c>
      <c r="D32" s="14" t="n">
        <v>7500000</v>
      </c>
      <c r="E32" s="15" t="n">
        <v>7717.95</v>
      </c>
      <c r="F32" s="16" t="n">
        <v>0.0339</v>
      </c>
      <c r="G32" s="16" t="n">
        <v>0.061217</v>
      </c>
    </row>
    <row r="33">
      <c r="A33" s="13" t="inlineStr">
        <is>
          <t>7.75% KARNATAKA SDL RED 01-03-2027</t>
        </is>
      </c>
      <c r="B33" s="32" t="inlineStr">
        <is>
          <t>IN1920160109</t>
        </is>
      </c>
      <c r="C33" s="32" t="inlineStr">
        <is>
          <t>SOVEREIGN</t>
        </is>
      </c>
      <c r="D33" s="14" t="n">
        <v>7500000</v>
      </c>
      <c r="E33" s="15" t="n">
        <v>7654.73</v>
      </c>
      <c r="F33" s="16" t="n">
        <v>0.0336</v>
      </c>
      <c r="G33" s="16" t="n">
        <v>0.060902</v>
      </c>
    </row>
    <row r="34">
      <c r="A34" s="13" t="inlineStr">
        <is>
          <t>7.92% WEST BENGAL SDL 15-03-2027</t>
        </is>
      </c>
      <c r="B34" s="32" t="inlineStr">
        <is>
          <t>IN3420160175</t>
        </is>
      </c>
      <c r="C34" s="32" t="inlineStr">
        <is>
          <t>SOVEREIGN</t>
        </is>
      </c>
      <c r="D34" s="14" t="n">
        <v>6500000</v>
      </c>
      <c r="E34" s="15" t="n">
        <v>6646.72</v>
      </c>
      <c r="F34" s="16" t="n">
        <v>0.0292</v>
      </c>
      <c r="G34" s="16" t="n">
        <v>0.061531</v>
      </c>
    </row>
    <row r="35">
      <c r="A35" s="13" t="inlineStr">
        <is>
          <t>7.78% WEST BENGAL SDL 01-03-2027</t>
        </is>
      </c>
      <c r="B35" s="32" t="inlineStr">
        <is>
          <t>IN3420160167</t>
        </is>
      </c>
      <c r="C35" s="32" t="inlineStr">
        <is>
          <t>SOVEREIGN</t>
        </is>
      </c>
      <c r="D35" s="14" t="n">
        <v>6000000</v>
      </c>
      <c r="E35" s="15" t="n">
        <v>6121.49</v>
      </c>
      <c r="F35" s="16" t="n">
        <v>0.0269</v>
      </c>
      <c r="G35" s="16" t="n">
        <v>0.061531</v>
      </c>
    </row>
    <row r="36">
      <c r="A36" s="13" t="inlineStr">
        <is>
          <t>7.74% TAMIL NADU SDL RED 01-03-2027</t>
        </is>
      </c>
      <c r="B36" s="32" t="inlineStr">
        <is>
          <t>IN3120161309</t>
        </is>
      </c>
      <c r="C36" s="32" t="inlineStr">
        <is>
          <t>SOVEREIGN</t>
        </is>
      </c>
      <c r="D36" s="14" t="n">
        <v>5000000</v>
      </c>
      <c r="E36" s="15" t="n">
        <v>5102.57</v>
      </c>
      <c r="F36" s="16" t="n">
        <v>0.0224</v>
      </c>
      <c r="G36" s="16" t="n">
        <v>0.060901</v>
      </c>
    </row>
    <row r="37">
      <c r="A37" s="13" t="inlineStr">
        <is>
          <t>7.64% HARYANA SDL RED 29-03-2027</t>
        </is>
      </c>
      <c r="B37" s="32" t="inlineStr">
        <is>
          <t>IN1620160292</t>
        </is>
      </c>
      <c r="C37" s="32" t="inlineStr">
        <is>
          <t>SOVEREIGN</t>
        </is>
      </c>
      <c r="D37" s="14" t="n">
        <v>5000000</v>
      </c>
      <c r="E37" s="15" t="n">
        <v>5100.03</v>
      </c>
      <c r="F37" s="16" t="n">
        <v>0.0224</v>
      </c>
      <c r="G37" s="16" t="n">
        <v>0.061305</v>
      </c>
    </row>
    <row r="38">
      <c r="A38" s="13" t="inlineStr">
        <is>
          <t>7.61% TAMIL NADU SDL RED 15-02-2027</t>
        </is>
      </c>
      <c r="B38" s="32" t="inlineStr">
        <is>
          <t>IN3120160194</t>
        </is>
      </c>
      <c r="C38" s="32" t="inlineStr">
        <is>
          <t>SOVEREIGN</t>
        </is>
      </c>
      <c r="D38" s="14" t="n">
        <v>4500000</v>
      </c>
      <c r="E38" s="15" t="n">
        <v>4582.44</v>
      </c>
      <c r="F38" s="16" t="n">
        <v>0.0201</v>
      </c>
      <c r="G38" s="16" t="n">
        <v>0.060901</v>
      </c>
    </row>
    <row r="39">
      <c r="A39" s="13" t="inlineStr">
        <is>
          <t>7.59% BIHAR SDL RED 15-02-2027</t>
        </is>
      </c>
      <c r="B39" s="32" t="inlineStr">
        <is>
          <t>IN1320160162</t>
        </is>
      </c>
      <c r="C39" s="32" t="inlineStr">
        <is>
          <t>SOVEREIGN</t>
        </is>
      </c>
      <c r="D39" s="14" t="n">
        <v>4500000</v>
      </c>
      <c r="E39" s="15" t="n">
        <v>4578.08</v>
      </c>
      <c r="F39" s="16" t="n">
        <v>0.0201</v>
      </c>
      <c r="G39" s="16" t="n">
        <v>0.061558</v>
      </c>
    </row>
    <row r="40">
      <c r="A40" s="13" t="inlineStr">
        <is>
          <t>7.62% UTTAR PRADESH SDL 15-02-2027</t>
        </is>
      </c>
      <c r="B40" s="32" t="inlineStr">
        <is>
          <t>IN3320160317</t>
        </is>
      </c>
      <c r="C40" s="32" t="inlineStr">
        <is>
          <t>SOVEREIGN</t>
        </is>
      </c>
      <c r="D40" s="14" t="n">
        <v>4000000</v>
      </c>
      <c r="E40" s="15" t="n">
        <v>4072.26</v>
      </c>
      <c r="F40" s="16" t="n">
        <v>0.0179</v>
      </c>
      <c r="G40" s="16" t="n">
        <v>0.061229</v>
      </c>
    </row>
    <row r="41">
      <c r="A41" s="13" t="inlineStr">
        <is>
          <t>7.85% TAMIL NADU SDL RED 15-03-2027</t>
        </is>
      </c>
      <c r="B41" s="32" t="inlineStr">
        <is>
          <t>IN3120161317</t>
        </is>
      </c>
      <c r="C41" s="32" t="inlineStr">
        <is>
          <t>SOVEREIGN</t>
        </is>
      </c>
      <c r="D41" s="14" t="n">
        <v>2500000</v>
      </c>
      <c r="E41" s="15" t="n">
        <v>2556.2</v>
      </c>
      <c r="F41" s="16" t="n">
        <v>0.0112</v>
      </c>
      <c r="G41" s="16" t="n">
        <v>0.060901</v>
      </c>
    </row>
    <row r="42">
      <c r="A42" s="13" t="inlineStr">
        <is>
          <t>7.59% Karnataka SDL RED 29-03-2027</t>
        </is>
      </c>
      <c r="B42" s="32" t="inlineStr">
        <is>
          <t>IN1920160125</t>
        </is>
      </c>
      <c r="C42" s="32" t="inlineStr">
        <is>
          <t>SOVEREIGN</t>
        </is>
      </c>
      <c r="D42" s="14" t="n">
        <v>2500000</v>
      </c>
      <c r="E42" s="15" t="n">
        <v>2549.7</v>
      </c>
      <c r="F42" s="16" t="n">
        <v>0.0112</v>
      </c>
      <c r="G42" s="16" t="n">
        <v>0.060901</v>
      </c>
    </row>
    <row r="43">
      <c r="A43" s="13" t="inlineStr">
        <is>
          <t>7.62% Tamil Nadu SDL RED 29-03-2027</t>
        </is>
      </c>
      <c r="B43" s="32" t="inlineStr">
        <is>
          <t>IN3120161424</t>
        </is>
      </c>
      <c r="C43" s="32" t="inlineStr">
        <is>
          <t>SOVEREIGN</t>
        </is>
      </c>
      <c r="D43" s="14" t="n">
        <v>2000000</v>
      </c>
      <c r="E43" s="15" t="n">
        <v>2040.51</v>
      </c>
      <c r="F43" s="16" t="n">
        <v>0.008999999999999999</v>
      </c>
      <c r="G43" s="16" t="n">
        <v>0.060901</v>
      </c>
    </row>
    <row r="44">
      <c r="A44" s="13" t="inlineStr">
        <is>
          <t>7.64% WEST BENGAL SDL RED 29-03-2027</t>
        </is>
      </c>
      <c r="B44" s="32" t="inlineStr">
        <is>
          <t>IN3420160183</t>
        </is>
      </c>
      <c r="C44" s="32" t="inlineStr">
        <is>
          <t>SOVEREIGN</t>
        </is>
      </c>
      <c r="D44" s="14" t="n">
        <v>1000000</v>
      </c>
      <c r="E44" s="15" t="n">
        <v>1019.73</v>
      </c>
      <c r="F44" s="16" t="n">
        <v>0.0045</v>
      </c>
      <c r="G44" s="16" t="n">
        <v>0.061531</v>
      </c>
    </row>
    <row r="45">
      <c r="A45" s="13" t="inlineStr">
        <is>
          <t>7.21% WEST BENGAL SDL 25-01-2027</t>
        </is>
      </c>
      <c r="B45" s="32" t="inlineStr">
        <is>
          <t>IN3420160142</t>
        </is>
      </c>
      <c r="C45" s="32" t="inlineStr">
        <is>
          <t>SOVEREIGN</t>
        </is>
      </c>
      <c r="D45" s="14" t="n">
        <v>500000</v>
      </c>
      <c r="E45" s="15" t="n">
        <v>506.26</v>
      </c>
      <c r="F45" s="16" t="n">
        <v>0.0022</v>
      </c>
      <c r="G45" s="16" t="n">
        <v>0.06148</v>
      </c>
    </row>
    <row r="46">
      <c r="A46" s="17" t="inlineStr">
        <is>
          <t>Sub Total</t>
        </is>
      </c>
      <c r="B46" s="33" t="n"/>
      <c r="C46" s="33" t="n"/>
      <c r="D46" s="18" t="n"/>
      <c r="E46" s="19" t="n">
        <v>102321.25</v>
      </c>
      <c r="F46" s="20" t="n">
        <v>0.4493</v>
      </c>
      <c r="G46" s="21" t="n"/>
    </row>
    <row r="47">
      <c r="A47" s="13" t="n"/>
      <c r="B47" s="32" t="n"/>
      <c r="C47" s="32" t="n"/>
      <c r="D47" s="14" t="n"/>
      <c r="E47" s="15" t="n"/>
      <c r="F47" s="16" t="n"/>
      <c r="G47" s="16" t="n"/>
    </row>
    <row r="48">
      <c r="A48" s="13" t="n"/>
      <c r="B48" s="32" t="n"/>
      <c r="C48" s="32" t="n"/>
      <c r="D48" s="14" t="n"/>
      <c r="E48" s="15" t="n"/>
      <c r="F48" s="16" t="n"/>
      <c r="G48" s="16" t="n"/>
    </row>
    <row r="49">
      <c r="A49" s="17" t="inlineStr">
        <is>
          <t>(b)Privately Placed/Unlisted</t>
        </is>
      </c>
      <c r="B49" s="32" t="n"/>
      <c r="C49" s="32" t="n"/>
      <c r="D49" s="14" t="n"/>
      <c r="E49" s="15" t="n"/>
      <c r="F49" s="16" t="n"/>
      <c r="G49" s="16" t="n"/>
    </row>
    <row r="50">
      <c r="A50" s="17" t="inlineStr">
        <is>
          <t>Sub Total</t>
        </is>
      </c>
      <c r="B50" s="32" t="n"/>
      <c r="C50" s="32" t="n"/>
      <c r="D50" s="14" t="n"/>
      <c r="E50" s="22" t="inlineStr">
        <is>
          <t>NIL</t>
        </is>
      </c>
      <c r="F50" s="23" t="inlineStr">
        <is>
          <t>NIL</t>
        </is>
      </c>
      <c r="G50" s="16" t="n"/>
    </row>
    <row r="51">
      <c r="A51" s="13" t="n"/>
      <c r="B51" s="32" t="n"/>
      <c r="C51" s="32" t="n"/>
      <c r="D51" s="14" t="n"/>
      <c r="E51" s="15" t="n"/>
      <c r="F51" s="16" t="n"/>
      <c r="G51" s="16" t="n"/>
    </row>
    <row r="52">
      <c r="A52" s="17" t="inlineStr">
        <is>
          <t>(c)Securitised Debt Instruments</t>
        </is>
      </c>
      <c r="B52" s="32" t="n"/>
      <c r="C52" s="32" t="n"/>
      <c r="D52" s="14" t="n"/>
      <c r="E52" s="15" t="n"/>
      <c r="F52" s="16" t="n"/>
      <c r="G52" s="16" t="n"/>
    </row>
    <row r="53">
      <c r="A53" s="17" t="inlineStr">
        <is>
          <t>Sub Total</t>
        </is>
      </c>
      <c r="B53" s="32" t="n"/>
      <c r="C53" s="32" t="n"/>
      <c r="D53" s="14" t="n"/>
      <c r="E53" s="22" t="inlineStr">
        <is>
          <t>NIL</t>
        </is>
      </c>
      <c r="F53" s="23" t="inlineStr">
        <is>
          <t>NIL</t>
        </is>
      </c>
      <c r="G53" s="16" t="n"/>
    </row>
    <row r="54">
      <c r="A54" s="13" t="n"/>
      <c r="B54" s="32" t="n"/>
      <c r="C54" s="32" t="n"/>
      <c r="D54" s="14" t="n"/>
      <c r="E54" s="15" t="n"/>
      <c r="F54" s="16" t="n"/>
      <c r="G54" s="16" t="n"/>
    </row>
    <row r="55">
      <c r="A55" s="25" t="inlineStr">
        <is>
          <t>TOTAL</t>
        </is>
      </c>
      <c r="B55" s="34" t="n"/>
      <c r="C55" s="34" t="n"/>
      <c r="D55" s="26" t="n"/>
      <c r="E55" s="19" t="n">
        <v>221195.49</v>
      </c>
      <c r="F55" s="20" t="n">
        <v>0.9712</v>
      </c>
      <c r="G55" s="21" t="n"/>
    </row>
    <row r="56">
      <c r="A56" s="13" t="n"/>
      <c r="B56" s="32" t="n"/>
      <c r="C56" s="32" t="n"/>
      <c r="D56" s="14" t="n"/>
      <c r="E56" s="15" t="n"/>
      <c r="F56" s="16" t="n"/>
      <c r="G56" s="16" t="n"/>
    </row>
    <row r="57">
      <c r="A57" s="13" t="n"/>
      <c r="B57" s="32" t="n"/>
      <c r="C57" s="32" t="n"/>
      <c r="D57" s="14" t="n"/>
      <c r="E57" s="15" t="n"/>
      <c r="F57" s="16" t="n"/>
      <c r="G57" s="16" t="n"/>
    </row>
    <row r="58">
      <c r="A58" s="17" t="inlineStr">
        <is>
          <t>TREPS / Reverse Repo</t>
        </is>
      </c>
      <c r="B58" s="32" t="n"/>
      <c r="C58" s="32" t="n"/>
      <c r="D58" s="14" t="n"/>
      <c r="E58" s="15" t="n"/>
      <c r="F58" s="16" t="n"/>
      <c r="G58" s="16" t="n"/>
    </row>
    <row r="59">
      <c r="A59" s="13" t="inlineStr">
        <is>
          <t>Clearing Corporation of India Ltd.</t>
        </is>
      </c>
      <c r="B59" s="32" t="n"/>
      <c r="C59" s="32" t="n"/>
      <c r="D59" s="14" t="n"/>
      <c r="E59" s="15" t="n">
        <v>849.62</v>
      </c>
      <c r="F59" s="16" t="n">
        <v>0.0037</v>
      </c>
      <c r="G59" s="16" t="n">
        <v>0.053935</v>
      </c>
    </row>
    <row r="60">
      <c r="A60" s="17" t="inlineStr">
        <is>
          <t>Sub Total</t>
        </is>
      </c>
      <c r="B60" s="33" t="n"/>
      <c r="C60" s="33" t="n"/>
      <c r="D60" s="18" t="n"/>
      <c r="E60" s="19" t="n">
        <v>849.62</v>
      </c>
      <c r="F60" s="20" t="n">
        <v>0.0037</v>
      </c>
      <c r="G60" s="21" t="n"/>
    </row>
    <row r="61">
      <c r="A61" s="13" t="n"/>
      <c r="B61" s="32" t="n"/>
      <c r="C61" s="32" t="n"/>
      <c r="D61" s="14" t="n"/>
      <c r="E61" s="15" t="n"/>
      <c r="F61" s="16" t="n"/>
      <c r="G61" s="16" t="n"/>
    </row>
    <row r="62">
      <c r="A62" s="25" t="inlineStr">
        <is>
          <t>TOTAL</t>
        </is>
      </c>
      <c r="B62" s="34" t="n"/>
      <c r="C62" s="34" t="n"/>
      <c r="D62" s="26" t="n"/>
      <c r="E62" s="19" t="n">
        <v>849.62</v>
      </c>
      <c r="F62" s="20" t="n">
        <v>0.0037</v>
      </c>
      <c r="G62" s="21" t="n"/>
    </row>
    <row r="63">
      <c r="A63" s="13" t="inlineStr">
        <is>
          <t>Accrued Interest</t>
        </is>
      </c>
      <c r="B63" s="32" t="n"/>
      <c r="C63" s="32" t="n"/>
      <c r="D63" s="14" t="n"/>
      <c r="E63" s="15" t="n">
        <v>5823.2876086</v>
      </c>
      <c r="F63" s="16" t="n">
        <v>0.025562</v>
      </c>
      <c r="G63" s="16" t="n"/>
    </row>
    <row r="64">
      <c r="A64" s="13" t="inlineStr">
        <is>
          <t>Net Receivables/(Payables)</t>
        </is>
      </c>
      <c r="B64" s="32" t="n"/>
      <c r="C64" s="32" t="n"/>
      <c r="D64" s="14" t="n"/>
      <c r="E64" s="36" t="n">
        <v>-66.8376086</v>
      </c>
      <c r="F64" s="37" t="n">
        <v>-0.000462</v>
      </c>
      <c r="G64" s="16" t="n">
        <v>0.053935</v>
      </c>
    </row>
    <row r="65">
      <c r="A65" s="27" t="inlineStr">
        <is>
          <t>GRAND TOTAL</t>
        </is>
      </c>
      <c r="B65" s="35" t="n"/>
      <c r="C65" s="35" t="n"/>
      <c r="D65" s="28" t="n"/>
      <c r="E65" s="29" t="n">
        <v>227801.56</v>
      </c>
      <c r="F65" s="30" t="n">
        <v>1</v>
      </c>
      <c r="G65" s="30" t="n"/>
    </row>
    <row r="67">
      <c r="A67" s="83" t="inlineStr">
        <is>
          <t>**Non Traded Security</t>
        </is>
      </c>
    </row>
    <row r="68">
      <c r="A68" s="83" t="inlineStr">
        <is>
          <t>In accordance with SEBI Circular no. SEBI/HO/IMD/PoD2/P/CIR/2024/183 dated December 13, 2024, Debt Index Replication Factor (DIRF) is 75.6%.</t>
        </is>
      </c>
    </row>
    <row r="70">
      <c r="A70" s="83" t="inlineStr">
        <is>
          <t>Notes:</t>
        </is>
      </c>
    </row>
    <row r="71">
      <c r="A71" s="57" t="inlineStr">
        <is>
          <t>1. Security in default beyond its maturiy date</t>
        </is>
      </c>
      <c r="B71" s="3" t="inlineStr">
        <is>
          <t>NIL</t>
        </is>
      </c>
    </row>
    <row r="72">
      <c r="A72" t="inlineStr">
        <is>
          <t>2. NAV at the beginning of the period (Rs. per unit)</t>
        </is>
      </c>
    </row>
    <row r="73">
      <c r="A73" t="inlineStr">
        <is>
          <t>Plan /option (Face Value 10)</t>
        </is>
      </c>
      <c r="B73" t="inlineStr">
        <is>
          <t>As on</t>
        </is>
      </c>
      <c r="C73" t="inlineStr">
        <is>
          <t>As on</t>
        </is>
      </c>
    </row>
    <row r="74">
      <c r="B74" s="58" t="n">
        <v>45961</v>
      </c>
      <c r="C74" s="58" t="n">
        <v>45989</v>
      </c>
    </row>
    <row r="75">
      <c r="A75" t="inlineStr">
        <is>
          <t>Direct Plan Growth Option</t>
        </is>
      </c>
      <c r="B75" t="n">
        <v>12.7657</v>
      </c>
      <c r="C75" t="n">
        <v>12.8263</v>
      </c>
    </row>
    <row r="76">
      <c r="A76" t="inlineStr">
        <is>
          <t>Direct Plan IDCW Option</t>
        </is>
      </c>
      <c r="B76" t="n">
        <v>12.764</v>
      </c>
      <c r="C76" t="n">
        <v>12.8246</v>
      </c>
    </row>
    <row r="77">
      <c r="A77" t="inlineStr">
        <is>
          <t>Regular Plan Growth Option</t>
        </is>
      </c>
      <c r="B77" t="n">
        <v>12.6666</v>
      </c>
      <c r="C77" t="n">
        <v>12.7248</v>
      </c>
    </row>
    <row r="78">
      <c r="A78" t="inlineStr">
        <is>
          <t>Regular Plan IDCW Option</t>
        </is>
      </c>
      <c r="B78" t="n">
        <v>12.6672</v>
      </c>
      <c r="C78" t="n">
        <v>12.7254</v>
      </c>
    </row>
    <row r="80">
      <c r="A80" t="inlineStr">
        <is>
          <t xml:space="preserve">3. Total Dividend (Net) declared during the month </t>
        </is>
      </c>
      <c r="B80" s="3" t="inlineStr">
        <is>
          <t>NIL</t>
        </is>
      </c>
    </row>
    <row r="81">
      <c r="A81" t="inlineStr">
        <is>
          <t>4. Bonus was declared during the month</t>
        </is>
      </c>
      <c r="B81" s="3" t="inlineStr">
        <is>
          <t>NIL</t>
        </is>
      </c>
    </row>
    <row r="82" ht="29" customHeight="1">
      <c r="A82" s="57" t="inlineStr">
        <is>
          <t>5. Investment in Repo of Corporate Debt Securities during the month ended November 30, 2025</t>
        </is>
      </c>
      <c r="B82" s="3" t="inlineStr">
        <is>
          <t>NIL</t>
        </is>
      </c>
    </row>
    <row r="83" ht="29" customHeight="1">
      <c r="A83" s="57" t="inlineStr">
        <is>
          <t>6. Investment in foreign securities/ADRs/GDRs at the end of the month</t>
        </is>
      </c>
      <c r="B83" s="3" t="inlineStr">
        <is>
          <t>NIL</t>
        </is>
      </c>
    </row>
    <row r="84">
      <c r="A84" t="inlineStr">
        <is>
          <t>7. Average Portfolio Maturity</t>
        </is>
      </c>
      <c r="B84" s="60">
        <f>B99</f>
        <v/>
      </c>
    </row>
    <row r="85" ht="43.5" customHeight="1">
      <c r="A85" s="57" t="inlineStr">
        <is>
          <t>8. Total gross exposure to derivative instruments (excluding reversed positions) at the end of the month (Rs. in Lakhs)</t>
        </is>
      </c>
      <c r="B85" s="3" t="inlineStr">
        <is>
          <t>NIL</t>
        </is>
      </c>
    </row>
    <row r="86">
      <c r="B86" s="3" t="n"/>
    </row>
    <row r="87" ht="29" customHeight="1">
      <c r="A87" s="57" t="inlineStr">
        <is>
          <t>9. Margin Deposits includes Margin money placed on derivatives other than margin money placed with bank</t>
        </is>
      </c>
      <c r="B87" s="3" t="inlineStr">
        <is>
          <t>NIL</t>
        </is>
      </c>
    </row>
    <row r="88" ht="29" customHeight="1">
      <c r="A88" s="57" t="inlineStr">
        <is>
          <t>10. Value of investment made by other schemes under same management (Rs. In Lakhs)</t>
        </is>
      </c>
      <c r="B88" t="inlineStr">
        <is>
          <t>NIL</t>
        </is>
      </c>
    </row>
    <row r="89" ht="29" customHeight="1">
      <c r="A89" s="57" t="inlineStr">
        <is>
          <t>11. Number of instance of deviation In valuation of securities</t>
        </is>
      </c>
      <c r="B89" s="3" t="inlineStr">
        <is>
          <t>NIL</t>
        </is>
      </c>
    </row>
    <row r="90" ht="29" customHeight="1">
      <c r="A90" s="57" t="inlineStr">
        <is>
          <t>12. Total value and percentage of illiquid equity shares / securities</t>
        </is>
      </c>
      <c r="B90" s="3" t="inlineStr">
        <is>
          <t>NIL</t>
        </is>
      </c>
    </row>
    <row r="92">
      <c r="A92" t="inlineStr">
        <is>
          <t>Portfolio Information</t>
        </is>
      </c>
    </row>
    <row r="93" ht="58" customHeight="1">
      <c r="A93" s="61" t="inlineStr">
        <is>
          <t>Scheme Name :</t>
        </is>
      </c>
      <c r="B93" s="65" t="inlineStr">
        <is>
          <t>Edelweiss Nifty PSU Bond Plus SDL Apr2027 50 50 Index</t>
        </is>
      </c>
    </row>
    <row r="94" ht="29" customHeight="1">
      <c r="A94" s="61" t="inlineStr">
        <is>
          <t>Description (if any)</t>
        </is>
      </c>
      <c r="B94" s="65" t="inlineStr">
        <is>
          <t>NY PSU BD PL SDL IDX Fund-2027</t>
        </is>
      </c>
    </row>
    <row r="95">
      <c r="A95" s="61" t="n"/>
      <c r="B95" s="61" t="n"/>
    </row>
    <row r="96">
      <c r="A96" s="61" t="inlineStr">
        <is>
          <t>Annualised Portfolio YTM* :</t>
        </is>
      </c>
      <c r="B96" s="62" t="n">
        <v>6.32683073980449</v>
      </c>
    </row>
    <row r="97">
      <c r="A97" s="61" t="n"/>
      <c r="B97" s="61" t="n"/>
    </row>
    <row r="98">
      <c r="A98" s="61" t="inlineStr">
        <is>
          <t>Macaulay Duration</t>
        </is>
      </c>
      <c r="B98" s="63" t="n">
        <v>1.2099</v>
      </c>
    </row>
    <row r="99">
      <c r="A99" s="61" t="inlineStr">
        <is>
          <t>Residual Maturity</t>
        </is>
      </c>
      <c r="B99" s="63" t="n">
        <v>1.262220599116858</v>
      </c>
    </row>
    <row r="100">
      <c r="A100" s="61" t="n"/>
      <c r="B100" s="61" t="n"/>
    </row>
    <row r="101">
      <c r="A101" s="61" t="inlineStr">
        <is>
          <t xml:space="preserve">As on (Date) </t>
        </is>
      </c>
      <c r="B101" s="64" t="n">
        <v>45991</v>
      </c>
    </row>
    <row r="103" ht="70" customHeight="1">
      <c r="A103" s="85" t="inlineStr">
        <is>
          <t>Scheme Name</t>
        </is>
      </c>
      <c r="B103" s="85" t="inlineStr">
        <is>
          <t>Risk- O - Meter</t>
        </is>
      </c>
      <c r="C103" s="85" t="inlineStr">
        <is>
          <t>Benchmark of the Scheme</t>
        </is>
      </c>
      <c r="D103" s="85" t="inlineStr">
        <is>
          <t>Benchmark Risk-o-meter</t>
        </is>
      </c>
    </row>
    <row r="104" ht="70" customHeight="1">
      <c r="A104" s="85" t="inlineStr">
        <is>
          <t>Edelweiss NIFTY PSU Bond Plus SDL Apr 2027 50-50 Index Fund</t>
        </is>
      </c>
      <c r="B104" s="85" t="n"/>
      <c r="C104" s="85" t="inlineStr">
        <is>
          <t>Nifty PSU Bond Plus SDL Apr 2027 50:50 Index</t>
        </is>
      </c>
      <c r="D104" s="85" t="n"/>
      <c r="E104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G329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38.08984375" bestFit="1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7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MULTI ASSET ALLOCATION FUND AS ON NOVEMBER 30, 2025</t>
        </is>
      </c>
    </row>
    <row r="2" ht="31.5" customHeight="1">
      <c r="A2" s="84" t="inlineStr">
        <is>
          <t>(An open-ended scheme investing in Equity, Debt, Commodities and in units of REITs &amp; InvITs)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Reliance Industries Ltd.</t>
        </is>
      </c>
      <c r="B8" s="32" t="inlineStr">
        <is>
          <t>INE002A01018</t>
        </is>
      </c>
      <c r="C8" s="32" t="inlineStr">
        <is>
          <t>Petroleum Products</t>
        </is>
      </c>
      <c r="D8" s="14" t="n">
        <v>443500</v>
      </c>
      <c r="E8" s="15" t="n">
        <v>6951.86</v>
      </c>
      <c r="F8" s="16" t="n">
        <v>0.028584</v>
      </c>
      <c r="G8" s="16" t="n"/>
    </row>
    <row r="9">
      <c r="A9" s="13" t="inlineStr">
        <is>
          <t>Vodafone Idea Ltd.</t>
        </is>
      </c>
      <c r="B9" s="32" t="inlineStr">
        <is>
          <t>INE669E01016</t>
        </is>
      </c>
      <c r="C9" s="32" t="inlineStr">
        <is>
          <t>Telecom - Services</t>
        </is>
      </c>
      <c r="D9" s="14" t="n">
        <v>67257975</v>
      </c>
      <c r="E9" s="15" t="n">
        <v>6698.89</v>
      </c>
      <c r="F9" s="16" t="n">
        <v>0.027544</v>
      </c>
      <c r="G9" s="16" t="n"/>
    </row>
    <row r="10">
      <c r="A10" s="13" t="inlineStr">
        <is>
          <t>HDFC Bank Ltd.</t>
        </is>
      </c>
      <c r="B10" s="32" t="inlineStr">
        <is>
          <t>INE040A01034</t>
        </is>
      </c>
      <c r="C10" s="32" t="inlineStr">
        <is>
          <t>Banks</t>
        </is>
      </c>
      <c r="D10" s="14" t="n">
        <v>581350</v>
      </c>
      <c r="E10" s="15" t="n">
        <v>5857.68</v>
      </c>
      <c r="F10" s="16" t="n">
        <v>0.024085</v>
      </c>
      <c r="G10" s="16" t="n"/>
    </row>
    <row r="11">
      <c r="A11" s="13" t="inlineStr">
        <is>
          <t>Bharti Airtel Ltd.</t>
        </is>
      </c>
      <c r="B11" s="32" t="inlineStr">
        <is>
          <t>INE397D01024</t>
        </is>
      </c>
      <c r="C11" s="32" t="inlineStr">
        <is>
          <t>Telecom - Services</t>
        </is>
      </c>
      <c r="D11" s="14" t="n">
        <v>193325</v>
      </c>
      <c r="E11" s="15" t="n">
        <v>4062.92</v>
      </c>
      <c r="F11" s="16" t="n">
        <v>0.016706</v>
      </c>
      <c r="G11" s="16" t="n"/>
    </row>
    <row r="12">
      <c r="A12" s="13" t="inlineStr">
        <is>
          <t>ICICI Bank Ltd.</t>
        </is>
      </c>
      <c r="B12" s="32" t="inlineStr">
        <is>
          <t>INE090A01021</t>
        </is>
      </c>
      <c r="C12" s="32" t="inlineStr">
        <is>
          <t>Banks</t>
        </is>
      </c>
      <c r="D12" s="14" t="n">
        <v>242900</v>
      </c>
      <c r="E12" s="15" t="n">
        <v>3373.4</v>
      </c>
      <c r="F12" s="16" t="n">
        <v>0.01387</v>
      </c>
      <c r="G12" s="16" t="n"/>
    </row>
    <row r="13">
      <c r="A13" s="13" t="inlineStr">
        <is>
          <t>State Bank of India</t>
        </is>
      </c>
      <c r="B13" s="32" t="inlineStr">
        <is>
          <t>INE062A01020</t>
        </is>
      </c>
      <c r="C13" s="32" t="inlineStr">
        <is>
          <t>Banks</t>
        </is>
      </c>
      <c r="D13" s="14" t="n">
        <v>288000</v>
      </c>
      <c r="E13" s="15" t="n">
        <v>2819.52</v>
      </c>
      <c r="F13" s="16" t="n">
        <v>0.011593</v>
      </c>
      <c r="G13" s="16" t="n"/>
    </row>
    <row r="14">
      <c r="A14" s="13" t="inlineStr">
        <is>
          <t>Eternal Ltd.</t>
        </is>
      </c>
      <c r="B14" s="32" t="inlineStr">
        <is>
          <t>INE758T01015</t>
        </is>
      </c>
      <c r="C14" s="32" t="inlineStr">
        <is>
          <t>Retailing</t>
        </is>
      </c>
      <c r="D14" s="14" t="n">
        <v>763875</v>
      </c>
      <c r="E14" s="15" t="n">
        <v>2292.39</v>
      </c>
      <c r="F14" s="16" t="n">
        <v>0.009426</v>
      </c>
      <c r="G14" s="16" t="n"/>
    </row>
    <row r="15">
      <c r="A15" s="13" t="inlineStr">
        <is>
          <t>Mahindra &amp; Mahindra Ltd.</t>
        </is>
      </c>
      <c r="B15" s="32" t="inlineStr">
        <is>
          <t>INE101A01026</t>
        </is>
      </c>
      <c r="C15" s="32" t="inlineStr">
        <is>
          <t>Automobiles</t>
        </is>
      </c>
      <c r="D15" s="14" t="n">
        <v>60400</v>
      </c>
      <c r="E15" s="15" t="n">
        <v>2269.41</v>
      </c>
      <c r="F15" s="16" t="n">
        <v>0.009331000000000001</v>
      </c>
      <c r="G15" s="16" t="n"/>
    </row>
    <row r="16">
      <c r="A16" s="13" t="inlineStr">
        <is>
          <t>Grasim Industries Ltd.</t>
        </is>
      </c>
      <c r="B16" s="32" t="inlineStr">
        <is>
          <t>INE047A01021</t>
        </is>
      </c>
      <c r="C16" s="32" t="inlineStr">
        <is>
          <t>Cement &amp; Cement Products</t>
        </is>
      </c>
      <c r="D16" s="14" t="n">
        <v>76500</v>
      </c>
      <c r="E16" s="15" t="n">
        <v>2095.64</v>
      </c>
      <c r="F16" s="16" t="n">
        <v>0.008617</v>
      </c>
      <c r="G16" s="16" t="n"/>
    </row>
    <row r="17">
      <c r="A17" s="13" t="inlineStr">
        <is>
          <t>Axis Bank Ltd.</t>
        </is>
      </c>
      <c r="B17" s="32" t="inlineStr">
        <is>
          <t>INE238A01034</t>
        </is>
      </c>
      <c r="C17" s="32" t="inlineStr">
        <is>
          <t>Banks</t>
        </is>
      </c>
      <c r="D17" s="14" t="n">
        <v>126250</v>
      </c>
      <c r="E17" s="15" t="n">
        <v>1615.62</v>
      </c>
      <c r="F17" s="16" t="n">
        <v>0.006643</v>
      </c>
      <c r="G17" s="16" t="n"/>
    </row>
    <row r="18">
      <c r="A18" s="13" t="inlineStr">
        <is>
          <t>Hindustan Aeronautics Ltd.</t>
        </is>
      </c>
      <c r="B18" s="32" t="inlineStr">
        <is>
          <t>INE066F01020</t>
        </is>
      </c>
      <c r="C18" s="32" t="inlineStr">
        <is>
          <t>Aerospace &amp; Defense</t>
        </is>
      </c>
      <c r="D18" s="14" t="n">
        <v>34950</v>
      </c>
      <c r="E18" s="15" t="n">
        <v>1587.57</v>
      </c>
      <c r="F18" s="16" t="n">
        <v>0.006528</v>
      </c>
      <c r="G18" s="16" t="n"/>
    </row>
    <row r="19">
      <c r="A19" s="13" t="inlineStr">
        <is>
          <t>Jio Financial Services Ltd.</t>
        </is>
      </c>
      <c r="B19" s="32" t="inlineStr">
        <is>
          <t>INE758E01017</t>
        </is>
      </c>
      <c r="C19" s="32" t="inlineStr">
        <is>
          <t>Finance</t>
        </is>
      </c>
      <c r="D19" s="14" t="n">
        <v>462950</v>
      </c>
      <c r="E19" s="15" t="n">
        <v>1417.55</v>
      </c>
      <c r="F19" s="16" t="n">
        <v>0.005829</v>
      </c>
      <c r="G19" s="16" t="n"/>
    </row>
    <row r="20">
      <c r="A20" s="13" t="inlineStr">
        <is>
          <t>Aurobindo Pharma Ltd.</t>
        </is>
      </c>
      <c r="B20" s="32" t="inlineStr">
        <is>
          <t>INE406A01037</t>
        </is>
      </c>
      <c r="C20" s="32" t="inlineStr">
        <is>
          <t>Pharmaceuticals &amp; Biotechnology</t>
        </is>
      </c>
      <c r="D20" s="14" t="n">
        <v>110000</v>
      </c>
      <c r="E20" s="15" t="n">
        <v>1349.37</v>
      </c>
      <c r="F20" s="16" t="n">
        <v>0.005548</v>
      </c>
      <c r="G20" s="16" t="n"/>
    </row>
    <row r="21">
      <c r="A21" s="13" t="inlineStr">
        <is>
          <t>National Aluminium Company Ltd.</t>
        </is>
      </c>
      <c r="B21" s="32" t="inlineStr">
        <is>
          <t>INE139A01034</t>
        </is>
      </c>
      <c r="C21" s="32" t="inlineStr">
        <is>
          <t>Non - Ferrous Metals</t>
        </is>
      </c>
      <c r="D21" s="14" t="n">
        <v>453750</v>
      </c>
      <c r="E21" s="15" t="n">
        <v>1179.66</v>
      </c>
      <c r="F21" s="16" t="n">
        <v>0.00485</v>
      </c>
      <c r="G21" s="16" t="n"/>
    </row>
    <row r="22">
      <c r="A22" s="13" t="inlineStr">
        <is>
          <t>Yes Bank Ltd.</t>
        </is>
      </c>
      <c r="B22" s="32" t="inlineStr">
        <is>
          <t>INE528G01035</t>
        </is>
      </c>
      <c r="C22" s="32" t="inlineStr">
        <is>
          <t>Banks</t>
        </is>
      </c>
      <c r="D22" s="14" t="n">
        <v>4944900</v>
      </c>
      <c r="E22" s="15" t="n">
        <v>1133.87</v>
      </c>
      <c r="F22" s="16" t="n">
        <v>0.004662</v>
      </c>
      <c r="G22" s="16" t="n"/>
    </row>
    <row r="23">
      <c r="A23" s="13" t="inlineStr">
        <is>
          <t>Bharat Electronics Ltd.</t>
        </is>
      </c>
      <c r="B23" s="32" t="inlineStr">
        <is>
          <t>INE263A01024</t>
        </is>
      </c>
      <c r="C23" s="32" t="inlineStr">
        <is>
          <t>Aerospace &amp; Defense</t>
        </is>
      </c>
      <c r="D23" s="14" t="n">
        <v>270750</v>
      </c>
      <c r="E23" s="15" t="n">
        <v>1114.81</v>
      </c>
      <c r="F23" s="16" t="n">
        <v>0.004584</v>
      </c>
      <c r="G23" s="16" t="n"/>
    </row>
    <row r="24">
      <c r="A24" s="13" t="inlineStr">
        <is>
          <t>Kotak Mahindra Bank Ltd.</t>
        </is>
      </c>
      <c r="B24" s="32" t="inlineStr">
        <is>
          <t>INE237A01028</t>
        </is>
      </c>
      <c r="C24" s="32" t="inlineStr">
        <is>
          <t>Banks</t>
        </is>
      </c>
      <c r="D24" s="14" t="n">
        <v>52000</v>
      </c>
      <c r="E24" s="15" t="n">
        <v>1104.69</v>
      </c>
      <c r="F24" s="16" t="n">
        <v>0.004542</v>
      </c>
      <c r="G24" s="16" t="n"/>
    </row>
    <row r="25">
      <c r="A25" s="13" t="inlineStr">
        <is>
          <t>Hindustan Petroleum Corporation Ltd.</t>
        </is>
      </c>
      <c r="B25" s="32" t="inlineStr">
        <is>
          <t>INE094A01015</t>
        </is>
      </c>
      <c r="C25" s="32" t="inlineStr">
        <is>
          <t>Petroleum Products</t>
        </is>
      </c>
      <c r="D25" s="14" t="n">
        <v>226800</v>
      </c>
      <c r="E25" s="15" t="n">
        <v>1037.61</v>
      </c>
      <c r="F25" s="16" t="n">
        <v>0.004266</v>
      </c>
      <c r="G25" s="16" t="n"/>
    </row>
    <row r="26">
      <c r="A26" s="13" t="inlineStr">
        <is>
          <t>Vedanta Ltd.</t>
        </is>
      </c>
      <c r="B26" s="32" t="inlineStr">
        <is>
          <t>INE205A01025</t>
        </is>
      </c>
      <c r="C26" s="32" t="inlineStr">
        <is>
          <t>Diversified Metals</t>
        </is>
      </c>
      <c r="D26" s="14" t="n">
        <v>177100</v>
      </c>
      <c r="E26" s="15" t="n">
        <v>931.55</v>
      </c>
      <c r="F26" s="16" t="n">
        <v>0.00383</v>
      </c>
      <c r="G26" s="16" t="n"/>
    </row>
    <row r="27">
      <c r="A27" s="13" t="inlineStr">
        <is>
          <t>Marico Ltd.</t>
        </is>
      </c>
      <c r="B27" s="32" t="inlineStr">
        <is>
          <t>INE196A01026</t>
        </is>
      </c>
      <c r="C27" s="32" t="inlineStr">
        <is>
          <t>Agricultural Food &amp; other Products</t>
        </is>
      </c>
      <c r="D27" s="14" t="n">
        <v>128400</v>
      </c>
      <c r="E27" s="15" t="n">
        <v>921.14</v>
      </c>
      <c r="F27" s="16" t="n">
        <v>0.003787</v>
      </c>
      <c r="G27" s="16" t="n"/>
    </row>
    <row r="28">
      <c r="A28" s="13" t="inlineStr">
        <is>
          <t>Hindalco Industries Ltd.</t>
        </is>
      </c>
      <c r="B28" s="32" t="inlineStr">
        <is>
          <t>INE038A01020</t>
        </is>
      </c>
      <c r="C28" s="32" t="inlineStr">
        <is>
          <t>Non - Ferrous Metals</t>
        </is>
      </c>
      <c r="D28" s="14" t="n">
        <v>106400</v>
      </c>
      <c r="E28" s="15" t="n">
        <v>860.14</v>
      </c>
      <c r="F28" s="16" t="n">
        <v>0.003537</v>
      </c>
      <c r="G28" s="16" t="n"/>
    </row>
    <row r="29">
      <c r="A29" s="13" t="inlineStr">
        <is>
          <t>Shriram Finance Ltd.</t>
        </is>
      </c>
      <c r="B29" s="32" t="inlineStr">
        <is>
          <t>INE721A01047</t>
        </is>
      </c>
      <c r="C29" s="32" t="inlineStr">
        <is>
          <t>Finance</t>
        </is>
      </c>
      <c r="D29" s="14" t="n">
        <v>94875</v>
      </c>
      <c r="E29" s="15" t="n">
        <v>808</v>
      </c>
      <c r="F29" s="16" t="n">
        <v>0.003322</v>
      </c>
      <c r="G29" s="16" t="n"/>
    </row>
    <row r="30">
      <c r="A30" s="13" t="inlineStr">
        <is>
          <t>IndusInd Bank Ltd.</t>
        </is>
      </c>
      <c r="B30" s="32" t="inlineStr">
        <is>
          <t>INE095A01012</t>
        </is>
      </c>
      <c r="C30" s="32" t="inlineStr">
        <is>
          <t>Banks</t>
        </is>
      </c>
      <c r="D30" s="14" t="n">
        <v>82600</v>
      </c>
      <c r="E30" s="15" t="n">
        <v>709.16</v>
      </c>
      <c r="F30" s="16" t="n">
        <v>0.002916</v>
      </c>
      <c r="G30" s="16" t="n"/>
    </row>
    <row r="31">
      <c r="A31" s="13" t="inlineStr">
        <is>
          <t>Max Healthcare Institute Ltd.</t>
        </is>
      </c>
      <c r="B31" s="32" t="inlineStr">
        <is>
          <t>INE027H01010</t>
        </is>
      </c>
      <c r="C31" s="32" t="inlineStr">
        <is>
          <t>Healthcare Services</t>
        </is>
      </c>
      <c r="D31" s="14" t="n">
        <v>55650</v>
      </c>
      <c r="E31" s="15" t="n">
        <v>647.1</v>
      </c>
      <c r="F31" s="16" t="n">
        <v>0.002661</v>
      </c>
      <c r="G31" s="16" t="n"/>
    </row>
    <row r="32">
      <c r="A32" s="13" t="inlineStr">
        <is>
          <t>Titan Company Ltd.</t>
        </is>
      </c>
      <c r="B32" s="32" t="inlineStr">
        <is>
          <t>INE280A01028</t>
        </is>
      </c>
      <c r="C32" s="32" t="inlineStr">
        <is>
          <t>Consumer Durables</t>
        </is>
      </c>
      <c r="D32" s="14" t="n">
        <v>16275</v>
      </c>
      <c r="E32" s="15" t="n">
        <v>635.98</v>
      </c>
      <c r="F32" s="16" t="n">
        <v>0.002615</v>
      </c>
      <c r="G32" s="16" t="n"/>
    </row>
    <row r="33">
      <c r="A33" s="13" t="inlineStr">
        <is>
          <t>Ultratech Cement Ltd.</t>
        </is>
      </c>
      <c r="B33" s="32" t="inlineStr">
        <is>
          <t>INE481G01011</t>
        </is>
      </c>
      <c r="C33" s="32" t="inlineStr">
        <is>
          <t>Cement &amp; Cement Products</t>
        </is>
      </c>
      <c r="D33" s="14" t="n">
        <v>5150</v>
      </c>
      <c r="E33" s="15" t="n">
        <v>597.4</v>
      </c>
      <c r="F33" s="16" t="n">
        <v>0.002456</v>
      </c>
      <c r="G33" s="16" t="n"/>
    </row>
    <row r="34">
      <c r="A34" s="13" t="inlineStr">
        <is>
          <t>Tata Consultancy Services Ltd.</t>
        </is>
      </c>
      <c r="B34" s="32" t="inlineStr">
        <is>
          <t>INE467B01029</t>
        </is>
      </c>
      <c r="C34" s="32" t="inlineStr">
        <is>
          <t>IT - Software</t>
        </is>
      </c>
      <c r="D34" s="14" t="n">
        <v>18900</v>
      </c>
      <c r="E34" s="15" t="n">
        <v>592.99</v>
      </c>
      <c r="F34" s="16" t="n">
        <v>0.002438</v>
      </c>
      <c r="G34" s="16" t="n"/>
    </row>
    <row r="35">
      <c r="A35" s="13" t="inlineStr">
        <is>
          <t>Life Insurance Corporation of India</t>
        </is>
      </c>
      <c r="B35" s="32" t="inlineStr">
        <is>
          <t>INE0J1Y01017</t>
        </is>
      </c>
      <c r="C35" s="32" t="inlineStr">
        <is>
          <t>Insurance</t>
        </is>
      </c>
      <c r="D35" s="14" t="n">
        <v>65800</v>
      </c>
      <c r="E35" s="15" t="n">
        <v>588.55</v>
      </c>
      <c r="F35" s="16" t="n">
        <v>0.00242</v>
      </c>
      <c r="G35" s="16" t="n"/>
    </row>
    <row r="36">
      <c r="A36" s="13" t="inlineStr">
        <is>
          <t>Indus Towers Ltd.</t>
        </is>
      </c>
      <c r="B36" s="32" t="inlineStr">
        <is>
          <t>INE121J01017</t>
        </is>
      </c>
      <c r="C36" s="32" t="inlineStr">
        <is>
          <t>Telecom - Services</t>
        </is>
      </c>
      <c r="D36" s="14" t="n">
        <v>141100</v>
      </c>
      <c r="E36" s="15" t="n">
        <v>565.88</v>
      </c>
      <c r="F36" s="16" t="n">
        <v>0.002327</v>
      </c>
      <c r="G36" s="16" t="n"/>
    </row>
    <row r="37">
      <c r="A37" s="13" t="inlineStr">
        <is>
          <t>Tube Investments Of India Ltd.</t>
        </is>
      </c>
      <c r="B37" s="32" t="inlineStr">
        <is>
          <t>INE974X01010</t>
        </is>
      </c>
      <c r="C37" s="32" t="inlineStr">
        <is>
          <t>Auto Components</t>
        </is>
      </c>
      <c r="D37" s="14" t="n">
        <v>20000</v>
      </c>
      <c r="E37" s="15" t="n">
        <v>556.88</v>
      </c>
      <c r="F37" s="16" t="n">
        <v>0.00229</v>
      </c>
      <c r="G37" s="16" t="n"/>
    </row>
    <row r="38">
      <c r="A38" s="13" t="inlineStr">
        <is>
          <t>HCL Technologies Ltd.</t>
        </is>
      </c>
      <c r="B38" s="32" t="inlineStr">
        <is>
          <t>INE860A01027</t>
        </is>
      </c>
      <c r="C38" s="32" t="inlineStr">
        <is>
          <t>IT - Software</t>
        </is>
      </c>
      <c r="D38" s="14" t="n">
        <v>31150</v>
      </c>
      <c r="E38" s="15" t="n">
        <v>505.94</v>
      </c>
      <c r="F38" s="16" t="n">
        <v>0.00208</v>
      </c>
      <c r="G38" s="16" t="n"/>
    </row>
    <row r="39">
      <c r="A39" s="13" t="inlineStr">
        <is>
          <t>Infosys Ltd.</t>
        </is>
      </c>
      <c r="B39" s="32" t="inlineStr">
        <is>
          <t>INE009A01021</t>
        </is>
      </c>
      <c r="C39" s="32" t="inlineStr">
        <is>
          <t>IT - Software</t>
        </is>
      </c>
      <c r="D39" s="14" t="n">
        <v>30000</v>
      </c>
      <c r="E39" s="15" t="n">
        <v>468.03</v>
      </c>
      <c r="F39" s="16" t="n">
        <v>0.001924</v>
      </c>
      <c r="G39" s="16" t="n"/>
    </row>
    <row r="40">
      <c r="A40" s="13" t="inlineStr">
        <is>
          <t>RBL Bank Ltd.</t>
        </is>
      </c>
      <c r="B40" s="32" t="inlineStr">
        <is>
          <t>INE976G01028</t>
        </is>
      </c>
      <c r="C40" s="32" t="inlineStr">
        <is>
          <t>Banks</t>
        </is>
      </c>
      <c r="D40" s="14" t="n">
        <v>139700</v>
      </c>
      <c r="E40" s="15" t="n">
        <v>436.42</v>
      </c>
      <c r="F40" s="16" t="n">
        <v>0.001794</v>
      </c>
      <c r="G40" s="16" t="n"/>
    </row>
    <row r="41">
      <c r="A41" s="13" t="inlineStr">
        <is>
          <t>TVS Motor Company Ltd.</t>
        </is>
      </c>
      <c r="B41" s="32" t="inlineStr">
        <is>
          <t>INE494B01023</t>
        </is>
      </c>
      <c r="C41" s="32" t="inlineStr">
        <is>
          <t>Automobiles</t>
        </is>
      </c>
      <c r="D41" s="14" t="n">
        <v>11550</v>
      </c>
      <c r="E41" s="15" t="n">
        <v>407.89</v>
      </c>
      <c r="F41" s="16" t="n">
        <v>0.001677</v>
      </c>
      <c r="G41" s="16" t="n"/>
    </row>
    <row r="42">
      <c r="A42" s="13" t="inlineStr">
        <is>
          <t>Tata Steel Ltd.</t>
        </is>
      </c>
      <c r="B42" s="32" t="inlineStr">
        <is>
          <t>INE081A01020</t>
        </is>
      </c>
      <c r="C42" s="32" t="inlineStr">
        <is>
          <t>Ferrous Metals</t>
        </is>
      </c>
      <c r="D42" s="14" t="n">
        <v>242000</v>
      </c>
      <c r="E42" s="15" t="n">
        <v>406.46</v>
      </c>
      <c r="F42" s="16" t="n">
        <v>0.001671</v>
      </c>
      <c r="G42" s="16" t="n"/>
    </row>
    <row r="43">
      <c r="A43" s="13" t="inlineStr">
        <is>
          <t>InterGlobe Aviation Ltd.</t>
        </is>
      </c>
      <c r="B43" s="32" t="inlineStr">
        <is>
          <t>INE646L01027</t>
        </is>
      </c>
      <c r="C43" s="32" t="inlineStr">
        <is>
          <t>Transport Services</t>
        </is>
      </c>
      <c r="D43" s="14" t="n">
        <v>6750</v>
      </c>
      <c r="E43" s="15" t="n">
        <v>398.35</v>
      </c>
      <c r="F43" s="16" t="n">
        <v>0.001638</v>
      </c>
      <c r="G43" s="16" t="n"/>
    </row>
    <row r="44">
      <c r="A44" s="13" t="inlineStr">
        <is>
          <t>Adani Energy Solutions Ltd.</t>
        </is>
      </c>
      <c r="B44" s="32" t="inlineStr">
        <is>
          <t>INE931S01010</t>
        </is>
      </c>
      <c r="C44" s="32" t="inlineStr">
        <is>
          <t>Power</t>
        </is>
      </c>
      <c r="D44" s="14" t="n">
        <v>37800</v>
      </c>
      <c r="E44" s="15" t="n">
        <v>375.94</v>
      </c>
      <c r="F44" s="16" t="n">
        <v>0.001546</v>
      </c>
      <c r="G44" s="16" t="n"/>
    </row>
    <row r="45">
      <c r="A45" s="13" t="inlineStr">
        <is>
          <t>PB Fintech Ltd.</t>
        </is>
      </c>
      <c r="B45" s="32" t="inlineStr">
        <is>
          <t>INE417T01026</t>
        </is>
      </c>
      <c r="C45" s="32" t="inlineStr">
        <is>
          <t>Financial Technology (Fintech)</t>
        </is>
      </c>
      <c r="D45" s="14" t="n">
        <v>20300</v>
      </c>
      <c r="E45" s="15" t="n">
        <v>369.24</v>
      </c>
      <c r="F45" s="16" t="n">
        <v>0.001518</v>
      </c>
      <c r="G45" s="16" t="n"/>
    </row>
    <row r="46">
      <c r="A46" s="13" t="inlineStr">
        <is>
          <t>Fortis Healthcare Ltd.</t>
        </is>
      </c>
      <c r="B46" s="32" t="inlineStr">
        <is>
          <t>INE061F01013</t>
        </is>
      </c>
      <c r="C46" s="32" t="inlineStr">
        <is>
          <t>Healthcare Services</t>
        </is>
      </c>
      <c r="D46" s="14" t="n">
        <v>37975</v>
      </c>
      <c r="E46" s="15" t="n">
        <v>349.03</v>
      </c>
      <c r="F46" s="16" t="n">
        <v>0.001435</v>
      </c>
      <c r="G46" s="16" t="n"/>
    </row>
    <row r="47">
      <c r="A47" s="13" t="inlineStr">
        <is>
          <t>JSW Steel Ltd.</t>
        </is>
      </c>
      <c r="B47" s="32" t="inlineStr">
        <is>
          <t>INE019A01038</t>
        </is>
      </c>
      <c r="C47" s="32" t="inlineStr">
        <is>
          <t>Ferrous Metals</t>
        </is>
      </c>
      <c r="D47" s="14" t="n">
        <v>29025</v>
      </c>
      <c r="E47" s="15" t="n">
        <v>336.78</v>
      </c>
      <c r="F47" s="16" t="n">
        <v>0.001385</v>
      </c>
      <c r="G47" s="16" t="n"/>
    </row>
    <row r="48">
      <c r="A48" s="13" t="inlineStr">
        <is>
          <t>Kaynes Technology India Ltd.</t>
        </is>
      </c>
      <c r="B48" s="32" t="inlineStr">
        <is>
          <t>INE918Z01012</t>
        </is>
      </c>
      <c r="C48" s="32" t="inlineStr">
        <is>
          <t>Industrial Manufacturing</t>
        </is>
      </c>
      <c r="D48" s="14" t="n">
        <v>6100</v>
      </c>
      <c r="E48" s="15" t="n">
        <v>334.89</v>
      </c>
      <c r="F48" s="16" t="n">
        <v>0.001377</v>
      </c>
      <c r="G48" s="16" t="n"/>
    </row>
    <row r="49">
      <c r="A49" s="13" t="inlineStr">
        <is>
          <t>Glenmark Pharmaceuticals Ltd.</t>
        </is>
      </c>
      <c r="B49" s="32" t="inlineStr">
        <is>
          <t>INE935A01035</t>
        </is>
      </c>
      <c r="C49" s="32" t="inlineStr">
        <is>
          <t>Pharmaceuticals &amp; Biotechnology</t>
        </is>
      </c>
      <c r="D49" s="14" t="n">
        <v>16125</v>
      </c>
      <c r="E49" s="15" t="n">
        <v>313.82</v>
      </c>
      <c r="F49" s="16" t="n">
        <v>0.00129</v>
      </c>
      <c r="G49" s="16" t="n"/>
    </row>
    <row r="50">
      <c r="A50" s="13" t="inlineStr">
        <is>
          <t>Larsen &amp; Toubro Ltd.</t>
        </is>
      </c>
      <c r="B50" s="32" t="inlineStr">
        <is>
          <t>INE018A01030</t>
        </is>
      </c>
      <c r="C50" s="32" t="inlineStr">
        <is>
          <t>Construction</t>
        </is>
      </c>
      <c r="D50" s="14" t="n">
        <v>7525</v>
      </c>
      <c r="E50" s="15" t="n">
        <v>306.24</v>
      </c>
      <c r="F50" s="16" t="n">
        <v>0.001259</v>
      </c>
      <c r="G50" s="16" t="n"/>
    </row>
    <row r="51">
      <c r="A51" s="13" t="inlineStr">
        <is>
          <t>Persistent Systems Ltd.</t>
        </is>
      </c>
      <c r="B51" s="32" t="inlineStr">
        <is>
          <t>INE262H01021</t>
        </is>
      </c>
      <c r="C51" s="32" t="inlineStr">
        <is>
          <t>IT - Software</t>
        </is>
      </c>
      <c r="D51" s="14" t="n">
        <v>4800</v>
      </c>
      <c r="E51" s="15" t="n">
        <v>304.94</v>
      </c>
      <c r="F51" s="16" t="n">
        <v>0.001254</v>
      </c>
      <c r="G51" s="16" t="n"/>
    </row>
    <row r="52">
      <c r="A52" s="13" t="inlineStr">
        <is>
          <t>Divi's Laboratories Ltd.</t>
        </is>
      </c>
      <c r="B52" s="32" t="inlineStr">
        <is>
          <t>INE361B01024</t>
        </is>
      </c>
      <c r="C52" s="32" t="inlineStr">
        <is>
          <t>Pharmaceuticals &amp; Biotechnology</t>
        </is>
      </c>
      <c r="D52" s="14" t="n">
        <v>4600</v>
      </c>
      <c r="E52" s="15" t="n">
        <v>297.94</v>
      </c>
      <c r="F52" s="16" t="n">
        <v>0.001225</v>
      </c>
      <c r="G52" s="16" t="n"/>
    </row>
    <row r="53">
      <c r="A53" s="13" t="inlineStr">
        <is>
          <t>Hero MotoCorp Ltd.</t>
        </is>
      </c>
      <c r="B53" s="32" t="inlineStr">
        <is>
          <t>INE158A01026</t>
        </is>
      </c>
      <c r="C53" s="32" t="inlineStr">
        <is>
          <t>Automobiles</t>
        </is>
      </c>
      <c r="D53" s="14" t="n">
        <v>4800</v>
      </c>
      <c r="E53" s="15" t="n">
        <v>296.38</v>
      </c>
      <c r="F53" s="16" t="n">
        <v>0.001219</v>
      </c>
      <c r="G53" s="16" t="n"/>
    </row>
    <row r="54">
      <c r="A54" s="13" t="inlineStr">
        <is>
          <t>The Federal Bank Ltd.</t>
        </is>
      </c>
      <c r="B54" s="32" t="inlineStr">
        <is>
          <t>INE171A01029</t>
        </is>
      </c>
      <c r="C54" s="32" t="inlineStr">
        <is>
          <t>Banks</t>
        </is>
      </c>
      <c r="D54" s="14" t="n">
        <v>110000</v>
      </c>
      <c r="E54" s="15" t="n">
        <v>283.71</v>
      </c>
      <c r="F54" s="16" t="n">
        <v>0.001167</v>
      </c>
      <c r="G54" s="16" t="n"/>
    </row>
    <row r="55">
      <c r="A55" s="13" t="inlineStr">
        <is>
          <t>Trent Ltd.</t>
        </is>
      </c>
      <c r="B55" s="32" t="inlineStr">
        <is>
          <t>INE849A01020</t>
        </is>
      </c>
      <c r="C55" s="32" t="inlineStr">
        <is>
          <t>Retailing</t>
        </is>
      </c>
      <c r="D55" s="14" t="n">
        <v>6600</v>
      </c>
      <c r="E55" s="15" t="n">
        <v>280.53</v>
      </c>
      <c r="F55" s="16" t="n">
        <v>0.001153</v>
      </c>
      <c r="G55" s="16" t="n"/>
    </row>
    <row r="56">
      <c r="A56" s="13" t="inlineStr">
        <is>
          <t>Biocon Ltd.</t>
        </is>
      </c>
      <c r="B56" s="32" t="inlineStr">
        <is>
          <t>INE376G01013</t>
        </is>
      </c>
      <c r="C56" s="32" t="inlineStr">
        <is>
          <t>Pharmaceuticals &amp; Biotechnology</t>
        </is>
      </c>
      <c r="D56" s="14" t="n">
        <v>70000</v>
      </c>
      <c r="E56" s="15" t="n">
        <v>278.85</v>
      </c>
      <c r="F56" s="16" t="n">
        <v>0.001147</v>
      </c>
      <c r="G56" s="16" t="n"/>
    </row>
    <row r="57">
      <c r="A57" s="13" t="inlineStr">
        <is>
          <t>Polycab India Ltd.</t>
        </is>
      </c>
      <c r="B57" s="32" t="inlineStr">
        <is>
          <t>INE455K01017</t>
        </is>
      </c>
      <c r="C57" s="32" t="inlineStr">
        <is>
          <t>Industrial Products</t>
        </is>
      </c>
      <c r="D57" s="14" t="n">
        <v>3625</v>
      </c>
      <c r="E57" s="15" t="n">
        <v>270.79</v>
      </c>
      <c r="F57" s="16" t="n">
        <v>0.001113</v>
      </c>
      <c r="G57" s="16" t="n"/>
    </row>
    <row r="58">
      <c r="A58" s="13" t="inlineStr">
        <is>
          <t>Mphasis Ltd.</t>
        </is>
      </c>
      <c r="B58" s="32" t="inlineStr">
        <is>
          <t>INE356A01018</t>
        </is>
      </c>
      <c r="C58" s="32" t="inlineStr">
        <is>
          <t>IT - Software</t>
        </is>
      </c>
      <c r="D58" s="14" t="n">
        <v>9350</v>
      </c>
      <c r="E58" s="15" t="n">
        <v>262.87</v>
      </c>
      <c r="F58" s="16" t="n">
        <v>0.001081</v>
      </c>
      <c r="G58" s="16" t="n"/>
    </row>
    <row r="59">
      <c r="A59" s="13" t="inlineStr">
        <is>
          <t>Oil &amp; Natural Gas Corporation Ltd.</t>
        </is>
      </c>
      <c r="B59" s="32" t="inlineStr">
        <is>
          <t>INE213A01029</t>
        </is>
      </c>
      <c r="C59" s="32" t="inlineStr">
        <is>
          <t>Oil</t>
        </is>
      </c>
      <c r="D59" s="14" t="n">
        <v>105750</v>
      </c>
      <c r="E59" s="15" t="n">
        <v>257.24</v>
      </c>
      <c r="F59" s="16" t="n">
        <v>0.001058</v>
      </c>
      <c r="G59" s="16" t="n"/>
    </row>
    <row r="60">
      <c r="A60" s="13" t="inlineStr">
        <is>
          <t>Prestige Estates Projects Ltd.</t>
        </is>
      </c>
      <c r="B60" s="32" t="inlineStr">
        <is>
          <t>INE811K01011</t>
        </is>
      </c>
      <c r="C60" s="32" t="inlineStr">
        <is>
          <t>Realty</t>
        </is>
      </c>
      <c r="D60" s="14" t="n">
        <v>14400</v>
      </c>
      <c r="E60" s="15" t="n">
        <v>241.53</v>
      </c>
      <c r="F60" s="16" t="n">
        <v>0.000993</v>
      </c>
      <c r="G60" s="16" t="n"/>
    </row>
    <row r="61">
      <c r="A61" s="13" t="inlineStr">
        <is>
          <t>Aditya Birla Capital Ltd.</t>
        </is>
      </c>
      <c r="B61" s="32" t="inlineStr">
        <is>
          <t>INE674K01013</t>
        </is>
      </c>
      <c r="C61" s="32" t="inlineStr">
        <is>
          <t>Finance</t>
        </is>
      </c>
      <c r="D61" s="14" t="n">
        <v>65100</v>
      </c>
      <c r="E61" s="15" t="n">
        <v>233.09</v>
      </c>
      <c r="F61" s="16" t="n">
        <v>0.000958</v>
      </c>
      <c r="G61" s="16" t="n"/>
    </row>
    <row r="62">
      <c r="A62" s="13" t="inlineStr">
        <is>
          <t>Bandhan Bank Ltd.</t>
        </is>
      </c>
      <c r="B62" s="32" t="inlineStr">
        <is>
          <t>INE545U01014</t>
        </is>
      </c>
      <c r="C62" s="32" t="inlineStr">
        <is>
          <t>Banks</t>
        </is>
      </c>
      <c r="D62" s="14" t="n">
        <v>154800</v>
      </c>
      <c r="E62" s="15" t="n">
        <v>232.76</v>
      </c>
      <c r="F62" s="16" t="n">
        <v>0.000957</v>
      </c>
      <c r="G62" s="16" t="n"/>
    </row>
    <row r="63">
      <c r="A63" s="13" t="inlineStr">
        <is>
          <t>Computer Age Management Services Ltd.</t>
        </is>
      </c>
      <c r="B63" s="32" t="inlineStr">
        <is>
          <t>INE596I01012</t>
        </is>
      </c>
      <c r="C63" s="32" t="inlineStr">
        <is>
          <t>Capital Markets</t>
        </is>
      </c>
      <c r="D63" s="14" t="n">
        <v>5700</v>
      </c>
      <c r="E63" s="15" t="n">
        <v>220.61</v>
      </c>
      <c r="F63" s="16" t="n">
        <v>0.000907</v>
      </c>
      <c r="G63" s="16" t="n"/>
    </row>
    <row r="64">
      <c r="A64" s="13" t="inlineStr">
        <is>
          <t>BSE Ltd.</t>
        </is>
      </c>
      <c r="B64" s="32" t="inlineStr">
        <is>
          <t>INE118H01025</t>
        </is>
      </c>
      <c r="C64" s="32" t="inlineStr">
        <is>
          <t>Capital Markets</t>
        </is>
      </c>
      <c r="D64" s="14" t="n">
        <v>7500</v>
      </c>
      <c r="E64" s="15" t="n">
        <v>217.68</v>
      </c>
      <c r="F64" s="16" t="n">
        <v>0.000895</v>
      </c>
      <c r="G64" s="16" t="n"/>
    </row>
    <row r="65">
      <c r="A65" s="13" t="inlineStr">
        <is>
          <t>Suzlon Energy Ltd.</t>
        </is>
      </c>
      <c r="B65" s="32" t="inlineStr">
        <is>
          <t>INE040H01021</t>
        </is>
      </c>
      <c r="C65" s="32" t="inlineStr">
        <is>
          <t>Electrical Equipment</t>
        </is>
      </c>
      <c r="D65" s="14" t="n">
        <v>368000</v>
      </c>
      <c r="E65" s="15" t="n">
        <v>198.76</v>
      </c>
      <c r="F65" s="16" t="n">
        <v>0.000817</v>
      </c>
      <c r="G65" s="16" t="n"/>
    </row>
    <row r="66">
      <c r="A66" s="13" t="inlineStr">
        <is>
          <t>Adani Ports &amp; Special Economic Zone Ltd.</t>
        </is>
      </c>
      <c r="B66" s="32" t="inlineStr">
        <is>
          <t>INE742F01042</t>
        </is>
      </c>
      <c r="C66" s="32" t="inlineStr">
        <is>
          <t>Transport Infrastructure</t>
        </is>
      </c>
      <c r="D66" s="14" t="n">
        <v>12350</v>
      </c>
      <c r="E66" s="15" t="n">
        <v>187.34</v>
      </c>
      <c r="F66" s="16" t="n">
        <v>0.00077</v>
      </c>
      <c r="G66" s="16" t="n"/>
    </row>
    <row r="67">
      <c r="A67" s="13" t="inlineStr">
        <is>
          <t>Oberoi Realty Ltd.</t>
        </is>
      </c>
      <c r="B67" s="32" t="inlineStr">
        <is>
          <t>INE093I01010</t>
        </is>
      </c>
      <c r="C67" s="32" t="inlineStr">
        <is>
          <t>Realty</t>
        </is>
      </c>
      <c r="D67" s="14" t="n">
        <v>11200</v>
      </c>
      <c r="E67" s="15" t="n">
        <v>184.49</v>
      </c>
      <c r="F67" s="16" t="n">
        <v>0.000759</v>
      </c>
      <c r="G67" s="16" t="n"/>
    </row>
    <row r="68">
      <c r="A68" s="13" t="inlineStr">
        <is>
          <t>Pidilite Industries Ltd.</t>
        </is>
      </c>
      <c r="B68" s="32" t="inlineStr">
        <is>
          <t>INE318A01026</t>
        </is>
      </c>
      <c r="C68" s="32" t="inlineStr">
        <is>
          <t>Chemicals &amp; Petrochemicals</t>
        </is>
      </c>
      <c r="D68" s="14" t="n">
        <v>12500</v>
      </c>
      <c r="E68" s="15" t="n">
        <v>183.73</v>
      </c>
      <c r="F68" s="16" t="n">
        <v>0.000755</v>
      </c>
      <c r="G68" s="16" t="n"/>
    </row>
    <row r="69">
      <c r="A69" s="13" t="inlineStr">
        <is>
          <t>GMR Airports Ltd.</t>
        </is>
      </c>
      <c r="B69" s="32" t="inlineStr">
        <is>
          <t>INE776C01039</t>
        </is>
      </c>
      <c r="C69" s="32" t="inlineStr">
        <is>
          <t>Transport Infrastructure</t>
        </is>
      </c>
      <c r="D69" s="14" t="n">
        <v>167400</v>
      </c>
      <c r="E69" s="15" t="n">
        <v>181.38</v>
      </c>
      <c r="F69" s="16" t="n">
        <v>0.000746</v>
      </c>
      <c r="G69" s="16" t="n"/>
    </row>
    <row r="70">
      <c r="A70" s="13" t="inlineStr">
        <is>
          <t>Lupin Ltd.</t>
        </is>
      </c>
      <c r="B70" s="32" t="inlineStr">
        <is>
          <t>INE326A01037</t>
        </is>
      </c>
      <c r="C70" s="32" t="inlineStr">
        <is>
          <t>Pharmaceuticals &amp; Biotechnology</t>
        </is>
      </c>
      <c r="D70" s="14" t="n">
        <v>8075</v>
      </c>
      <c r="E70" s="15" t="n">
        <v>168.14</v>
      </c>
      <c r="F70" s="16" t="n">
        <v>0.000691</v>
      </c>
      <c r="G70" s="16" t="n"/>
    </row>
    <row r="71">
      <c r="A71" s="13" t="inlineStr">
        <is>
          <t>Canara Bank</t>
        </is>
      </c>
      <c r="B71" s="32" t="inlineStr">
        <is>
          <t>INE476A01022</t>
        </is>
      </c>
      <c r="C71" s="32" t="inlineStr">
        <is>
          <t>Banks</t>
        </is>
      </c>
      <c r="D71" s="14" t="n">
        <v>101250</v>
      </c>
      <c r="E71" s="15" t="n">
        <v>153.47</v>
      </c>
      <c r="F71" s="16" t="n">
        <v>0.0006310000000000001</v>
      </c>
      <c r="G71" s="16" t="n"/>
    </row>
    <row r="72">
      <c r="A72" s="13" t="inlineStr">
        <is>
          <t>CG Power and Industrial Solutions Ltd.</t>
        </is>
      </c>
      <c r="B72" s="32" t="inlineStr">
        <is>
          <t>INE067A01029</t>
        </is>
      </c>
      <c r="C72" s="32" t="inlineStr">
        <is>
          <t>Electrical Equipment</t>
        </is>
      </c>
      <c r="D72" s="14" t="n">
        <v>22100</v>
      </c>
      <c r="E72" s="15" t="n">
        <v>148.71</v>
      </c>
      <c r="F72" s="16" t="n">
        <v>0.000611</v>
      </c>
      <c r="G72" s="16" t="n"/>
    </row>
    <row r="73">
      <c r="A73" s="13" t="inlineStr">
        <is>
          <t>Dabur India Ltd.</t>
        </is>
      </c>
      <c r="B73" s="32" t="inlineStr">
        <is>
          <t>INE016A01026</t>
        </is>
      </c>
      <c r="C73" s="32" t="inlineStr">
        <is>
          <t>Personal Products</t>
        </is>
      </c>
      <c r="D73" s="14" t="n">
        <v>27500</v>
      </c>
      <c r="E73" s="15" t="n">
        <v>142.29</v>
      </c>
      <c r="F73" s="16" t="n">
        <v>0.000585</v>
      </c>
      <c r="G73" s="16" t="n"/>
    </row>
    <row r="74">
      <c r="A74" s="13" t="inlineStr">
        <is>
          <t>Bank of Baroda</t>
        </is>
      </c>
      <c r="B74" s="32" t="inlineStr">
        <is>
          <t>INE028A01039</t>
        </is>
      </c>
      <c r="C74" s="32" t="inlineStr">
        <is>
          <t>Banks</t>
        </is>
      </c>
      <c r="D74" s="14" t="n">
        <v>46800</v>
      </c>
      <c r="E74" s="15" t="n">
        <v>135.63</v>
      </c>
      <c r="F74" s="16" t="n">
        <v>0.000558</v>
      </c>
      <c r="G74" s="16" t="n"/>
    </row>
    <row r="75">
      <c r="A75" s="13" t="inlineStr">
        <is>
          <t>Nestle India Ltd.</t>
        </is>
      </c>
      <c r="B75" s="32" t="inlineStr">
        <is>
          <t>INE239A01024</t>
        </is>
      </c>
      <c r="C75" s="32" t="inlineStr">
        <is>
          <t>Food Products</t>
        </is>
      </c>
      <c r="D75" s="14" t="n">
        <v>10500</v>
      </c>
      <c r="E75" s="15" t="n">
        <v>132.42</v>
      </c>
      <c r="F75" s="16" t="n">
        <v>0.000544</v>
      </c>
      <c r="G75" s="16" t="n"/>
    </row>
    <row r="76">
      <c r="A76" s="13" t="inlineStr">
        <is>
          <t>Coforge Ltd.</t>
        </is>
      </c>
      <c r="B76" s="32" t="inlineStr">
        <is>
          <t>INE591G01025</t>
        </is>
      </c>
      <c r="C76" s="32" t="inlineStr">
        <is>
          <t>IT - Software</t>
        </is>
      </c>
      <c r="D76" s="14" t="n">
        <v>6000</v>
      </c>
      <c r="E76" s="15" t="n">
        <v>114.52</v>
      </c>
      <c r="F76" s="16" t="n">
        <v>0.000471</v>
      </c>
      <c r="G76" s="16" t="n"/>
    </row>
    <row r="77">
      <c r="A77" s="13" t="inlineStr">
        <is>
          <t>IDFC First Bank Ltd.</t>
        </is>
      </c>
      <c r="B77" s="32" t="inlineStr">
        <is>
          <t>INE092T01019</t>
        </is>
      </c>
      <c r="C77" s="32" t="inlineStr">
        <is>
          <t>Banks</t>
        </is>
      </c>
      <c r="D77" s="14" t="n">
        <v>139125</v>
      </c>
      <c r="E77" s="15" t="n">
        <v>111.48</v>
      </c>
      <c r="F77" s="16" t="n">
        <v>0.000458</v>
      </c>
      <c r="G77" s="16" t="n"/>
    </row>
    <row r="78">
      <c r="A78" s="13" t="inlineStr">
        <is>
          <t>Tata Consumer Products Ltd.</t>
        </is>
      </c>
      <c r="B78" s="32" t="inlineStr">
        <is>
          <t>INE192A01025</t>
        </is>
      </c>
      <c r="C78" s="32" t="inlineStr">
        <is>
          <t>Agricultural Food &amp; other Products</t>
        </is>
      </c>
      <c r="D78" s="14" t="n">
        <v>8250</v>
      </c>
      <c r="E78" s="15" t="n">
        <v>96.72</v>
      </c>
      <c r="F78" s="16" t="n">
        <v>0.000398</v>
      </c>
      <c r="G78" s="16" t="n"/>
    </row>
    <row r="79">
      <c r="A79" s="13" t="inlineStr">
        <is>
          <t>Bajaj Finserv Ltd.</t>
        </is>
      </c>
      <c r="B79" s="32" t="inlineStr">
        <is>
          <t>INE918I01026</t>
        </is>
      </c>
      <c r="C79" s="32" t="inlineStr">
        <is>
          <t>Finance</t>
        </is>
      </c>
      <c r="D79" s="14" t="n">
        <v>4000</v>
      </c>
      <c r="E79" s="15" t="n">
        <v>83.76000000000001</v>
      </c>
      <c r="F79" s="16" t="n">
        <v>0.000344</v>
      </c>
      <c r="G79" s="16" t="n"/>
    </row>
    <row r="80">
      <c r="A80" s="13" t="inlineStr">
        <is>
          <t>JSW Energy Ltd.</t>
        </is>
      </c>
      <c r="B80" s="32" t="inlineStr">
        <is>
          <t>INE121E01018</t>
        </is>
      </c>
      <c r="C80" s="32" t="inlineStr">
        <is>
          <t>Power</t>
        </is>
      </c>
      <c r="D80" s="14" t="n">
        <v>17000</v>
      </c>
      <c r="E80" s="15" t="n">
        <v>83.06999999999999</v>
      </c>
      <c r="F80" s="16" t="n">
        <v>0.000342</v>
      </c>
      <c r="G80" s="16" t="n"/>
    </row>
    <row r="81">
      <c r="A81" s="13" t="inlineStr">
        <is>
          <t>DLF Ltd.</t>
        </is>
      </c>
      <c r="B81" s="32" t="inlineStr">
        <is>
          <t>INE271C01023</t>
        </is>
      </c>
      <c r="C81" s="32" t="inlineStr">
        <is>
          <t>Realty</t>
        </is>
      </c>
      <c r="D81" s="14" t="n">
        <v>10725</v>
      </c>
      <c r="E81" s="15" t="n">
        <v>77.61</v>
      </c>
      <c r="F81" s="16" t="n">
        <v>0.000319</v>
      </c>
      <c r="G81" s="16" t="n"/>
    </row>
    <row r="82">
      <c r="A82" s="13" t="inlineStr">
        <is>
          <t>Jindal Steel Ltd.</t>
        </is>
      </c>
      <c r="B82" s="32" t="inlineStr">
        <is>
          <t>INE749A01030</t>
        </is>
      </c>
      <c r="C82" s="32" t="inlineStr">
        <is>
          <t>Ferrous Metals</t>
        </is>
      </c>
      <c r="D82" s="14" t="n">
        <v>6875</v>
      </c>
      <c r="E82" s="15" t="n">
        <v>71.8</v>
      </c>
      <c r="F82" s="16" t="n">
        <v>0.000295</v>
      </c>
      <c r="G82" s="16" t="n"/>
    </row>
    <row r="83">
      <c r="A83" s="13" t="inlineStr">
        <is>
          <t>LIC Housing Finance Ltd.</t>
        </is>
      </c>
      <c r="B83" s="32" t="inlineStr">
        <is>
          <t>INE115A01026</t>
        </is>
      </c>
      <c r="C83" s="32" t="inlineStr">
        <is>
          <t>Finance</t>
        </is>
      </c>
      <c r="D83" s="14" t="n">
        <v>12000</v>
      </c>
      <c r="E83" s="15" t="n">
        <v>65.89</v>
      </c>
      <c r="F83" s="16" t="n">
        <v>0.000271</v>
      </c>
      <c r="G83" s="16" t="n"/>
    </row>
    <row r="84">
      <c r="A84" s="13" t="inlineStr">
        <is>
          <t>National Buildings Construction Corporation Ltd.</t>
        </is>
      </c>
      <c r="B84" s="32" t="inlineStr">
        <is>
          <t>INE095N01031</t>
        </is>
      </c>
      <c r="C84" s="32" t="inlineStr">
        <is>
          <t>Construction</t>
        </is>
      </c>
      <c r="D84" s="14" t="n">
        <v>52000</v>
      </c>
      <c r="E84" s="15" t="n">
        <v>60.68</v>
      </c>
      <c r="F84" s="16" t="n">
        <v>0.000249</v>
      </c>
      <c r="G84" s="16" t="n"/>
    </row>
    <row r="85">
      <c r="A85" s="13" t="inlineStr">
        <is>
          <t>Sun Pharmaceutical Industries Ltd.</t>
        </is>
      </c>
      <c r="B85" s="32" t="inlineStr">
        <is>
          <t>INE044A01036</t>
        </is>
      </c>
      <c r="C85" s="32" t="inlineStr">
        <is>
          <t>Pharmaceuticals &amp; Biotechnology</t>
        </is>
      </c>
      <c r="D85" s="14" t="n">
        <v>3150</v>
      </c>
      <c r="E85" s="15" t="n">
        <v>57.7</v>
      </c>
      <c r="F85" s="16" t="n">
        <v>0.000237</v>
      </c>
      <c r="G85" s="16" t="n"/>
    </row>
    <row r="86">
      <c r="A86" s="13" t="inlineStr">
        <is>
          <t>Bharat Heavy Electricals Ltd.</t>
        </is>
      </c>
      <c r="B86" s="32" t="inlineStr">
        <is>
          <t>INE257A01026</t>
        </is>
      </c>
      <c r="C86" s="32" t="inlineStr">
        <is>
          <t>Electrical Equipment</t>
        </is>
      </c>
      <c r="D86" s="14" t="n">
        <v>13125</v>
      </c>
      <c r="E86" s="15" t="n">
        <v>38.17</v>
      </c>
      <c r="F86" s="16" t="n">
        <v>0.000157</v>
      </c>
      <c r="G86" s="16" t="n"/>
    </row>
    <row r="87">
      <c r="A87" s="13" t="inlineStr">
        <is>
          <t>Samvardhana Motherson International Ltd.</t>
        </is>
      </c>
      <c r="B87" s="32" t="inlineStr">
        <is>
          <t>INE775A01035</t>
        </is>
      </c>
      <c r="C87" s="32" t="inlineStr">
        <is>
          <t>Auto Components</t>
        </is>
      </c>
      <c r="D87" s="14" t="n">
        <v>30750</v>
      </c>
      <c r="E87" s="15" t="n">
        <v>35.77</v>
      </c>
      <c r="F87" s="16" t="n">
        <v>0.000147</v>
      </c>
      <c r="G87" s="16" t="n"/>
    </row>
    <row r="88">
      <c r="A88" s="13" t="inlineStr">
        <is>
          <t>Indian Railway Finance Corporation Ltd.</t>
        </is>
      </c>
      <c r="B88" s="32" t="inlineStr">
        <is>
          <t>INE053F01010</t>
        </is>
      </c>
      <c r="C88" s="32" t="inlineStr">
        <is>
          <t>Finance</t>
        </is>
      </c>
      <c r="D88" s="14" t="n">
        <v>29750</v>
      </c>
      <c r="E88" s="15" t="n">
        <v>34.98</v>
      </c>
      <c r="F88" s="16" t="n">
        <v>0.000144</v>
      </c>
      <c r="G88" s="16" t="n"/>
    </row>
    <row r="89">
      <c r="A89" s="13" t="inlineStr">
        <is>
          <t>ICICI Prudential Life Insurance Co Ltd.</t>
        </is>
      </c>
      <c r="B89" s="32" t="inlineStr">
        <is>
          <t>INE726G01019</t>
        </is>
      </c>
      <c r="C89" s="32" t="inlineStr">
        <is>
          <t>Insurance</t>
        </is>
      </c>
      <c r="D89" s="14" t="n">
        <v>5550</v>
      </c>
      <c r="E89" s="15" t="n">
        <v>34.4</v>
      </c>
      <c r="F89" s="16" t="n">
        <v>0.000141</v>
      </c>
      <c r="G89" s="16" t="n"/>
    </row>
    <row r="90">
      <c r="A90" s="13" t="inlineStr">
        <is>
          <t>Mazagon Dock Shipbuilders Ltd.</t>
        </is>
      </c>
      <c r="B90" s="32" t="inlineStr">
        <is>
          <t>INE249Z01020</t>
        </is>
      </c>
      <c r="C90" s="32" t="inlineStr">
        <is>
          <t>Industrial Manufacturing</t>
        </is>
      </c>
      <c r="D90" s="14" t="n">
        <v>1225</v>
      </c>
      <c r="E90" s="15" t="n">
        <v>32.83</v>
      </c>
      <c r="F90" s="16" t="n">
        <v>0.000135</v>
      </c>
      <c r="G90" s="16" t="n"/>
    </row>
    <row r="91">
      <c r="A91" s="13" t="inlineStr">
        <is>
          <t>Jubilant Foodworks Ltd.</t>
        </is>
      </c>
      <c r="B91" s="32" t="inlineStr">
        <is>
          <t>INE797F01020</t>
        </is>
      </c>
      <c r="C91" s="32" t="inlineStr">
        <is>
          <t>Leisure Services</t>
        </is>
      </c>
      <c r="D91" s="14" t="n">
        <v>5000</v>
      </c>
      <c r="E91" s="15" t="n">
        <v>30.08</v>
      </c>
      <c r="F91" s="16" t="n">
        <v>0.000124</v>
      </c>
      <c r="G91" s="16" t="n"/>
    </row>
    <row r="92">
      <c r="A92" s="13" t="inlineStr">
        <is>
          <t>Ambuja Cements Ltd.</t>
        </is>
      </c>
      <c r="B92" s="32" t="inlineStr">
        <is>
          <t>INE079A01024</t>
        </is>
      </c>
      <c r="C92" s="32" t="inlineStr">
        <is>
          <t>Cement &amp; Cement Products</t>
        </is>
      </c>
      <c r="D92" s="14" t="n">
        <v>5250</v>
      </c>
      <c r="E92" s="15" t="n">
        <v>28.89</v>
      </c>
      <c r="F92" s="16" t="n">
        <v>0.000119</v>
      </c>
      <c r="G92" s="16" t="n"/>
    </row>
    <row r="93">
      <c r="A93" s="13" t="inlineStr">
        <is>
          <t>Petronet LNG Ltd.</t>
        </is>
      </c>
      <c r="B93" s="32" t="inlineStr">
        <is>
          <t>INE347G01014</t>
        </is>
      </c>
      <c r="C93" s="32" t="inlineStr">
        <is>
          <t>Gas</t>
        </is>
      </c>
      <c r="D93" s="14" t="n">
        <v>9000</v>
      </c>
      <c r="E93" s="15" t="n">
        <v>24.47</v>
      </c>
      <c r="F93" s="16" t="n">
        <v>0.000101</v>
      </c>
      <c r="G93" s="16" t="n"/>
    </row>
    <row r="94">
      <c r="A94" s="13" t="inlineStr">
        <is>
          <t>United Spirits Ltd.</t>
        </is>
      </c>
      <c r="B94" s="32" t="inlineStr">
        <is>
          <t>INE854D01024</t>
        </is>
      </c>
      <c r="C94" s="32" t="inlineStr">
        <is>
          <t>Beverages</t>
        </is>
      </c>
      <c r="D94" s="14" t="n">
        <v>1600</v>
      </c>
      <c r="E94" s="15" t="n">
        <v>23.23</v>
      </c>
      <c r="F94" s="16" t="n">
        <v>9.500000000000001e-05</v>
      </c>
      <c r="G94" s="16" t="n"/>
    </row>
    <row r="95">
      <c r="A95" s="13" t="inlineStr">
        <is>
          <t>Housing &amp; Urban Development Corp Ltd.</t>
        </is>
      </c>
      <c r="B95" s="32" t="inlineStr">
        <is>
          <t>INE031A01017</t>
        </is>
      </c>
      <c r="C95" s="32" t="inlineStr">
        <is>
          <t>Finance</t>
        </is>
      </c>
      <c r="D95" s="14" t="n">
        <v>5550</v>
      </c>
      <c r="E95" s="15" t="n">
        <v>13.28</v>
      </c>
      <c r="F95" s="16" t="n">
        <v>5.5e-05</v>
      </c>
      <c r="G95" s="16" t="n"/>
    </row>
    <row r="96">
      <c r="A96" s="13" t="inlineStr">
        <is>
          <t>UPL Ltd.</t>
        </is>
      </c>
      <c r="B96" s="32" t="inlineStr">
        <is>
          <t>INE628A01036</t>
        </is>
      </c>
      <c r="C96" s="32" t="inlineStr">
        <is>
          <t>Fertilizers &amp; Agrochemicals</t>
        </is>
      </c>
      <c r="D96" s="14" t="n">
        <v>1355</v>
      </c>
      <c r="E96" s="15" t="n">
        <v>10.28</v>
      </c>
      <c r="F96" s="16" t="n">
        <v>4.2e-05</v>
      </c>
      <c r="G96" s="16" t="n"/>
    </row>
    <row r="97">
      <c r="A97" s="13" t="inlineStr">
        <is>
          <t>Zydus Lifesciences Ltd.</t>
        </is>
      </c>
      <c r="B97" s="32" t="inlineStr">
        <is>
          <t>INE010B01027</t>
        </is>
      </c>
      <c r="C97" s="32" t="inlineStr">
        <is>
          <t>Pharmaceuticals &amp; Biotechnology</t>
        </is>
      </c>
      <c r="D97" s="14" t="n">
        <v>900</v>
      </c>
      <c r="E97" s="15" t="n">
        <v>8.48</v>
      </c>
      <c r="F97" s="16" t="n">
        <v>3.5e-05</v>
      </c>
      <c r="G97" s="16" t="n"/>
    </row>
    <row r="98">
      <c r="A98" s="13" t="inlineStr">
        <is>
          <t>Maruti Suzuki India Ltd.</t>
        </is>
      </c>
      <c r="B98" s="32" t="inlineStr">
        <is>
          <t>INE585B01010</t>
        </is>
      </c>
      <c r="C98" s="32" t="inlineStr">
        <is>
          <t>Automobiles</t>
        </is>
      </c>
      <c r="D98" s="14" t="n">
        <v>50</v>
      </c>
      <c r="E98" s="15" t="n">
        <v>7.95</v>
      </c>
      <c r="F98" s="16" t="n">
        <v>3.3e-05</v>
      </c>
      <c r="G98" s="16" t="n"/>
    </row>
    <row r="99">
      <c r="A99" s="13" t="inlineStr">
        <is>
          <t>Indian Oil Corporation Ltd.</t>
        </is>
      </c>
      <c r="B99" s="32" t="inlineStr">
        <is>
          <t>INE242A01010</t>
        </is>
      </c>
      <c r="C99" s="32" t="inlineStr">
        <is>
          <t>Petroleum Products</t>
        </is>
      </c>
      <c r="D99" s="14" t="n">
        <v>4875</v>
      </c>
      <c r="E99" s="15" t="n">
        <v>7.89</v>
      </c>
      <c r="F99" s="16" t="n">
        <v>3.2e-05</v>
      </c>
      <c r="G99" s="16" t="n"/>
    </row>
    <row r="100">
      <c r="A100" s="13" t="inlineStr">
        <is>
          <t>Godrej Properties Ltd.</t>
        </is>
      </c>
      <c r="B100" s="32" t="inlineStr">
        <is>
          <t>INE484J01027</t>
        </is>
      </c>
      <c r="C100" s="32" t="inlineStr">
        <is>
          <t>Realty</t>
        </is>
      </c>
      <c r="D100" s="14" t="n">
        <v>275</v>
      </c>
      <c r="E100" s="15" t="n">
        <v>5.82</v>
      </c>
      <c r="F100" s="16" t="n">
        <v>2.4e-05</v>
      </c>
      <c r="G100" s="16" t="n"/>
    </row>
    <row r="101">
      <c r="A101" s="25" t="inlineStr">
        <is>
          <t>sub TOTAL</t>
        </is>
      </c>
      <c r="B101" s="34" t="n"/>
      <c r="C101" s="34" t="n"/>
      <c r="D101" s="26" t="n"/>
      <c r="E101" s="44" t="n">
        <v>68041.28999999999</v>
      </c>
      <c r="F101" s="45" t="n">
        <v>0.279766</v>
      </c>
      <c r="G101" s="21" t="n"/>
    </row>
    <row r="102">
      <c r="A102" s="25" t="inlineStr">
        <is>
          <t>TOTAL</t>
        </is>
      </c>
      <c r="B102" s="34" t="n"/>
      <c r="C102" s="34" t="n"/>
      <c r="D102" s="26" t="n"/>
      <c r="E102" s="29" t="n">
        <v>68041.28999999999</v>
      </c>
      <c r="F102" s="30" t="n">
        <v>0.279766</v>
      </c>
      <c r="G102" s="21" t="n"/>
    </row>
    <row r="103">
      <c r="A103" s="13" t="n"/>
      <c r="B103" s="32" t="n"/>
      <c r="C103" s="32" t="n"/>
      <c r="D103" s="14" t="n"/>
      <c r="E103" s="15" t="n"/>
      <c r="F103" s="16" t="n"/>
      <c r="G103" s="16" t="n"/>
    </row>
    <row r="104">
      <c r="A104" s="17" t="inlineStr">
        <is>
          <t>Derivatives</t>
        </is>
      </c>
      <c r="B104" s="32" t="n"/>
      <c r="C104" s="32" t="n"/>
      <c r="D104" s="14" t="n"/>
      <c r="E104" s="15" t="n"/>
      <c r="F104" s="16" t="n"/>
      <c r="G104" s="16" t="n"/>
    </row>
    <row r="105">
      <c r="A105" s="17" t="inlineStr">
        <is>
          <t>(a) Index/Stock Future</t>
        </is>
      </c>
      <c r="B105" s="32" t="n"/>
      <c r="C105" s="32" t="n"/>
      <c r="D105" s="14" t="n"/>
      <c r="E105" s="15" t="n"/>
      <c r="F105" s="16" t="n"/>
      <c r="G105" s="16" t="n"/>
    </row>
    <row r="106">
      <c r="A106" s="13" t="inlineStr">
        <is>
          <t>Godrej Properties Ltd.30/12/2025</t>
        </is>
      </c>
      <c r="B106" s="32" t="n"/>
      <c r="C106" s="32" t="inlineStr">
        <is>
          <t>Realty</t>
        </is>
      </c>
      <c r="D106" s="43" t="n">
        <v>-275</v>
      </c>
      <c r="E106" s="36" t="n">
        <v>-5.84</v>
      </c>
      <c r="F106" s="37" t="n">
        <v>-2.4e-05</v>
      </c>
      <c r="G106" s="16" t="n"/>
    </row>
    <row r="107">
      <c r="A107" s="13" t="inlineStr">
        <is>
          <t>Indian Oil Corporation Ltd.30/12/2025</t>
        </is>
      </c>
      <c r="B107" s="32" t="n"/>
      <c r="C107" s="32" t="inlineStr">
        <is>
          <t>Petroleum Products</t>
        </is>
      </c>
      <c r="D107" s="43" t="n">
        <v>-4875</v>
      </c>
      <c r="E107" s="36" t="n">
        <v>-7.92</v>
      </c>
      <c r="F107" s="37" t="n">
        <v>-3.2e-05</v>
      </c>
      <c r="G107" s="16" t="n"/>
    </row>
    <row r="108">
      <c r="A108" s="13" t="inlineStr">
        <is>
          <t>Maruti Suzuki India Ltd.30/12/2025</t>
        </is>
      </c>
      <c r="B108" s="32" t="n"/>
      <c r="C108" s="32" t="inlineStr">
        <is>
          <t>Automobiles</t>
        </is>
      </c>
      <c r="D108" s="43" t="n">
        <v>-50</v>
      </c>
      <c r="E108" s="36" t="n">
        <v>-8.01</v>
      </c>
      <c r="F108" s="37" t="n">
        <v>-3.2e-05</v>
      </c>
      <c r="G108" s="16" t="n"/>
    </row>
    <row r="109">
      <c r="A109" s="13" t="inlineStr">
        <is>
          <t>Zydus Lifesciences Ltd.30/12/2025</t>
        </is>
      </c>
      <c r="B109" s="32" t="n"/>
      <c r="C109" s="32" t="inlineStr">
        <is>
          <t>Pharmaceuticals &amp; Biotechnology</t>
        </is>
      </c>
      <c r="D109" s="43" t="n">
        <v>-900</v>
      </c>
      <c r="E109" s="36" t="n">
        <v>-8.52</v>
      </c>
      <c r="F109" s="37" t="n">
        <v>-3.5e-05</v>
      </c>
      <c r="G109" s="16" t="n"/>
    </row>
    <row r="110">
      <c r="A110" s="13" t="inlineStr">
        <is>
          <t>UPL Ltd.30/12/2025</t>
        </is>
      </c>
      <c r="B110" s="32" t="n"/>
      <c r="C110" s="32" t="inlineStr">
        <is>
          <t>Fertilizers &amp; Agrochemicals</t>
        </is>
      </c>
      <c r="D110" s="43" t="n">
        <v>-1355</v>
      </c>
      <c r="E110" s="36" t="n">
        <v>-10.36</v>
      </c>
      <c r="F110" s="37" t="n">
        <v>-4.2e-05</v>
      </c>
      <c r="G110" s="16" t="n"/>
    </row>
    <row r="111">
      <c r="A111" s="13" t="inlineStr">
        <is>
          <t>Housing &amp; Urban Development Corp Ltd.30/12/2025</t>
        </is>
      </c>
      <c r="B111" s="32" t="n"/>
      <c r="C111" s="32" t="inlineStr">
        <is>
          <t>Finance</t>
        </is>
      </c>
      <c r="D111" s="43" t="n">
        <v>-5550</v>
      </c>
      <c r="E111" s="36" t="n">
        <v>-13.36</v>
      </c>
      <c r="F111" s="37" t="n">
        <v>-5.4e-05</v>
      </c>
      <c r="G111" s="16" t="n"/>
    </row>
    <row r="112">
      <c r="A112" s="13" t="inlineStr">
        <is>
          <t>United Spirits Ltd.30/12/2025</t>
        </is>
      </c>
      <c r="B112" s="32" t="n"/>
      <c r="C112" s="32" t="inlineStr">
        <is>
          <t>Beverages</t>
        </is>
      </c>
      <c r="D112" s="43" t="n">
        <v>-1600</v>
      </c>
      <c r="E112" s="36" t="n">
        <v>-23.33</v>
      </c>
      <c r="F112" s="37" t="n">
        <v>-9.500000000000001e-05</v>
      </c>
      <c r="G112" s="16" t="n"/>
    </row>
    <row r="113">
      <c r="A113" s="13" t="inlineStr">
        <is>
          <t>Petronet LNG Ltd.30/12/2025</t>
        </is>
      </c>
      <c r="B113" s="32" t="n"/>
      <c r="C113" s="32" t="inlineStr">
        <is>
          <t>Gas</t>
        </is>
      </c>
      <c r="D113" s="43" t="n">
        <v>-9000</v>
      </c>
      <c r="E113" s="36" t="n">
        <v>-24.65</v>
      </c>
      <c r="F113" s="37" t="n">
        <v>-0.000101</v>
      </c>
      <c r="G113" s="16" t="n"/>
    </row>
    <row r="114">
      <c r="A114" s="13" t="inlineStr">
        <is>
          <t>Ambuja Cements Ltd.30/12/2025</t>
        </is>
      </c>
      <c r="B114" s="32" t="n"/>
      <c r="C114" s="32" t="inlineStr">
        <is>
          <t>Cement &amp; Cement Products</t>
        </is>
      </c>
      <c r="D114" s="43" t="n">
        <v>-5250</v>
      </c>
      <c r="E114" s="36" t="n">
        <v>-29.01</v>
      </c>
      <c r="F114" s="37" t="n">
        <v>-0.000119</v>
      </c>
      <c r="G114" s="16" t="n"/>
    </row>
    <row r="115">
      <c r="A115" s="13" t="inlineStr">
        <is>
          <t>Jubilant Foodworks Ltd.30/12/2025</t>
        </is>
      </c>
      <c r="B115" s="32" t="n"/>
      <c r="C115" s="32" t="inlineStr">
        <is>
          <t>Leisure Services</t>
        </is>
      </c>
      <c r="D115" s="43" t="n">
        <v>-5000</v>
      </c>
      <c r="E115" s="36" t="n">
        <v>-30.28</v>
      </c>
      <c r="F115" s="37" t="n">
        <v>-0.000124</v>
      </c>
      <c r="G115" s="16" t="n"/>
    </row>
    <row r="116">
      <c r="A116" s="13" t="inlineStr">
        <is>
          <t>Mazagon Dock Shipbuilders Ltd.30/12/2025</t>
        </is>
      </c>
      <c r="B116" s="32" t="n"/>
      <c r="C116" s="32" t="inlineStr">
        <is>
          <t>Industrial Manufacturing</t>
        </is>
      </c>
      <c r="D116" s="43" t="n">
        <v>-1225</v>
      </c>
      <c r="E116" s="36" t="n">
        <v>-33.05</v>
      </c>
      <c r="F116" s="37" t="n">
        <v>-0.000135</v>
      </c>
      <c r="G116" s="16" t="n"/>
    </row>
    <row r="117">
      <c r="A117" s="13" t="inlineStr">
        <is>
          <t>ICICI Prudential Life Insurance Co Ltd.30/12/2025</t>
        </is>
      </c>
      <c r="B117" s="32" t="n"/>
      <c r="C117" s="32" t="inlineStr">
        <is>
          <t>Insurance</t>
        </is>
      </c>
      <c r="D117" s="43" t="n">
        <v>-5550</v>
      </c>
      <c r="E117" s="36" t="n">
        <v>-34.54</v>
      </c>
      <c r="F117" s="37" t="n">
        <v>-0.000142</v>
      </c>
      <c r="G117" s="16" t="n"/>
    </row>
    <row r="118">
      <c r="A118" s="13" t="inlineStr">
        <is>
          <t>Indian Railway Finance Corporation Ltd.30/12/2025</t>
        </is>
      </c>
      <c r="B118" s="32" t="n"/>
      <c r="C118" s="32" t="inlineStr">
        <is>
          <t>Finance</t>
        </is>
      </c>
      <c r="D118" s="43" t="n">
        <v>-29750</v>
      </c>
      <c r="E118" s="36" t="n">
        <v>-35.23</v>
      </c>
      <c r="F118" s="37" t="n">
        <v>-0.000144</v>
      </c>
      <c r="G118" s="16" t="n"/>
    </row>
    <row r="119">
      <c r="A119" s="13" t="inlineStr">
        <is>
          <t>Samvardhana Motherson International Ltd.30/12/2025</t>
        </is>
      </c>
      <c r="B119" s="32" t="n"/>
      <c r="C119" s="32" t="inlineStr">
        <is>
          <t>Auto Components</t>
        </is>
      </c>
      <c r="D119" s="43" t="n">
        <v>-30750</v>
      </c>
      <c r="E119" s="36" t="n">
        <v>-35.93</v>
      </c>
      <c r="F119" s="37" t="n">
        <v>-0.000147</v>
      </c>
      <c r="G119" s="16" t="n"/>
    </row>
    <row r="120">
      <c r="A120" s="13" t="inlineStr">
        <is>
          <t>Bharat Heavy Electricals Ltd.30/12/2025</t>
        </is>
      </c>
      <c r="B120" s="32" t="n"/>
      <c r="C120" s="32" t="inlineStr">
        <is>
          <t>Electrical Equipment</t>
        </is>
      </c>
      <c r="D120" s="43" t="n">
        <v>-13125</v>
      </c>
      <c r="E120" s="36" t="n">
        <v>-38.35</v>
      </c>
      <c r="F120" s="37" t="n">
        <v>-0.000157</v>
      </c>
      <c r="G120" s="16" t="n"/>
    </row>
    <row r="121">
      <c r="A121" s="13" t="inlineStr">
        <is>
          <t>Sun Pharmaceutical Industries Ltd.30/12/2025</t>
        </is>
      </c>
      <c r="B121" s="32" t="n"/>
      <c r="C121" s="32" t="inlineStr">
        <is>
          <t>Pharmaceuticals &amp; Biotechnology</t>
        </is>
      </c>
      <c r="D121" s="43" t="n">
        <v>-3150</v>
      </c>
      <c r="E121" s="36" t="n">
        <v>-57.94</v>
      </c>
      <c r="F121" s="37" t="n">
        <v>-0.000238</v>
      </c>
      <c r="G121" s="16" t="n"/>
    </row>
    <row r="122">
      <c r="A122" s="13" t="inlineStr">
        <is>
          <t>National Buildings Construction Corporation Ltd.30/12/2025</t>
        </is>
      </c>
      <c r="B122" s="32" t="n"/>
      <c r="C122" s="32" t="inlineStr">
        <is>
          <t>Construction</t>
        </is>
      </c>
      <c r="D122" s="43" t="n">
        <v>-52000</v>
      </c>
      <c r="E122" s="36" t="n">
        <v>-61.1</v>
      </c>
      <c r="F122" s="37" t="n">
        <v>-0.000251</v>
      </c>
      <c r="G122" s="16" t="n"/>
    </row>
    <row r="123">
      <c r="A123" s="13" t="inlineStr">
        <is>
          <t>LIC Housing Finance Ltd.30/12/2025</t>
        </is>
      </c>
      <c r="B123" s="32" t="n"/>
      <c r="C123" s="32" t="inlineStr">
        <is>
          <t>Finance</t>
        </is>
      </c>
      <c r="D123" s="43" t="n">
        <v>-12000</v>
      </c>
      <c r="E123" s="36" t="n">
        <v>-66.37</v>
      </c>
      <c r="F123" s="37" t="n">
        <v>-0.000272</v>
      </c>
      <c r="G123" s="16" t="n"/>
    </row>
    <row r="124">
      <c r="A124" s="13" t="inlineStr">
        <is>
          <t>Jindal Steel Ltd.30/12/2025</t>
        </is>
      </c>
      <c r="B124" s="32" t="n"/>
      <c r="C124" s="32" t="inlineStr">
        <is>
          <t>Ferrous Metals</t>
        </is>
      </c>
      <c r="D124" s="43" t="n">
        <v>-6875</v>
      </c>
      <c r="E124" s="36" t="n">
        <v>-72.33</v>
      </c>
      <c r="F124" s="37" t="n">
        <v>-0.000297</v>
      </c>
      <c r="G124" s="16" t="n"/>
    </row>
    <row r="125">
      <c r="A125" s="13" t="inlineStr">
        <is>
          <t>DLF Ltd.30/12/2025</t>
        </is>
      </c>
      <c r="B125" s="32" t="n"/>
      <c r="C125" s="32" t="inlineStr">
        <is>
          <t>Realty</t>
        </is>
      </c>
      <c r="D125" s="43" t="n">
        <v>-10725</v>
      </c>
      <c r="E125" s="36" t="n">
        <v>-78.19</v>
      </c>
      <c r="F125" s="37" t="n">
        <v>-0.000321</v>
      </c>
      <c r="G125" s="16" t="n"/>
    </row>
    <row r="126">
      <c r="A126" s="13" t="inlineStr">
        <is>
          <t>JSW Energy Ltd.30/12/2025</t>
        </is>
      </c>
      <c r="B126" s="32" t="n"/>
      <c r="C126" s="32" t="inlineStr">
        <is>
          <t>Power</t>
        </is>
      </c>
      <c r="D126" s="43" t="n">
        <v>-17000</v>
      </c>
      <c r="E126" s="36" t="n">
        <v>-83.43000000000001</v>
      </c>
      <c r="F126" s="37" t="n">
        <v>-0.000343</v>
      </c>
      <c r="G126" s="16" t="n"/>
    </row>
    <row r="127">
      <c r="A127" s="13" t="inlineStr">
        <is>
          <t>Bajaj Finserv Ltd.30/12/2025</t>
        </is>
      </c>
      <c r="B127" s="32" t="n"/>
      <c r="C127" s="32" t="inlineStr">
        <is>
          <t>Finance</t>
        </is>
      </c>
      <c r="D127" s="43" t="n">
        <v>-4000</v>
      </c>
      <c r="E127" s="36" t="n">
        <v>-84.22</v>
      </c>
      <c r="F127" s="37" t="n">
        <v>-0.000346</v>
      </c>
      <c r="G127" s="16" t="n"/>
    </row>
    <row r="128">
      <c r="A128" s="13" t="inlineStr">
        <is>
          <t>Tata Consumer Products Ltd.30/12/2025</t>
        </is>
      </c>
      <c r="B128" s="32" t="n"/>
      <c r="C128" s="32" t="inlineStr">
        <is>
          <t>Agricultural Food &amp; other Products</t>
        </is>
      </c>
      <c r="D128" s="43" t="n">
        <v>-8250</v>
      </c>
      <c r="E128" s="36" t="n">
        <v>-97.15000000000001</v>
      </c>
      <c r="F128" s="37" t="n">
        <v>-0.000399</v>
      </c>
      <c r="G128" s="16" t="n"/>
    </row>
    <row r="129">
      <c r="A129" s="13" t="inlineStr">
        <is>
          <t>IDFC First Bank Ltd.30/12/2025</t>
        </is>
      </c>
      <c r="B129" s="32" t="n"/>
      <c r="C129" s="32" t="inlineStr">
        <is>
          <t>Banks</t>
        </is>
      </c>
      <c r="D129" s="43" t="n">
        <v>-139125</v>
      </c>
      <c r="E129" s="36" t="n">
        <v>-112.27</v>
      </c>
      <c r="F129" s="37" t="n">
        <v>-0.000461</v>
      </c>
      <c r="G129" s="16" t="n"/>
    </row>
    <row r="130">
      <c r="A130" s="13" t="inlineStr">
        <is>
          <t>Coforge Ltd.30/12/2025</t>
        </is>
      </c>
      <c r="B130" s="32" t="n"/>
      <c r="C130" s="32" t="inlineStr">
        <is>
          <t>IT - Software</t>
        </is>
      </c>
      <c r="D130" s="43" t="n">
        <v>-6000</v>
      </c>
      <c r="E130" s="36" t="n">
        <v>-115.29</v>
      </c>
      <c r="F130" s="37" t="n">
        <v>-0.000474</v>
      </c>
      <c r="G130" s="16" t="n"/>
    </row>
    <row r="131">
      <c r="A131" s="13" t="inlineStr">
        <is>
          <t>Nestle India Ltd.30/12/2025</t>
        </is>
      </c>
      <c r="B131" s="32" t="n"/>
      <c r="C131" s="32" t="inlineStr">
        <is>
          <t>Food Products</t>
        </is>
      </c>
      <c r="D131" s="43" t="n">
        <v>-10500</v>
      </c>
      <c r="E131" s="36" t="n">
        <v>-133.21</v>
      </c>
      <c r="F131" s="37" t="n">
        <v>-0.000547</v>
      </c>
      <c r="G131" s="16" t="n"/>
    </row>
    <row r="132">
      <c r="A132" s="13" t="inlineStr">
        <is>
          <t>Bank of Baroda30/12/2025</t>
        </is>
      </c>
      <c r="B132" s="32" t="n"/>
      <c r="C132" s="32" t="inlineStr">
        <is>
          <t>Banks</t>
        </is>
      </c>
      <c r="D132" s="43" t="n">
        <v>-46800</v>
      </c>
      <c r="E132" s="36" t="n">
        <v>-136.59</v>
      </c>
      <c r="F132" s="37" t="n">
        <v>-0.000561</v>
      </c>
      <c r="G132" s="16" t="n"/>
    </row>
    <row r="133">
      <c r="A133" s="13" t="inlineStr">
        <is>
          <t>Dabur India Ltd.30/12/2025</t>
        </is>
      </c>
      <c r="B133" s="32" t="n"/>
      <c r="C133" s="32" t="inlineStr">
        <is>
          <t>Personal Products</t>
        </is>
      </c>
      <c r="D133" s="43" t="n">
        <v>-27500</v>
      </c>
      <c r="E133" s="36" t="n">
        <v>-143.01</v>
      </c>
      <c r="F133" s="37" t="n">
        <v>-0.000588</v>
      </c>
      <c r="G133" s="16" t="n"/>
    </row>
    <row r="134">
      <c r="A134" s="13" t="inlineStr">
        <is>
          <t>CG Power and Industrial Solutions Ltd.30/12/2025</t>
        </is>
      </c>
      <c r="B134" s="32" t="n"/>
      <c r="C134" s="32" t="inlineStr">
        <is>
          <t>Electrical Equipment</t>
        </is>
      </c>
      <c r="D134" s="43" t="n">
        <v>-22100</v>
      </c>
      <c r="E134" s="36" t="n">
        <v>-149.65</v>
      </c>
      <c r="F134" s="37" t="n">
        <v>-0.000615</v>
      </c>
      <c r="G134" s="16" t="n"/>
    </row>
    <row r="135">
      <c r="A135" s="13" t="inlineStr">
        <is>
          <t>Canara Bank30/12/2025</t>
        </is>
      </c>
      <c r="B135" s="32" t="n"/>
      <c r="C135" s="32" t="inlineStr">
        <is>
          <t>Banks</t>
        </is>
      </c>
      <c r="D135" s="43" t="n">
        <v>-101250</v>
      </c>
      <c r="E135" s="36" t="n">
        <v>-153.97</v>
      </c>
      <c r="F135" s="37" t="n">
        <v>-0.000633</v>
      </c>
      <c r="G135" s="16" t="n"/>
    </row>
    <row r="136">
      <c r="A136" s="13" t="inlineStr">
        <is>
          <t>Lupin Ltd.30/12/2025</t>
        </is>
      </c>
      <c r="B136" s="32" t="n"/>
      <c r="C136" s="32" t="inlineStr">
        <is>
          <t>Pharmaceuticals &amp; Biotechnology</t>
        </is>
      </c>
      <c r="D136" s="43" t="n">
        <v>-8075</v>
      </c>
      <c r="E136" s="36" t="n">
        <v>-168.92</v>
      </c>
      <c r="F136" s="37" t="n">
        <v>-0.000694</v>
      </c>
      <c r="G136" s="16" t="n"/>
    </row>
    <row r="137">
      <c r="A137" s="13" t="inlineStr">
        <is>
          <t>GMR Airports Ltd.30/12/2025</t>
        </is>
      </c>
      <c r="B137" s="32" t="n"/>
      <c r="C137" s="32" t="inlineStr">
        <is>
          <t>Transport Infrastructure</t>
        </is>
      </c>
      <c r="D137" s="43" t="n">
        <v>-167400</v>
      </c>
      <c r="E137" s="36" t="n">
        <v>-182.47</v>
      </c>
      <c r="F137" s="37" t="n">
        <v>-0.00075</v>
      </c>
      <c r="G137" s="16" t="n"/>
    </row>
    <row r="138">
      <c r="A138" s="13" t="inlineStr">
        <is>
          <t>Pidilite Industries Ltd.30/12/2025</t>
        </is>
      </c>
      <c r="B138" s="32" t="n"/>
      <c r="C138" s="32" t="inlineStr">
        <is>
          <t>Chemicals &amp; Petrochemicals</t>
        </is>
      </c>
      <c r="D138" s="43" t="n">
        <v>-12500</v>
      </c>
      <c r="E138" s="36" t="n">
        <v>-184.7</v>
      </c>
      <c r="F138" s="37" t="n">
        <v>-0.000759</v>
      </c>
      <c r="G138" s="16" t="n"/>
    </row>
    <row r="139">
      <c r="A139" s="13" t="inlineStr">
        <is>
          <t>Oberoi Realty Ltd.30/12/2025</t>
        </is>
      </c>
      <c r="B139" s="32" t="n"/>
      <c r="C139" s="32" t="inlineStr">
        <is>
          <t>Realty</t>
        </is>
      </c>
      <c r="D139" s="43" t="n">
        <v>-11200</v>
      </c>
      <c r="E139" s="36" t="n">
        <v>-185.74</v>
      </c>
      <c r="F139" s="37" t="n">
        <v>-0.000763</v>
      </c>
      <c r="G139" s="16" t="n"/>
    </row>
    <row r="140">
      <c r="A140" s="13" t="inlineStr">
        <is>
          <t>Adani Ports &amp; Special Economic Zone Ltd.30/12/2025</t>
        </is>
      </c>
      <c r="B140" s="32" t="n"/>
      <c r="C140" s="32" t="inlineStr">
        <is>
          <t>Transport Infrastructure</t>
        </is>
      </c>
      <c r="D140" s="43" t="n">
        <v>-12350</v>
      </c>
      <c r="E140" s="36" t="n">
        <v>-188.66</v>
      </c>
      <c r="F140" s="37" t="n">
        <v>-0.000775</v>
      </c>
      <c r="G140" s="16" t="n"/>
    </row>
    <row r="141">
      <c r="A141" s="13" t="inlineStr">
        <is>
          <t>Suzlon Energy Ltd.30/12/2025</t>
        </is>
      </c>
      <c r="B141" s="32" t="n"/>
      <c r="C141" s="32" t="inlineStr">
        <is>
          <t>Electrical Equipment</t>
        </is>
      </c>
      <c r="D141" s="43" t="n">
        <v>-368000</v>
      </c>
      <c r="E141" s="36" t="n">
        <v>-200.23</v>
      </c>
      <c r="F141" s="37" t="n">
        <v>-0.0008229999999999999</v>
      </c>
      <c r="G141" s="16" t="n"/>
    </row>
    <row r="142">
      <c r="A142" s="13" t="inlineStr">
        <is>
          <t>BSE Ltd.30/12/2025</t>
        </is>
      </c>
      <c r="B142" s="32" t="n"/>
      <c r="C142" s="32" t="inlineStr">
        <is>
          <t>Capital Markets</t>
        </is>
      </c>
      <c r="D142" s="43" t="n">
        <v>-7500</v>
      </c>
      <c r="E142" s="36" t="n">
        <v>-219.21</v>
      </c>
      <c r="F142" s="37" t="n">
        <v>-0.000901</v>
      </c>
      <c r="G142" s="16" t="n"/>
    </row>
    <row r="143">
      <c r="A143" s="13" t="inlineStr">
        <is>
          <t>Computer Age Management Services Ltd.30/12/2025</t>
        </is>
      </c>
      <c r="B143" s="32" t="n"/>
      <c r="C143" s="32" t="inlineStr">
        <is>
          <t>Capital Markets</t>
        </is>
      </c>
      <c r="D143" s="43" t="n">
        <v>-5700</v>
      </c>
      <c r="E143" s="36" t="n">
        <v>-222.17</v>
      </c>
      <c r="F143" s="37" t="n">
        <v>-0.000913</v>
      </c>
      <c r="G143" s="16" t="n"/>
    </row>
    <row r="144">
      <c r="A144" s="13" t="inlineStr">
        <is>
          <t>Aditya Birla Capital Ltd.30/12/2025</t>
        </is>
      </c>
      <c r="B144" s="32" t="n"/>
      <c r="C144" s="32" t="inlineStr">
        <is>
          <t>Finance</t>
        </is>
      </c>
      <c r="D144" s="43" t="n">
        <v>-65100</v>
      </c>
      <c r="E144" s="36" t="n">
        <v>-234.07</v>
      </c>
      <c r="F144" s="37" t="n">
        <v>-0.000962</v>
      </c>
      <c r="G144" s="16" t="n"/>
    </row>
    <row r="145">
      <c r="A145" s="13" t="inlineStr">
        <is>
          <t>Bandhan Bank Ltd.30/12/2025</t>
        </is>
      </c>
      <c r="B145" s="32" t="n"/>
      <c r="C145" s="32" t="inlineStr">
        <is>
          <t>Banks</t>
        </is>
      </c>
      <c r="D145" s="43" t="n">
        <v>-154800</v>
      </c>
      <c r="E145" s="36" t="n">
        <v>-234.2</v>
      </c>
      <c r="F145" s="37" t="n">
        <v>-0.000962</v>
      </c>
      <c r="G145" s="16" t="n"/>
    </row>
    <row r="146">
      <c r="A146" s="13" t="inlineStr">
        <is>
          <t>Prestige Estates Projects Ltd.30/12/2025</t>
        </is>
      </c>
      <c r="B146" s="32" t="n"/>
      <c r="C146" s="32" t="inlineStr">
        <is>
          <t>Realty</t>
        </is>
      </c>
      <c r="D146" s="43" t="n">
        <v>-14400</v>
      </c>
      <c r="E146" s="36" t="n">
        <v>-242.7</v>
      </c>
      <c r="F146" s="37" t="n">
        <v>-0.0009970000000000001</v>
      </c>
      <c r="G146" s="16" t="n"/>
    </row>
    <row r="147">
      <c r="A147" s="13" t="inlineStr">
        <is>
          <t>Oil &amp; Natural Gas Corporation Ltd.30/12/2025</t>
        </is>
      </c>
      <c r="B147" s="32" t="n"/>
      <c r="C147" s="32" t="inlineStr">
        <is>
          <t>Oil</t>
        </is>
      </c>
      <c r="D147" s="43" t="n">
        <v>-105750</v>
      </c>
      <c r="E147" s="36" t="n">
        <v>-258.98</v>
      </c>
      <c r="F147" s="37" t="n">
        <v>-0.001064</v>
      </c>
      <c r="G147" s="16" t="n"/>
    </row>
    <row r="148">
      <c r="A148" s="13" t="inlineStr">
        <is>
          <t>Mphasis Ltd.30/12/2025</t>
        </is>
      </c>
      <c r="B148" s="32" t="n"/>
      <c r="C148" s="32" t="inlineStr">
        <is>
          <t>IT - Software</t>
        </is>
      </c>
      <c r="D148" s="43" t="n">
        <v>-9350</v>
      </c>
      <c r="E148" s="36" t="n">
        <v>-264.08</v>
      </c>
      <c r="F148" s="37" t="n">
        <v>-0.001085</v>
      </c>
      <c r="G148" s="16" t="n"/>
    </row>
    <row r="149">
      <c r="A149" s="13" t="inlineStr">
        <is>
          <t>Polycab India Ltd.30/12/2025</t>
        </is>
      </c>
      <c r="B149" s="32" t="n"/>
      <c r="C149" s="32" t="inlineStr">
        <is>
          <t>Industrial Products</t>
        </is>
      </c>
      <c r="D149" s="43" t="n">
        <v>-3625</v>
      </c>
      <c r="E149" s="36" t="n">
        <v>-272.06</v>
      </c>
      <c r="F149" s="37" t="n">
        <v>-0.001118</v>
      </c>
      <c r="G149" s="16" t="n"/>
    </row>
    <row r="150">
      <c r="A150" s="13" t="inlineStr">
        <is>
          <t>Biocon Ltd.30/12/2025</t>
        </is>
      </c>
      <c r="B150" s="32" t="n"/>
      <c r="C150" s="32" t="inlineStr">
        <is>
          <t>Pharmaceuticals &amp; Biotechnology</t>
        </is>
      </c>
      <c r="D150" s="43" t="n">
        <v>-70000</v>
      </c>
      <c r="E150" s="36" t="n">
        <v>-280.39</v>
      </c>
      <c r="F150" s="37" t="n">
        <v>-0.001152</v>
      </c>
      <c r="G150" s="16" t="n"/>
    </row>
    <row r="151">
      <c r="A151" s="13" t="inlineStr">
        <is>
          <t>Trent Ltd.30/12/2025</t>
        </is>
      </c>
      <c r="B151" s="32" t="n"/>
      <c r="C151" s="32" t="inlineStr">
        <is>
          <t>Retailing</t>
        </is>
      </c>
      <c r="D151" s="43" t="n">
        <v>-6600</v>
      </c>
      <c r="E151" s="36" t="n">
        <v>-282.51</v>
      </c>
      <c r="F151" s="37" t="n">
        <v>-0.001161</v>
      </c>
      <c r="G151" s="16" t="n"/>
    </row>
    <row r="152">
      <c r="A152" s="13" t="inlineStr">
        <is>
          <t>The Federal Bank Ltd.30/12/2025</t>
        </is>
      </c>
      <c r="B152" s="32" t="n"/>
      <c r="C152" s="32" t="inlineStr">
        <is>
          <t>Banks</t>
        </is>
      </c>
      <c r="D152" s="43" t="n">
        <v>-110000</v>
      </c>
      <c r="E152" s="36" t="n">
        <v>-283.8</v>
      </c>
      <c r="F152" s="37" t="n">
        <v>-0.001166</v>
      </c>
      <c r="G152" s="16" t="n"/>
    </row>
    <row r="153">
      <c r="A153" s="13" t="inlineStr">
        <is>
          <t>Hero MotoCorp Ltd.30/12/2025</t>
        </is>
      </c>
      <c r="B153" s="32" t="n"/>
      <c r="C153" s="32" t="inlineStr">
        <is>
          <t>Automobiles</t>
        </is>
      </c>
      <c r="D153" s="43" t="n">
        <v>-4800</v>
      </c>
      <c r="E153" s="36" t="n">
        <v>-298.54</v>
      </c>
      <c r="F153" s="37" t="n">
        <v>-0.001227</v>
      </c>
      <c r="G153" s="16" t="n"/>
    </row>
    <row r="154">
      <c r="A154" s="13" t="inlineStr">
        <is>
          <t>Divi's Laboratories Ltd.30/12/2025</t>
        </is>
      </c>
      <c r="B154" s="32" t="n"/>
      <c r="C154" s="32" t="inlineStr">
        <is>
          <t>Pharmaceuticals &amp; Biotechnology</t>
        </is>
      </c>
      <c r="D154" s="43" t="n">
        <v>-4600</v>
      </c>
      <c r="E154" s="36" t="n">
        <v>-299.85</v>
      </c>
      <c r="F154" s="37" t="n">
        <v>-0.001232</v>
      </c>
      <c r="G154" s="16" t="n"/>
    </row>
    <row r="155">
      <c r="A155" s="13" t="inlineStr">
        <is>
          <t>Persistent Systems Ltd.30/12/2025</t>
        </is>
      </c>
      <c r="B155" s="32" t="n"/>
      <c r="C155" s="32" t="inlineStr">
        <is>
          <t>IT - Software</t>
        </is>
      </c>
      <c r="D155" s="43" t="n">
        <v>-4800</v>
      </c>
      <c r="E155" s="36" t="n">
        <v>-307.1</v>
      </c>
      <c r="F155" s="37" t="n">
        <v>-0.001262</v>
      </c>
      <c r="G155" s="16" t="n"/>
    </row>
    <row r="156">
      <c r="A156" s="13" t="inlineStr">
        <is>
          <t>Larsen &amp; Toubro Ltd.30/12/2025</t>
        </is>
      </c>
      <c r="B156" s="32" t="n"/>
      <c r="C156" s="32" t="inlineStr">
        <is>
          <t>Construction</t>
        </is>
      </c>
      <c r="D156" s="43" t="n">
        <v>-7525</v>
      </c>
      <c r="E156" s="36" t="n">
        <v>-308.31</v>
      </c>
      <c r="F156" s="37" t="n">
        <v>-0.001267</v>
      </c>
      <c r="G156" s="16" t="n"/>
    </row>
    <row r="157">
      <c r="A157" s="13" t="inlineStr">
        <is>
          <t>Glenmark Pharmaceuticals Ltd.30/12/2025</t>
        </is>
      </c>
      <c r="B157" s="32" t="n"/>
      <c r="C157" s="32" t="inlineStr">
        <is>
          <t>Pharmaceuticals &amp; Biotechnology</t>
        </is>
      </c>
      <c r="D157" s="43" t="n">
        <v>-16125</v>
      </c>
      <c r="E157" s="36" t="n">
        <v>-315.26</v>
      </c>
      <c r="F157" s="37" t="n">
        <v>-0.001296</v>
      </c>
      <c r="G157" s="16" t="n"/>
    </row>
    <row r="158">
      <c r="A158" s="13" t="inlineStr">
        <is>
          <t>Kaynes Technology India Ltd.30/12/2025</t>
        </is>
      </c>
      <c r="B158" s="32" t="n"/>
      <c r="C158" s="32" t="inlineStr">
        <is>
          <t>Industrial Manufacturing</t>
        </is>
      </c>
      <c r="D158" s="43" t="n">
        <v>-6100</v>
      </c>
      <c r="E158" s="36" t="n">
        <v>-337.48</v>
      </c>
      <c r="F158" s="37" t="n">
        <v>-0.001387</v>
      </c>
      <c r="G158" s="16" t="n"/>
    </row>
    <row r="159">
      <c r="A159" s="13" t="inlineStr">
        <is>
          <t>JSW Steel Ltd.30/12/2025</t>
        </is>
      </c>
      <c r="B159" s="32" t="n"/>
      <c r="C159" s="32" t="inlineStr">
        <is>
          <t>Ferrous Metals</t>
        </is>
      </c>
      <c r="D159" s="43" t="n">
        <v>-29025</v>
      </c>
      <c r="E159" s="36" t="n">
        <v>-339.27</v>
      </c>
      <c r="F159" s="37" t="n">
        <v>-0.001394</v>
      </c>
      <c r="G159" s="16" t="n"/>
    </row>
    <row r="160">
      <c r="A160" s="13" t="inlineStr">
        <is>
          <t>Fortis Healthcare Ltd.30/12/2025</t>
        </is>
      </c>
      <c r="B160" s="32" t="n"/>
      <c r="C160" s="32" t="inlineStr">
        <is>
          <t>Healthcare Services</t>
        </is>
      </c>
      <c r="D160" s="43" t="n">
        <v>-37975</v>
      </c>
      <c r="E160" s="36" t="n">
        <v>-350.7</v>
      </c>
      <c r="F160" s="37" t="n">
        <v>-0.001441</v>
      </c>
      <c r="G160" s="16" t="n"/>
    </row>
    <row r="161">
      <c r="A161" s="13" t="inlineStr">
        <is>
          <t>PB Fintech Ltd.30/12/2025</t>
        </is>
      </c>
      <c r="B161" s="32" t="n"/>
      <c r="C161" s="32" t="inlineStr">
        <is>
          <t>Financial Technology (Fintech)</t>
        </is>
      </c>
      <c r="D161" s="43" t="n">
        <v>-20300</v>
      </c>
      <c r="E161" s="36" t="n">
        <v>-370.9</v>
      </c>
      <c r="F161" s="37" t="n">
        <v>-0.001525</v>
      </c>
      <c r="G161" s="16" t="n"/>
    </row>
    <row r="162">
      <c r="A162" s="13" t="inlineStr">
        <is>
          <t>Adani Energy Solutions Ltd.30/12/2025</t>
        </is>
      </c>
      <c r="B162" s="32" t="n"/>
      <c r="C162" s="32" t="inlineStr">
        <is>
          <t>Power</t>
        </is>
      </c>
      <c r="D162" s="43" t="n">
        <v>-37800</v>
      </c>
      <c r="E162" s="36" t="n">
        <v>-378.4</v>
      </c>
      <c r="F162" s="37" t="n">
        <v>-0.001555</v>
      </c>
      <c r="G162" s="16" t="n"/>
    </row>
    <row r="163">
      <c r="A163" s="13" t="inlineStr">
        <is>
          <t>InterGlobe Aviation Ltd.30/12/2025</t>
        </is>
      </c>
      <c r="B163" s="32" t="n"/>
      <c r="C163" s="32" t="inlineStr">
        <is>
          <t>Transport Services</t>
        </is>
      </c>
      <c r="D163" s="43" t="n">
        <v>-6750</v>
      </c>
      <c r="E163" s="36" t="n">
        <v>-399.53</v>
      </c>
      <c r="F163" s="37" t="n">
        <v>-0.001642</v>
      </c>
      <c r="G163" s="16" t="n"/>
    </row>
    <row r="164">
      <c r="A164" s="13" t="inlineStr">
        <is>
          <t>Tata Steel Ltd.30/12/2025</t>
        </is>
      </c>
      <c r="B164" s="32" t="n"/>
      <c r="C164" s="32" t="inlineStr">
        <is>
          <t>Ferrous Metals</t>
        </is>
      </c>
      <c r="D164" s="43" t="n">
        <v>-242000</v>
      </c>
      <c r="E164" s="36" t="n">
        <v>-409.32</v>
      </c>
      <c r="F164" s="37" t="n">
        <v>-0.001683</v>
      </c>
      <c r="G164" s="16" t="n"/>
    </row>
    <row r="165">
      <c r="A165" s="13" t="inlineStr">
        <is>
          <t>TVS Motor Company Ltd.30/12/2025</t>
        </is>
      </c>
      <c r="B165" s="32" t="n"/>
      <c r="C165" s="32" t="inlineStr">
        <is>
          <t>Automobiles</t>
        </is>
      </c>
      <c r="D165" s="43" t="n">
        <v>-11550</v>
      </c>
      <c r="E165" s="36" t="n">
        <v>-410.79</v>
      </c>
      <c r="F165" s="37" t="n">
        <v>-0.001689</v>
      </c>
      <c r="G165" s="16" t="n"/>
    </row>
    <row r="166">
      <c r="A166" s="13" t="inlineStr">
        <is>
          <t>RBL Bank Ltd.30/12/2025</t>
        </is>
      </c>
      <c r="B166" s="32" t="n"/>
      <c r="C166" s="32" t="inlineStr">
        <is>
          <t>Banks</t>
        </is>
      </c>
      <c r="D166" s="43" t="n">
        <v>-139700</v>
      </c>
      <c r="E166" s="36" t="n">
        <v>-438.31</v>
      </c>
      <c r="F166" s="37" t="n">
        <v>-0.001802</v>
      </c>
      <c r="G166" s="16" t="n"/>
    </row>
    <row r="167">
      <c r="A167" s="13" t="inlineStr">
        <is>
          <t>Infosys Ltd.30/12/2025</t>
        </is>
      </c>
      <c r="B167" s="32" t="n"/>
      <c r="C167" s="32" t="inlineStr">
        <is>
          <t>IT - Software</t>
        </is>
      </c>
      <c r="D167" s="43" t="n">
        <v>-30000</v>
      </c>
      <c r="E167" s="36" t="n">
        <v>-468.96</v>
      </c>
      <c r="F167" s="37" t="n">
        <v>-0.001928</v>
      </c>
      <c r="G167" s="16" t="n"/>
    </row>
    <row r="168">
      <c r="A168" s="13" t="inlineStr">
        <is>
          <t>HCL Technologies Ltd.30/12/2025</t>
        </is>
      </c>
      <c r="B168" s="32" t="n"/>
      <c r="C168" s="32" t="inlineStr">
        <is>
          <t>IT - Software</t>
        </is>
      </c>
      <c r="D168" s="43" t="n">
        <v>-31150</v>
      </c>
      <c r="E168" s="36" t="n">
        <v>-509.24</v>
      </c>
      <c r="F168" s="37" t="n">
        <v>-0.002093</v>
      </c>
      <c r="G168" s="16" t="n"/>
    </row>
    <row r="169">
      <c r="A169" s="13" t="inlineStr">
        <is>
          <t>Tube Investments Of India Ltd.30/12/2025</t>
        </is>
      </c>
      <c r="B169" s="32" t="n"/>
      <c r="C169" s="32" t="inlineStr">
        <is>
          <t>Auto Components</t>
        </is>
      </c>
      <c r="D169" s="43" t="n">
        <v>-20000</v>
      </c>
      <c r="E169" s="36" t="n">
        <v>-560.84</v>
      </c>
      <c r="F169" s="37" t="n">
        <v>-0.002306</v>
      </c>
      <c r="G169" s="16" t="n"/>
    </row>
    <row r="170">
      <c r="A170" s="13" t="inlineStr">
        <is>
          <t>Indus Towers Ltd.30/12/2025</t>
        </is>
      </c>
      <c r="B170" s="32" t="n"/>
      <c r="C170" s="32" t="inlineStr">
        <is>
          <t>Telecom - Services</t>
        </is>
      </c>
      <c r="D170" s="43" t="n">
        <v>-141100</v>
      </c>
      <c r="E170" s="36" t="n">
        <v>-569.48</v>
      </c>
      <c r="F170" s="37" t="n">
        <v>-0.002341</v>
      </c>
      <c r="G170" s="16" t="n"/>
    </row>
    <row r="171">
      <c r="A171" s="13" t="inlineStr">
        <is>
          <t>Life Insurance Corporation of India30/12/2025</t>
        </is>
      </c>
      <c r="B171" s="32" t="n"/>
      <c r="C171" s="32" t="inlineStr">
        <is>
          <t>Insurance</t>
        </is>
      </c>
      <c r="D171" s="43" t="n">
        <v>-65800</v>
      </c>
      <c r="E171" s="36" t="n">
        <v>-591.1799999999999</v>
      </c>
      <c r="F171" s="37" t="n">
        <v>-0.00243</v>
      </c>
      <c r="G171" s="16" t="n"/>
    </row>
    <row r="172">
      <c r="A172" s="13" t="inlineStr">
        <is>
          <t>Tata Consultancy Services Ltd.30/12/2025</t>
        </is>
      </c>
      <c r="B172" s="32" t="n"/>
      <c r="C172" s="32" t="inlineStr">
        <is>
          <t>IT - Software</t>
        </is>
      </c>
      <c r="D172" s="43" t="n">
        <v>-18900</v>
      </c>
      <c r="E172" s="36" t="n">
        <v>-596.39</v>
      </c>
      <c r="F172" s="37" t="n">
        <v>-0.002452</v>
      </c>
      <c r="G172" s="16" t="n"/>
    </row>
    <row r="173">
      <c r="A173" s="13" t="inlineStr">
        <is>
          <t>Ultratech Cement Ltd.30/12/2025</t>
        </is>
      </c>
      <c r="B173" s="32" t="n"/>
      <c r="C173" s="32" t="inlineStr">
        <is>
          <t>Cement &amp; Cement Products</t>
        </is>
      </c>
      <c r="D173" s="43" t="n">
        <v>-5150</v>
      </c>
      <c r="E173" s="36" t="n">
        <v>-601.52</v>
      </c>
      <c r="F173" s="37" t="n">
        <v>-0.002473</v>
      </c>
      <c r="G173" s="16" t="n"/>
    </row>
    <row r="174">
      <c r="A174" s="13" t="inlineStr">
        <is>
          <t>Titan Company Ltd.30/12/2025</t>
        </is>
      </c>
      <c r="B174" s="32" t="n"/>
      <c r="C174" s="32" t="inlineStr">
        <is>
          <t>Consumer Durables</t>
        </is>
      </c>
      <c r="D174" s="43" t="n">
        <v>-16275</v>
      </c>
      <c r="E174" s="36" t="n">
        <v>-639.54</v>
      </c>
      <c r="F174" s="37" t="n">
        <v>-0.002629</v>
      </c>
      <c r="G174" s="16" t="n"/>
    </row>
    <row r="175">
      <c r="A175" s="13" t="inlineStr">
        <is>
          <t>Max Healthcare Institute Ltd.30/12/2025</t>
        </is>
      </c>
      <c r="B175" s="32" t="n"/>
      <c r="C175" s="32" t="inlineStr">
        <is>
          <t>Healthcare Services</t>
        </is>
      </c>
      <c r="D175" s="43" t="n">
        <v>-55650</v>
      </c>
      <c r="E175" s="36" t="n">
        <v>-650.4400000000001</v>
      </c>
      <c r="F175" s="37" t="n">
        <v>-0.002674</v>
      </c>
      <c r="G175" s="16" t="n"/>
    </row>
    <row r="176">
      <c r="A176" s="13" t="inlineStr">
        <is>
          <t>IndusInd Bank Ltd.30/12/2025</t>
        </is>
      </c>
      <c r="B176" s="32" t="n"/>
      <c r="C176" s="32" t="inlineStr">
        <is>
          <t>Banks</t>
        </is>
      </c>
      <c r="D176" s="43" t="n">
        <v>-82600</v>
      </c>
      <c r="E176" s="36" t="n">
        <v>-712.63</v>
      </c>
      <c r="F176" s="37" t="n">
        <v>-0.00293</v>
      </c>
      <c r="G176" s="16" t="n"/>
    </row>
    <row r="177">
      <c r="A177" s="13" t="inlineStr">
        <is>
          <t>Shriram Finance Ltd.30/12/2025</t>
        </is>
      </c>
      <c r="B177" s="32" t="n"/>
      <c r="C177" s="32" t="inlineStr">
        <is>
          <t>Finance</t>
        </is>
      </c>
      <c r="D177" s="43" t="n">
        <v>-94875</v>
      </c>
      <c r="E177" s="36" t="n">
        <v>-813.9299999999999</v>
      </c>
      <c r="F177" s="37" t="n">
        <v>-0.003346</v>
      </c>
      <c r="G177" s="16" t="n"/>
    </row>
    <row r="178">
      <c r="A178" s="13" t="inlineStr">
        <is>
          <t>Hindalco Industries Ltd.30/12/2025</t>
        </is>
      </c>
      <c r="B178" s="32" t="n"/>
      <c r="C178" s="32" t="inlineStr">
        <is>
          <t>Non - Ferrous Metals</t>
        </is>
      </c>
      <c r="D178" s="43" t="n">
        <v>-106400</v>
      </c>
      <c r="E178" s="36" t="n">
        <v>-866.26</v>
      </c>
      <c r="F178" s="37" t="n">
        <v>-0.003561</v>
      </c>
      <c r="G178" s="16" t="n"/>
    </row>
    <row r="179">
      <c r="A179" s="13" t="inlineStr">
        <is>
          <t>Marico Ltd.30/12/2025</t>
        </is>
      </c>
      <c r="B179" s="32" t="n"/>
      <c r="C179" s="32" t="inlineStr">
        <is>
          <t>Agricultural Food &amp; other Products</t>
        </is>
      </c>
      <c r="D179" s="43" t="n">
        <v>-128400</v>
      </c>
      <c r="E179" s="36" t="n">
        <v>-927.8200000000001</v>
      </c>
      <c r="F179" s="37" t="n">
        <v>-0.003814</v>
      </c>
      <c r="G179" s="16" t="n"/>
    </row>
    <row r="180">
      <c r="A180" s="13" t="inlineStr">
        <is>
          <t>Vedanta Ltd.30/12/2025</t>
        </is>
      </c>
      <c r="B180" s="32" t="n"/>
      <c r="C180" s="32" t="inlineStr">
        <is>
          <t>Diversified Metals</t>
        </is>
      </c>
      <c r="D180" s="43" t="n">
        <v>-177100</v>
      </c>
      <c r="E180" s="36" t="n">
        <v>-938.28</v>
      </c>
      <c r="F180" s="37" t="n">
        <v>-0.003857</v>
      </c>
      <c r="G180" s="16" t="n"/>
    </row>
    <row r="181">
      <c r="A181" s="13" t="inlineStr">
        <is>
          <t>Hindustan Petroleum Corporation Ltd.30/12/2025</t>
        </is>
      </c>
      <c r="B181" s="32" t="n"/>
      <c r="C181" s="32" t="inlineStr">
        <is>
          <t>Petroleum Products</t>
        </is>
      </c>
      <c r="D181" s="43" t="n">
        <v>-226800</v>
      </c>
      <c r="E181" s="36" t="n">
        <v>-1042.15</v>
      </c>
      <c r="F181" s="37" t="n">
        <v>-0.004285</v>
      </c>
      <c r="G181" s="16" t="n"/>
    </row>
    <row r="182">
      <c r="A182" s="13" t="inlineStr">
        <is>
          <t>Kotak Mahindra Bank Ltd.30/12/2025</t>
        </is>
      </c>
      <c r="B182" s="32" t="n"/>
      <c r="C182" s="32" t="inlineStr">
        <is>
          <t>Banks</t>
        </is>
      </c>
      <c r="D182" s="43" t="n">
        <v>-52000</v>
      </c>
      <c r="E182" s="36" t="n">
        <v>-1111.55</v>
      </c>
      <c r="F182" s="37" t="n">
        <v>-0.00457</v>
      </c>
      <c r="G182" s="16" t="n"/>
    </row>
    <row r="183">
      <c r="A183" s="13" t="inlineStr">
        <is>
          <t>Bharat Electronics Ltd.30/12/2025</t>
        </is>
      </c>
      <c r="B183" s="32" t="n"/>
      <c r="C183" s="32" t="inlineStr">
        <is>
          <t>Aerospace &amp; Defense</t>
        </is>
      </c>
      <c r="D183" s="43" t="n">
        <v>-270750</v>
      </c>
      <c r="E183" s="36" t="n">
        <v>-1120.09</v>
      </c>
      <c r="F183" s="37" t="n">
        <v>-0.004605</v>
      </c>
      <c r="G183" s="16" t="n"/>
    </row>
    <row r="184">
      <c r="A184" s="13" t="inlineStr">
        <is>
          <t>Yes Bank Ltd.30/12/2025</t>
        </is>
      </c>
      <c r="B184" s="32" t="n"/>
      <c r="C184" s="32" t="inlineStr">
        <is>
          <t>Banks</t>
        </is>
      </c>
      <c r="D184" s="43" t="n">
        <v>-4944900</v>
      </c>
      <c r="E184" s="36" t="n">
        <v>-1141.78</v>
      </c>
      <c r="F184" s="37" t="n">
        <v>-0.004694</v>
      </c>
      <c r="G184" s="16" t="n"/>
    </row>
    <row r="185">
      <c r="A185" s="13" t="inlineStr">
        <is>
          <t>National Aluminium Company Ltd.30/12/2025</t>
        </is>
      </c>
      <c r="B185" s="32" t="n"/>
      <c r="C185" s="32" t="inlineStr">
        <is>
          <t>Non - Ferrous Metals</t>
        </is>
      </c>
      <c r="D185" s="43" t="n">
        <v>-453750</v>
      </c>
      <c r="E185" s="36" t="n">
        <v>-1188.05</v>
      </c>
      <c r="F185" s="37" t="n">
        <v>-0.004884</v>
      </c>
      <c r="G185" s="16" t="n"/>
    </row>
    <row r="186">
      <c r="A186" s="13" t="inlineStr">
        <is>
          <t>Aurobindo Pharma Ltd.30/12/2025</t>
        </is>
      </c>
      <c r="B186" s="32" t="n"/>
      <c r="C186" s="32" t="inlineStr">
        <is>
          <t>Pharmaceuticals &amp; Biotechnology</t>
        </is>
      </c>
      <c r="D186" s="43" t="n">
        <v>-110000</v>
      </c>
      <c r="E186" s="36" t="n">
        <v>-1352.89</v>
      </c>
      <c r="F186" s="37" t="n">
        <v>-0.005562</v>
      </c>
      <c r="G186" s="16" t="n"/>
    </row>
    <row r="187">
      <c r="A187" s="13" t="inlineStr">
        <is>
          <t>Jio Financial Services Ltd.30/12/2025</t>
        </is>
      </c>
      <c r="B187" s="32" t="n"/>
      <c r="C187" s="32" t="inlineStr">
        <is>
          <t>Finance</t>
        </is>
      </c>
      <c r="D187" s="43" t="n">
        <v>-462950</v>
      </c>
      <c r="E187" s="36" t="n">
        <v>-1427.04</v>
      </c>
      <c r="F187" s="37" t="n">
        <v>-0.005867</v>
      </c>
      <c r="G187" s="16" t="n"/>
    </row>
    <row r="188">
      <c r="A188" s="13" t="inlineStr">
        <is>
          <t>Hindustan Aeronautics Ltd.30/12/2025</t>
        </is>
      </c>
      <c r="B188" s="32" t="n"/>
      <c r="C188" s="32" t="inlineStr">
        <is>
          <t>Aerospace &amp; Defense</t>
        </is>
      </c>
      <c r="D188" s="43" t="n">
        <v>-34950</v>
      </c>
      <c r="E188" s="36" t="n">
        <v>-1598.72</v>
      </c>
      <c r="F188" s="37" t="n">
        <v>-0.006573</v>
      </c>
      <c r="G188" s="16" t="n"/>
    </row>
    <row r="189">
      <c r="A189" s="13" t="inlineStr">
        <is>
          <t>Axis Bank Ltd.30/12/2025</t>
        </is>
      </c>
      <c r="B189" s="32" t="n"/>
      <c r="C189" s="32" t="inlineStr">
        <is>
          <t>Banks</t>
        </is>
      </c>
      <c r="D189" s="43" t="n">
        <v>-126250</v>
      </c>
      <c r="E189" s="36" t="n">
        <v>-1624.08</v>
      </c>
      <c r="F189" s="37" t="n">
        <v>-0.006677</v>
      </c>
      <c r="G189" s="16" t="n"/>
    </row>
    <row r="190">
      <c r="A190" s="13" t="inlineStr">
        <is>
          <t>Grasim Industries Ltd.30/12/2025</t>
        </is>
      </c>
      <c r="B190" s="32" t="n"/>
      <c r="C190" s="32" t="inlineStr">
        <is>
          <t>Cement &amp; Cement Products</t>
        </is>
      </c>
      <c r="D190" s="43" t="n">
        <v>-76500</v>
      </c>
      <c r="E190" s="36" t="n">
        <v>-2107.42</v>
      </c>
      <c r="F190" s="37" t="n">
        <v>-0.008665000000000001</v>
      </c>
      <c r="G190" s="16" t="n"/>
    </row>
    <row r="191">
      <c r="A191" s="13" t="inlineStr">
        <is>
          <t>Mahindra &amp; Mahindra Ltd.30/12/2025</t>
        </is>
      </c>
      <c r="B191" s="32" t="n"/>
      <c r="C191" s="32" t="inlineStr">
        <is>
          <t>Automobiles</t>
        </is>
      </c>
      <c r="D191" s="43" t="n">
        <v>-60400</v>
      </c>
      <c r="E191" s="36" t="n">
        <v>-2285.17</v>
      </c>
      <c r="F191" s="37" t="n">
        <v>-0.009395000000000001</v>
      </c>
      <c r="G191" s="16" t="n"/>
    </row>
    <row r="192">
      <c r="A192" s="13" t="inlineStr">
        <is>
          <t>Eternal Ltd.30/12/2025</t>
        </is>
      </c>
      <c r="B192" s="32" t="n"/>
      <c r="C192" s="32" t="inlineStr">
        <is>
          <t>Retailing</t>
        </is>
      </c>
      <c r="D192" s="43" t="n">
        <v>-763875</v>
      </c>
      <c r="E192" s="36" t="n">
        <v>-2308.81</v>
      </c>
      <c r="F192" s="37" t="n">
        <v>-0.009493</v>
      </c>
      <c r="G192" s="16" t="n"/>
    </row>
    <row r="193">
      <c r="A193" s="13" t="inlineStr">
        <is>
          <t>State Bank of India30/12/2025</t>
        </is>
      </c>
      <c r="B193" s="32" t="n"/>
      <c r="C193" s="32" t="inlineStr">
        <is>
          <t>Banks</t>
        </is>
      </c>
      <c r="D193" s="43" t="n">
        <v>-288000</v>
      </c>
      <c r="E193" s="36" t="n">
        <v>-2837.23</v>
      </c>
      <c r="F193" s="37" t="n">
        <v>-0.011665</v>
      </c>
      <c r="G193" s="16" t="n"/>
    </row>
    <row r="194">
      <c r="A194" s="13" t="inlineStr">
        <is>
          <t>ICICI Bank Ltd.30/12/2025</t>
        </is>
      </c>
      <c r="B194" s="32" t="n"/>
      <c r="C194" s="32" t="inlineStr">
        <is>
          <t>Banks</t>
        </is>
      </c>
      <c r="D194" s="43" t="n">
        <v>-242900</v>
      </c>
      <c r="E194" s="36" t="n">
        <v>-3389.18</v>
      </c>
      <c r="F194" s="37" t="n">
        <v>-0.013935</v>
      </c>
      <c r="G194" s="16" t="n"/>
    </row>
    <row r="195">
      <c r="A195" s="13" t="inlineStr">
        <is>
          <t>Bharti Airtel Ltd.30/12/2025</t>
        </is>
      </c>
      <c r="B195" s="32" t="n"/>
      <c r="C195" s="32" t="inlineStr">
        <is>
          <t>Telecom - Services</t>
        </is>
      </c>
      <c r="D195" s="43" t="n">
        <v>-193325</v>
      </c>
      <c r="E195" s="36" t="n">
        <v>-4089.02</v>
      </c>
      <c r="F195" s="37" t="n">
        <v>-0.016812</v>
      </c>
      <c r="G195" s="16" t="n"/>
    </row>
    <row r="196">
      <c r="A196" s="13" t="inlineStr">
        <is>
          <t>HDFC Bank Ltd.30/12/2025</t>
        </is>
      </c>
      <c r="B196" s="32" t="n"/>
      <c r="C196" s="32" t="inlineStr">
        <is>
          <t>Banks</t>
        </is>
      </c>
      <c r="D196" s="43" t="n">
        <v>-581350</v>
      </c>
      <c r="E196" s="36" t="n">
        <v>-5892.27</v>
      </c>
      <c r="F196" s="37" t="n">
        <v>-0.024227</v>
      </c>
      <c r="G196" s="16" t="n"/>
    </row>
    <row r="197">
      <c r="A197" s="13" t="inlineStr">
        <is>
          <t>Vodafone Idea Ltd.30/12/2025</t>
        </is>
      </c>
      <c r="B197" s="32" t="n"/>
      <c r="C197" s="32" t="inlineStr">
        <is>
          <t>Telecom - Services</t>
        </is>
      </c>
      <c r="D197" s="43" t="n">
        <v>-67257975</v>
      </c>
      <c r="E197" s="36" t="n">
        <v>-6745.97</v>
      </c>
      <c r="F197" s="37" t="n">
        <v>-0.027737</v>
      </c>
      <c r="G197" s="16" t="n"/>
    </row>
    <row r="198">
      <c r="A198" s="13" t="inlineStr">
        <is>
          <t>Reliance Industries Ltd.30/12/2025</t>
        </is>
      </c>
      <c r="B198" s="32" t="n"/>
      <c r="C198" s="32" t="inlineStr">
        <is>
          <t>Petroleum Products</t>
        </is>
      </c>
      <c r="D198" s="43" t="n">
        <v>-443500</v>
      </c>
      <c r="E198" s="36" t="n">
        <v>-6991.78</v>
      </c>
      <c r="F198" s="37" t="n">
        <v>-0.028748</v>
      </c>
      <c r="G198" s="16" t="n"/>
    </row>
    <row r="199">
      <c r="A199" s="17" t="inlineStr">
        <is>
          <t>Sub Total</t>
        </is>
      </c>
      <c r="B199" s="33" t="n"/>
      <c r="C199" s="33" t="n"/>
      <c r="D199" s="18" t="n"/>
      <c r="E199" s="44" t="n">
        <v>-68451.46000000001</v>
      </c>
      <c r="F199" s="45" t="n">
        <v>-0.281404</v>
      </c>
      <c r="G199" s="21" t="n"/>
    </row>
    <row r="200">
      <c r="A200" s="13" t="n"/>
      <c r="B200" s="32" t="n"/>
      <c r="C200" s="32" t="n"/>
      <c r="D200" s="14" t="n"/>
      <c r="E200" s="15" t="n"/>
      <c r="F200" s="16" t="n"/>
      <c r="G200" s="16" t="n"/>
    </row>
    <row r="201">
      <c r="A201" s="13" t="n"/>
      <c r="B201" s="32" t="n"/>
      <c r="C201" s="32" t="n"/>
      <c r="D201" s="14" t="n"/>
      <c r="E201" s="15" t="n"/>
      <c r="F201" s="16" t="n"/>
      <c r="G201" s="16" t="n"/>
    </row>
    <row r="202">
      <c r="A202" s="17" t="inlineStr">
        <is>
          <t>(b) Exchange Traded Commodity Derivatives</t>
        </is>
      </c>
      <c r="B202" s="32" t="n"/>
      <c r="C202" s="32" t="n"/>
      <c r="D202" s="14" t="n"/>
      <c r="E202" s="15" t="n"/>
      <c r="F202" s="16" t="n"/>
      <c r="G202" s="16" t="n"/>
    </row>
    <row r="203">
      <c r="A203" s="17" t="n"/>
      <c r="B203" s="32" t="n"/>
      <c r="C203" s="32" t="n"/>
      <c r="D203" s="14" t="n"/>
      <c r="E203" s="15" t="n"/>
      <c r="F203" s="16" t="n"/>
      <c r="G203" s="16" t="n"/>
    </row>
    <row r="204">
      <c r="A204" s="13" t="inlineStr">
        <is>
          <t>SILVER-05Mar2026-MCX</t>
        </is>
      </c>
      <c r="B204" s="32" t="n"/>
      <c r="C204" s="32" t="n"/>
      <c r="D204" s="43" t="n">
        <v>-14310</v>
      </c>
      <c r="E204" s="36" t="n">
        <v>-23963.67</v>
      </c>
      <c r="F204" s="37" t="n">
        <v>-0.09853199999999999</v>
      </c>
      <c r="G204" s="16" t="n"/>
    </row>
    <row r="205">
      <c r="A205" s="13" t="inlineStr">
        <is>
          <t>GOLDMINI-05Jan2026-MCX</t>
        </is>
      </c>
      <c r="B205" s="32" t="n">
        <v>6000061</v>
      </c>
      <c r="C205" s="32" t="n"/>
      <c r="D205" s="43" t="n">
        <v>-8060</v>
      </c>
      <c r="E205" s="36" t="n">
        <v>-10254.09</v>
      </c>
      <c r="F205" s="37" t="n">
        <v>-0.042162</v>
      </c>
      <c r="G205" s="16" t="n"/>
    </row>
    <row r="206">
      <c r="A206" s="13" t="inlineStr">
        <is>
          <t>GOLD-05Feb2026-MCX</t>
        </is>
      </c>
      <c r="B206" s="32" t="n">
        <v>6000060</v>
      </c>
      <c r="C206" s="32" t="n"/>
      <c r="D206" s="43" t="n">
        <v>-7000</v>
      </c>
      <c r="E206" s="36" t="n">
        <v>-8982.75</v>
      </c>
      <c r="F206" s="37" t="n">
        <v>-0.036935</v>
      </c>
      <c r="G206" s="16" t="n"/>
    </row>
    <row r="207">
      <c r="A207" s="13" t="inlineStr">
        <is>
          <t>GOLD-05Dec2025-MCX</t>
        </is>
      </c>
      <c r="B207" s="32" t="n">
        <v>6000050</v>
      </c>
      <c r="C207" s="32" t="n"/>
      <c r="D207" s="14" t="n">
        <v>1800</v>
      </c>
      <c r="E207" s="15" t="n">
        <v>2267.03</v>
      </c>
      <c r="F207" s="16" t="n">
        <v>0.009320999999999999</v>
      </c>
      <c r="G207" s="16" t="n"/>
    </row>
    <row r="208">
      <c r="A208" s="13" t="inlineStr">
        <is>
          <t>GOLDMINI-05Dec2025-MCX</t>
        </is>
      </c>
      <c r="B208" s="32" t="n"/>
      <c r="C208" s="32" t="n"/>
      <c r="D208" s="14" t="n">
        <v>2370</v>
      </c>
      <c r="E208" s="15" t="n">
        <v>2984.99</v>
      </c>
      <c r="F208" s="16" t="n">
        <v>0.012273</v>
      </c>
      <c r="G208" s="16" t="n"/>
    </row>
    <row r="209">
      <c r="A209" s="13" t="inlineStr">
        <is>
          <t>SILVER-05Dec2025-MCX</t>
        </is>
      </c>
      <c r="B209" s="32" t="n">
        <v>6000056</v>
      </c>
      <c r="C209" s="32" t="n"/>
      <c r="D209" s="14" t="n">
        <v>14310</v>
      </c>
      <c r="E209" s="15" t="n">
        <v>23439.78</v>
      </c>
      <c r="F209" s="16" t="n">
        <v>0.09637800000000001</v>
      </c>
      <c r="G209" s="16" t="n"/>
    </row>
    <row r="210">
      <c r="A210" s="17" t="inlineStr">
        <is>
          <t>Sub Total</t>
        </is>
      </c>
      <c r="B210" s="33" t="n"/>
      <c r="C210" s="33" t="n"/>
      <c r="D210" s="18" t="n"/>
      <c r="E210" s="44" t="n">
        <v>-14508.71</v>
      </c>
      <c r="F210" s="45" t="n">
        <v>-0.0597</v>
      </c>
      <c r="G210" s="16" t="n"/>
    </row>
    <row r="211">
      <c r="A211" s="13" t="n"/>
      <c r="B211" s="32" t="n"/>
      <c r="C211" s="32" t="n"/>
      <c r="D211" s="14" t="n"/>
      <c r="E211" s="15" t="n"/>
      <c r="F211" s="16" t="n"/>
      <c r="G211" s="16" t="n"/>
    </row>
    <row r="212">
      <c r="A212" s="25" t="inlineStr">
        <is>
          <t>TOTAL</t>
        </is>
      </c>
      <c r="B212" s="34" t="n"/>
      <c r="C212" s="34" t="n"/>
      <c r="D212" s="26" t="n"/>
      <c r="E212" s="46" t="n">
        <v>-82960.17000000001</v>
      </c>
      <c r="F212" s="47" t="n">
        <v>-0.341104</v>
      </c>
      <c r="G212" s="21" t="n"/>
    </row>
    <row r="213">
      <c r="A213" s="13" t="n"/>
      <c r="B213" s="32" t="n"/>
      <c r="C213" s="32" t="n"/>
      <c r="D213" s="14" t="n"/>
      <c r="E213" s="15" t="n"/>
      <c r="F213" s="16" t="n"/>
      <c r="G213" s="16" t="n"/>
    </row>
    <row r="214">
      <c r="A214" s="17" t="inlineStr">
        <is>
          <t>Debt Instruments</t>
        </is>
      </c>
      <c r="B214" s="32" t="n"/>
      <c r="C214" s="32" t="n"/>
      <c r="D214" s="14" t="n"/>
      <c r="E214" s="15" t="n"/>
      <c r="F214" s="16" t="n"/>
      <c r="G214" s="16" t="n"/>
    </row>
    <row r="215">
      <c r="A215" s="17" t="inlineStr">
        <is>
          <t>(a)Listed / Awaiting listing on stock Exchanges</t>
        </is>
      </c>
      <c r="B215" s="32" t="n"/>
      <c r="C215" s="32" t="n"/>
      <c r="D215" s="14" t="n"/>
      <c r="E215" s="15" t="n"/>
      <c r="F215" s="16" t="n"/>
      <c r="G215" s="16" t="n"/>
    </row>
    <row r="216">
      <c r="A216" s="13" t="inlineStr">
        <is>
          <t>7.62% NABARD NCD SR 24H RED 10-05-2029**</t>
        </is>
      </c>
      <c r="B216" s="32" t="inlineStr">
        <is>
          <t>INE261F08EH1</t>
        </is>
      </c>
      <c r="C216" s="32" t="inlineStr">
        <is>
          <t>CRISIL AAA</t>
        </is>
      </c>
      <c r="D216" s="14" t="n">
        <v>10000000</v>
      </c>
      <c r="E216" s="15" t="n">
        <v>10257.7</v>
      </c>
      <c r="F216" s="16" t="n">
        <v>0.042177</v>
      </c>
      <c r="G216" s="16" t="n">
        <v>0.06734999999999999</v>
      </c>
    </row>
    <row r="217">
      <c r="A217" s="13" t="inlineStr">
        <is>
          <t>8.3333%HDB FIN SR 213 A1 NCD 06-08-27**</t>
        </is>
      </c>
      <c r="B217" s="32" t="inlineStr">
        <is>
          <t>INE756I07FA8</t>
        </is>
      </c>
      <c r="C217" s="32" t="inlineStr">
        <is>
          <t>CRISIL AAA</t>
        </is>
      </c>
      <c r="D217" s="14" t="n">
        <v>7500000</v>
      </c>
      <c r="E217" s="15" t="n">
        <v>7646.51</v>
      </c>
      <c r="F217" s="16" t="n">
        <v>0.03144</v>
      </c>
      <c r="G217" s="16" t="n">
        <v>0.0702</v>
      </c>
    </row>
    <row r="218">
      <c r="A218" s="13" t="inlineStr">
        <is>
          <t>7.53% NABARD NCD SR 25E RED 24-03-28**</t>
        </is>
      </c>
      <c r="B218" s="32" t="inlineStr">
        <is>
          <t>INE261F08EM1</t>
        </is>
      </c>
      <c r="C218" s="32" t="inlineStr">
        <is>
          <t>ICRA AAA</t>
        </is>
      </c>
      <c r="D218" s="14" t="n">
        <v>7500000</v>
      </c>
      <c r="E218" s="15" t="n">
        <v>7629.99</v>
      </c>
      <c r="F218" s="16" t="n">
        <v>0.031372</v>
      </c>
      <c r="G218" s="16" t="n">
        <v>0.066705</v>
      </c>
    </row>
    <row r="219">
      <c r="A219" s="13" t="inlineStr">
        <is>
          <t>7.1104% ADITYA BIRLA HSG SR D1 R30-07-27**</t>
        </is>
      </c>
      <c r="B219" s="32" t="inlineStr">
        <is>
          <t>INE831R07607</t>
        </is>
      </c>
      <c r="C219" s="32" t="inlineStr">
        <is>
          <t>CRISIL AAA</t>
        </is>
      </c>
      <c r="D219" s="14" t="n">
        <v>7500000</v>
      </c>
      <c r="E219" s="15" t="n">
        <v>7509.3</v>
      </c>
      <c r="F219" s="16" t="n">
        <v>0.030876</v>
      </c>
      <c r="G219" s="16" t="n">
        <v>0.070281</v>
      </c>
    </row>
    <row r="220">
      <c r="A220" s="13" t="inlineStr">
        <is>
          <t>8.20% ADITYA BIRLA HSG SR L1 R19-05-2027**</t>
        </is>
      </c>
      <c r="B220" s="32" t="inlineStr">
        <is>
          <t>INE831R07441</t>
        </is>
      </c>
      <c r="C220" s="32" t="inlineStr">
        <is>
          <t>ICRA AAA</t>
        </is>
      </c>
      <c r="D220" s="14" t="n">
        <v>5000000</v>
      </c>
      <c r="E220" s="15" t="n">
        <v>5079.37</v>
      </c>
      <c r="F220" s="16" t="n">
        <v>0.020885</v>
      </c>
      <c r="G220" s="16" t="n">
        <v>0.070031</v>
      </c>
    </row>
    <row r="221">
      <c r="A221" s="13" t="inlineStr">
        <is>
          <t>7.75% TATA CAP HSG FIN SR A 18-05-2027**</t>
        </is>
      </c>
      <c r="B221" s="32" t="inlineStr">
        <is>
          <t>INE033L07HQ8</t>
        </is>
      </c>
      <c r="C221" s="32" t="inlineStr">
        <is>
          <t>CRISIL AAA</t>
        </is>
      </c>
      <c r="D221" s="14" t="n">
        <v>5000000</v>
      </c>
      <c r="E221" s="15" t="n">
        <v>5058.42</v>
      </c>
      <c r="F221" s="16" t="n">
        <v>0.020799</v>
      </c>
      <c r="G221" s="16" t="n">
        <v>0.06834999999999999</v>
      </c>
    </row>
    <row r="222">
      <c r="A222" s="13" t="inlineStr">
        <is>
          <t>7.40% BHARTI TELE XXVIII 01-02-29 VD0112**</t>
        </is>
      </c>
      <c r="B222" s="32" t="inlineStr">
        <is>
          <t>INE403D08298</t>
        </is>
      </c>
      <c r="C222" s="32" t="inlineStr">
        <is>
          <t>CRISIL AAA</t>
        </is>
      </c>
      <c r="D222" s="14" t="n">
        <v>5000000</v>
      </c>
      <c r="E222" s="15" t="n">
        <v>5010.5</v>
      </c>
      <c r="F222" s="16" t="n">
        <v>0.020602</v>
      </c>
      <c r="G222" s="16" t="n">
        <v>0.073305</v>
      </c>
    </row>
    <row r="223">
      <c r="A223" s="13" t="inlineStr">
        <is>
          <t>7.35%BHARTI TELECO SRXXV 15-10-27**</t>
        </is>
      </c>
      <c r="B223" s="32" t="inlineStr">
        <is>
          <t>INE403D08272</t>
        </is>
      </c>
      <c r="C223" s="32" t="inlineStr">
        <is>
          <t>CRISIL AAA</t>
        </is>
      </c>
      <c r="D223" s="14" t="n">
        <v>5000000</v>
      </c>
      <c r="E223" s="15" t="n">
        <v>5007.04</v>
      </c>
      <c r="F223" s="16" t="n">
        <v>0.020588</v>
      </c>
      <c r="G223" s="16" t="n">
        <v>0.0725</v>
      </c>
    </row>
    <row r="224">
      <c r="A224" s="13" t="inlineStr">
        <is>
          <t>7.2959% ADITYA BIRLA CAP 15-09-28**</t>
        </is>
      </c>
      <c r="B224" s="32" t="inlineStr">
        <is>
          <t>INE674K07069</t>
        </is>
      </c>
      <c r="C224" s="32" t="inlineStr">
        <is>
          <t>CRISIL AAA</t>
        </is>
      </c>
      <c r="D224" s="14" t="n">
        <v>5000000</v>
      </c>
      <c r="E224" s="15" t="n">
        <v>5002.48</v>
      </c>
      <c r="F224" s="16" t="n">
        <v>0.020569</v>
      </c>
      <c r="G224" s="16" t="n">
        <v>0.072715</v>
      </c>
    </row>
    <row r="225">
      <c r="A225" s="13" t="inlineStr">
        <is>
          <t>6.80% AXIS FIN LTD NCD R 18-11-26**</t>
        </is>
      </c>
      <c r="B225" s="32" t="inlineStr">
        <is>
          <t>INE891K07721</t>
        </is>
      </c>
      <c r="C225" s="32" t="inlineStr">
        <is>
          <t>CRISIL AAA</t>
        </is>
      </c>
      <c r="D225" s="14" t="n">
        <v>4500000</v>
      </c>
      <c r="E225" s="15" t="n">
        <v>4493.78</v>
      </c>
      <c r="F225" s="16" t="n">
        <v>0.018477</v>
      </c>
      <c r="G225" s="16" t="n">
        <v>0.06936199999999999</v>
      </c>
    </row>
    <row r="226">
      <c r="A226" s="13" t="inlineStr">
        <is>
          <t>8.0359% KOTAK MAH INVEST NCD R 06-10-26**</t>
        </is>
      </c>
      <c r="B226" s="32" t="inlineStr">
        <is>
          <t>INE975F07IM9</t>
        </is>
      </c>
      <c r="C226" s="32" t="inlineStr">
        <is>
          <t>CRISIL AAA</t>
        </is>
      </c>
      <c r="D226" s="14" t="n">
        <v>3500000</v>
      </c>
      <c r="E226" s="15" t="n">
        <v>3530.49</v>
      </c>
      <c r="F226" s="16" t="n">
        <v>0.014516</v>
      </c>
      <c r="G226" s="16" t="n">
        <v>0.06900000000000001</v>
      </c>
    </row>
    <row r="227">
      <c r="A227" s="13" t="inlineStr">
        <is>
          <t>7.75% SIDBI SR VII NCD RED 10-06-27**</t>
        </is>
      </c>
      <c r="B227" s="32" t="inlineStr">
        <is>
          <t>INE556F08KN9</t>
        </is>
      </c>
      <c r="C227" s="32" t="inlineStr">
        <is>
          <t>CRISIL AAA</t>
        </is>
      </c>
      <c r="D227" s="14" t="n">
        <v>3000000</v>
      </c>
      <c r="E227" s="15" t="n">
        <v>3048.8</v>
      </c>
      <c r="F227" s="16" t="n">
        <v>0.012536</v>
      </c>
      <c r="G227" s="16" t="n">
        <v>0.06610000000000001</v>
      </c>
    </row>
    <row r="228">
      <c r="A228" s="13" t="inlineStr">
        <is>
          <t>7.92% ADITYA BIRLA CAP NCD RED 27-12-27**</t>
        </is>
      </c>
      <c r="B228" s="32" t="inlineStr">
        <is>
          <t>INE860H07IG1</t>
        </is>
      </c>
      <c r="C228" s="32" t="inlineStr">
        <is>
          <t>ICRA AAA</t>
        </is>
      </c>
      <c r="D228" s="14" t="n">
        <v>3000000</v>
      </c>
      <c r="E228" s="15" t="n">
        <v>3039.78</v>
      </c>
      <c r="F228" s="16" t="n">
        <v>0.012499</v>
      </c>
      <c r="G228" s="16" t="n">
        <v>0.07198300000000001</v>
      </c>
    </row>
    <row r="229">
      <c r="A229" s="13" t="inlineStr">
        <is>
          <t>8.35% IRFC NCD RED 13-03-2029**</t>
        </is>
      </c>
      <c r="B229" s="32" t="inlineStr">
        <is>
          <t>INE053F07BC1</t>
        </is>
      </c>
      <c r="C229" s="32" t="inlineStr">
        <is>
          <t>CRISIL AAA</t>
        </is>
      </c>
      <c r="D229" s="14" t="n">
        <v>2500000</v>
      </c>
      <c r="E229" s="15" t="n">
        <v>2617.04</v>
      </c>
      <c r="F229" s="16" t="n">
        <v>0.010761</v>
      </c>
      <c r="G229" s="16" t="n">
        <v>0.0672</v>
      </c>
    </row>
    <row r="230">
      <c r="A230" s="13" t="inlineStr">
        <is>
          <t>7.5% IRFC NCD RED 07-09-2029**</t>
        </is>
      </c>
      <c r="B230" s="32" t="inlineStr">
        <is>
          <t>INE053F07BW9</t>
        </is>
      </c>
      <c r="C230" s="32" t="inlineStr">
        <is>
          <t>CRISIL AAA</t>
        </is>
      </c>
      <c r="D230" s="14" t="n">
        <v>2500000</v>
      </c>
      <c r="E230" s="15" t="n">
        <v>2562.36</v>
      </c>
      <c r="F230" s="16" t="n">
        <v>0.010536</v>
      </c>
      <c r="G230" s="16" t="n">
        <v>0.06725</v>
      </c>
    </row>
    <row r="231">
      <c r="A231" s="13" t="inlineStr">
        <is>
          <t>7.49% SIDBI SR VIII NCD RED 11-06-2029**</t>
        </is>
      </c>
      <c r="B231" s="32" t="inlineStr">
        <is>
          <t>INE556F08KX8</t>
        </is>
      </c>
      <c r="C231" s="32" t="inlineStr">
        <is>
          <t>CRISIL AAA</t>
        </is>
      </c>
      <c r="D231" s="14" t="n">
        <v>2500000</v>
      </c>
      <c r="E231" s="15" t="n">
        <v>2556.58</v>
      </c>
      <c r="F231" s="16" t="n">
        <v>0.010512</v>
      </c>
      <c r="G231" s="16" t="n">
        <v>0.06727900000000001</v>
      </c>
    </row>
    <row r="232">
      <c r="A232" s="13" t="inlineStr">
        <is>
          <t>8.00% BAJAJ FINANCE NCD RD 17-10-28**</t>
        </is>
      </c>
      <c r="B232" s="32" t="inlineStr">
        <is>
          <t>INE296A07SQ1</t>
        </is>
      </c>
      <c r="C232" s="32" t="inlineStr">
        <is>
          <t>CRISIL AAA</t>
        </is>
      </c>
      <c r="D232" s="14" t="n">
        <v>2500000</v>
      </c>
      <c r="E232" s="15" t="n">
        <v>2556.34</v>
      </c>
      <c r="F232" s="16" t="n">
        <v>0.010511</v>
      </c>
      <c r="G232" s="16" t="n">
        <v>0.07095</v>
      </c>
    </row>
    <row r="233">
      <c r="A233" s="13" t="inlineStr">
        <is>
          <t>8.1701% ABHFL SR D1 NCD 25-08-27**</t>
        </is>
      </c>
      <c r="B233" s="32" t="inlineStr">
        <is>
          <t>INE831R07466</t>
        </is>
      </c>
      <c r="C233" s="32" t="inlineStr">
        <is>
          <t>ICRA AAA</t>
        </is>
      </c>
      <c r="D233" s="14" t="n">
        <v>2500000</v>
      </c>
      <c r="E233" s="15" t="n">
        <v>2544.08</v>
      </c>
      <c r="F233" s="16" t="n">
        <v>0.010461</v>
      </c>
      <c r="G233" s="16" t="n">
        <v>0.070281</v>
      </c>
    </row>
    <row r="234">
      <c r="A234" s="13" t="inlineStr">
        <is>
          <t>7.79% SIDBI NCD SR IV NCD RED 19-04-2027**</t>
        </is>
      </c>
      <c r="B234" s="32" t="inlineStr">
        <is>
          <t>INE556F08KK5</t>
        </is>
      </c>
      <c r="C234" s="32" t="inlineStr">
        <is>
          <t>CRISIL AAA</t>
        </is>
      </c>
      <c r="D234" s="14" t="n">
        <v>2500000</v>
      </c>
      <c r="E234" s="15" t="n">
        <v>2538.54</v>
      </c>
      <c r="F234" s="16" t="n">
        <v>0.010438</v>
      </c>
      <c r="G234" s="16" t="n">
        <v>0.06610000000000001</v>
      </c>
    </row>
    <row r="235">
      <c r="A235" s="13" t="inlineStr">
        <is>
          <t>7.65% HDB FIN SERV NCD 10-09-27**</t>
        </is>
      </c>
      <c r="B235" s="32" t="inlineStr">
        <is>
          <t>INE756I07EJ2</t>
        </is>
      </c>
      <c r="C235" s="32" t="inlineStr">
        <is>
          <t>CRISIL AAA</t>
        </is>
      </c>
      <c r="D235" s="14" t="n">
        <v>2500000</v>
      </c>
      <c r="E235" s="15" t="n">
        <v>2524.39</v>
      </c>
      <c r="F235" s="16" t="n">
        <v>0.01038</v>
      </c>
      <c r="G235" s="16" t="n">
        <v>0.0702</v>
      </c>
    </row>
    <row r="236">
      <c r="A236" s="13" t="inlineStr">
        <is>
          <t>7.3382% KOTAK MAHINDRA INV NCD 28-11-28**</t>
        </is>
      </c>
      <c r="B236" s="32" t="inlineStr">
        <is>
          <t>INE975F07IV0</t>
        </is>
      </c>
      <c r="C236" s="32" t="inlineStr">
        <is>
          <t>CRISIL AAA</t>
        </is>
      </c>
      <c r="D236" s="14" t="n">
        <v>2500000</v>
      </c>
      <c r="E236" s="15" t="n">
        <v>2505.45</v>
      </c>
      <c r="F236" s="16" t="n">
        <v>0.010302</v>
      </c>
      <c r="G236" s="16" t="n">
        <v>0.072535</v>
      </c>
    </row>
    <row r="237">
      <c r="A237" s="13" t="inlineStr">
        <is>
          <t>6.90% LIC HOUSING FIN TR 456 R 17-09-27**</t>
        </is>
      </c>
      <c r="B237" s="32" t="inlineStr">
        <is>
          <t>INE115A07RH4</t>
        </is>
      </c>
      <c r="C237" s="32" t="inlineStr">
        <is>
          <t>CRISIL AAA</t>
        </is>
      </c>
      <c r="D237" s="14" t="n">
        <v>2500000</v>
      </c>
      <c r="E237" s="15" t="n">
        <v>2503.79</v>
      </c>
      <c r="F237" s="16" t="n">
        <v>0.010295</v>
      </c>
      <c r="G237" s="16" t="n">
        <v>0.06784999999999999</v>
      </c>
    </row>
    <row r="238">
      <c r="A238" s="13" t="inlineStr">
        <is>
          <t>8.33% ADITYA BIRLA CAP SR L1 NCD19-05-27**</t>
        </is>
      </c>
      <c r="B238" s="32" t="inlineStr">
        <is>
          <t>INE860H07IY4</t>
        </is>
      </c>
      <c r="C238" s="32" t="inlineStr">
        <is>
          <t>ICRA AAA</t>
        </is>
      </c>
      <c r="D238" s="14" t="n">
        <v>1500000</v>
      </c>
      <c r="E238" s="15" t="n">
        <v>1524.36</v>
      </c>
      <c r="F238" s="16" t="n">
        <v>0.006268</v>
      </c>
      <c r="G238" s="16" t="n">
        <v>0.071049</v>
      </c>
    </row>
    <row r="239">
      <c r="A239" s="13" t="inlineStr">
        <is>
          <t>7.50% NABARD NCD SR 24A RED 31-08-2026**</t>
        </is>
      </c>
      <c r="B239" s="32" t="inlineStr">
        <is>
          <t>INE261F08EA6</t>
        </is>
      </c>
      <c r="C239" s="32" t="inlineStr">
        <is>
          <t>CRISIL AAA</t>
        </is>
      </c>
      <c r="D239" s="14" t="n">
        <v>1500000</v>
      </c>
      <c r="E239" s="15" t="n">
        <v>1508.56</v>
      </c>
      <c r="F239" s="16" t="n">
        <v>0.006203</v>
      </c>
      <c r="G239" s="16" t="n">
        <v>0.065749</v>
      </c>
    </row>
    <row r="240">
      <c r="A240" s="13" t="inlineStr">
        <is>
          <t>7.8445% TATA CAP HSG FIN SR A 18-09-2026**</t>
        </is>
      </c>
      <c r="B240" s="32" t="inlineStr">
        <is>
          <t>INE033L07IC6</t>
        </is>
      </c>
      <c r="C240" s="32" t="inlineStr">
        <is>
          <t>CRISIL AAA</t>
        </is>
      </c>
      <c r="D240" s="14" t="n">
        <v>500000</v>
      </c>
      <c r="E240" s="15" t="n">
        <v>504.05</v>
      </c>
      <c r="F240" s="16" t="n">
        <v>0.002073</v>
      </c>
      <c r="G240" s="16" t="n">
        <v>0.06734999999999999</v>
      </c>
    </row>
    <row r="241">
      <c r="A241" s="13" t="inlineStr">
        <is>
          <t>8% ADITYA BIRLA CAP SR I RED 09-10-2026**</t>
        </is>
      </c>
      <c r="B241" s="32" t="inlineStr">
        <is>
          <t>INE860H07IQ0</t>
        </is>
      </c>
      <c r="C241" s="32" t="inlineStr">
        <is>
          <t>ICRA AAA</t>
        </is>
      </c>
      <c r="D241" s="14" t="n">
        <v>500000</v>
      </c>
      <c r="E241" s="15" t="n">
        <v>503.89</v>
      </c>
      <c r="F241" s="16" t="n">
        <v>0.002072</v>
      </c>
      <c r="G241" s="16" t="n">
        <v>0.069549</v>
      </c>
    </row>
    <row r="242">
      <c r="A242" s="13" t="inlineStr">
        <is>
          <t>7.865% LIC HSG FIN LT TR443 NCD 20-08-26**</t>
        </is>
      </c>
      <c r="B242" s="32" t="inlineStr">
        <is>
          <t>INE115A07QT1</t>
        </is>
      </c>
      <c r="C242" s="32" t="inlineStr">
        <is>
          <t>CRISIL AAA</t>
        </is>
      </c>
      <c r="D242" s="14" t="n">
        <v>500000</v>
      </c>
      <c r="E242" s="15" t="n">
        <v>503.6</v>
      </c>
      <c r="F242" s="16" t="n">
        <v>0.002071</v>
      </c>
      <c r="G242" s="16" t="n">
        <v>0.06665</v>
      </c>
    </row>
    <row r="243">
      <c r="A243" s="13" t="inlineStr">
        <is>
          <t>7.40% NABARD NCD RED 30-01-2026**</t>
        </is>
      </c>
      <c r="B243" s="32" t="inlineStr">
        <is>
          <t>INE261F08DO9</t>
        </is>
      </c>
      <c r="C243" s="32" t="inlineStr">
        <is>
          <t>CRISIL AAA</t>
        </is>
      </c>
      <c r="D243" s="14" t="n">
        <v>500000</v>
      </c>
      <c r="E243" s="15" t="n">
        <v>500.66</v>
      </c>
      <c r="F243" s="16" t="n">
        <v>0.002059</v>
      </c>
      <c r="G243" s="16" t="n">
        <v>0.061999</v>
      </c>
    </row>
    <row r="244">
      <c r="A244" s="13" t="inlineStr">
        <is>
          <t>6.35% HDB FIN A1 FX 169 RED 11-09-26**</t>
        </is>
      </c>
      <c r="B244" s="32" t="inlineStr">
        <is>
          <t>INE756I07DX5</t>
        </is>
      </c>
      <c r="C244" s="32" t="inlineStr">
        <is>
          <t>CRISIL AAA</t>
        </is>
      </c>
      <c r="D244" s="14" t="n">
        <v>500000</v>
      </c>
      <c r="E244" s="15" t="n">
        <v>497.17</v>
      </c>
      <c r="F244" s="16" t="n">
        <v>0.002044</v>
      </c>
      <c r="G244" s="16" t="n">
        <v>0.0702</v>
      </c>
    </row>
    <row r="245">
      <c r="A245" s="13" t="inlineStr">
        <is>
          <t>7.74% LIC HSG TR448 NCD 22-10-27**</t>
        </is>
      </c>
      <c r="B245" s="32" t="inlineStr">
        <is>
          <t>INE115A07QZ8</t>
        </is>
      </c>
      <c r="C245" s="32" t="inlineStr">
        <is>
          <t>CRISIL AAA</t>
        </is>
      </c>
      <c r="D245" s="14" t="n">
        <v>200000</v>
      </c>
      <c r="E245" s="15" t="n">
        <v>203.08</v>
      </c>
      <c r="F245" s="16" t="n">
        <v>0.000835</v>
      </c>
      <c r="G245" s="16" t="n">
        <v>0.0683</v>
      </c>
    </row>
    <row r="246">
      <c r="A246" s="13" t="inlineStr">
        <is>
          <t>7.8989% ADITYA BIRLA HSG SR K2 08-06-27**</t>
        </is>
      </c>
      <c r="B246" s="32" t="inlineStr">
        <is>
          <t>INE831R07557</t>
        </is>
      </c>
      <c r="C246" s="32" t="inlineStr">
        <is>
          <t>CRISIL AAA</t>
        </is>
      </c>
      <c r="D246" s="14" t="n">
        <v>200000</v>
      </c>
      <c r="E246" s="15" t="n">
        <v>202.36</v>
      </c>
      <c r="F246" s="16" t="n">
        <v>0.0008319999999999999</v>
      </c>
      <c r="G246" s="16" t="n">
        <v>0.070031</v>
      </c>
    </row>
    <row r="247">
      <c r="A247" s="17" t="inlineStr">
        <is>
          <t>Sub Total</t>
        </is>
      </c>
      <c r="B247" s="33" t="n"/>
      <c r="C247" s="33" t="n"/>
      <c r="D247" s="18" t="n"/>
      <c r="E247" s="38" t="n">
        <v>101170.46</v>
      </c>
      <c r="F247" s="39" t="n">
        <v>0.415966</v>
      </c>
      <c r="G247" s="21" t="n"/>
    </row>
    <row r="248">
      <c r="A248" s="13" t="n"/>
      <c r="B248" s="32" t="n"/>
      <c r="C248" s="32" t="n"/>
      <c r="D248" s="14" t="n"/>
      <c r="E248" s="15" t="n"/>
      <c r="F248" s="16" t="n"/>
      <c r="G248" s="16" t="n"/>
    </row>
    <row r="249">
      <c r="A249" s="17" t="inlineStr">
        <is>
          <t>Government Securities</t>
        </is>
      </c>
      <c r="B249" s="32" t="n"/>
      <c r="C249" s="32" t="n"/>
      <c r="D249" s="14" t="n"/>
      <c r="E249" s="15" t="n"/>
      <c r="F249" s="16" t="n"/>
      <c r="G249" s="16" t="n"/>
    </row>
    <row r="250">
      <c r="A250" s="13" t="inlineStr">
        <is>
          <t>7.38% GOVT OF INDIA RED 20-06-2027</t>
        </is>
      </c>
      <c r="B250" s="32" t="inlineStr">
        <is>
          <t>IN0020220037</t>
        </is>
      </c>
      <c r="C250" s="32" t="inlineStr">
        <is>
          <t>SOVEREIGN</t>
        </is>
      </c>
      <c r="D250" s="14" t="n">
        <v>6500000</v>
      </c>
      <c r="E250" s="15" t="n">
        <v>6670.94</v>
      </c>
      <c r="F250" s="16" t="n">
        <v>0.027429</v>
      </c>
      <c r="G250" s="16" t="n">
        <v>0.05663</v>
      </c>
    </row>
    <row r="251">
      <c r="A251" s="13" t="inlineStr">
        <is>
          <t>7.26% GOVT OF INDIA RED 06-02-2033</t>
        </is>
      </c>
      <c r="B251" s="32" t="inlineStr">
        <is>
          <t>IN0020220151</t>
        </is>
      </c>
      <c r="C251" s="32" t="inlineStr">
        <is>
          <t>SOVEREIGN</t>
        </is>
      </c>
      <c r="D251" s="14" t="n">
        <v>5000000</v>
      </c>
      <c r="E251" s="15" t="n">
        <v>5208.5</v>
      </c>
      <c r="F251" s="16" t="n">
        <v>0.021416</v>
      </c>
      <c r="G251" s="16" t="n">
        <v>0.066274</v>
      </c>
    </row>
    <row r="252">
      <c r="A252" s="13" t="inlineStr">
        <is>
          <t>7.06% GOVT OF INDIA RED 10-04-2028</t>
        </is>
      </c>
      <c r="B252" s="32" t="inlineStr">
        <is>
          <t>IN0020230010</t>
        </is>
      </c>
      <c r="C252" s="32" t="inlineStr">
        <is>
          <t>SOVEREIGN</t>
        </is>
      </c>
      <c r="D252" s="14" t="n">
        <v>5000000</v>
      </c>
      <c r="E252" s="15" t="n">
        <v>5138.69</v>
      </c>
      <c r="F252" s="16" t="n">
        <v>0.021129</v>
      </c>
      <c r="G252" s="16" t="n">
        <v>0.058638</v>
      </c>
    </row>
    <row r="253">
      <c r="A253" s="13" t="inlineStr">
        <is>
          <t>6.54% GOVT OF INDIA RED 17-01-2032</t>
        </is>
      </c>
      <c r="B253" s="32" t="inlineStr">
        <is>
          <t>IN0020210244</t>
        </is>
      </c>
      <c r="C253" s="32" t="inlineStr">
        <is>
          <t>SOVEREIGN</t>
        </is>
      </c>
      <c r="D253" s="14" t="n">
        <v>2500000</v>
      </c>
      <c r="E253" s="15" t="n">
        <v>2508.13</v>
      </c>
      <c r="F253" s="16" t="n">
        <v>0.010313</v>
      </c>
      <c r="G253" s="16" t="n">
        <v>0.065776</v>
      </c>
    </row>
    <row r="254">
      <c r="A254" s="13" t="inlineStr">
        <is>
          <t>7.10% GOVT OF INDIA RED 18-04-2029</t>
        </is>
      </c>
      <c r="B254" s="32" t="inlineStr">
        <is>
          <t>IN0020220011</t>
        </is>
      </c>
      <c r="C254" s="32" t="inlineStr">
        <is>
          <t>SOVEREIGN</t>
        </is>
      </c>
      <c r="D254" s="14" t="n">
        <v>100000</v>
      </c>
      <c r="E254" s="15" t="n">
        <v>103.56</v>
      </c>
      <c r="F254" s="16" t="n">
        <v>0.000426</v>
      </c>
      <c r="G254" s="16" t="n">
        <v>0.060065</v>
      </c>
    </row>
    <row r="255">
      <c r="A255" s="17" t="inlineStr">
        <is>
          <t>Sub Total</t>
        </is>
      </c>
      <c r="B255" s="33" t="n"/>
      <c r="C255" s="33" t="n"/>
      <c r="D255" s="18" t="n"/>
      <c r="E255" s="38" t="n">
        <v>19629.82</v>
      </c>
      <c r="F255" s="39" t="n">
        <v>0.08071200000000001</v>
      </c>
      <c r="G255" s="21" t="n"/>
    </row>
    <row r="256">
      <c r="A256" s="13" t="n"/>
      <c r="B256" s="32" t="n"/>
      <c r="C256" s="32" t="n"/>
      <c r="D256" s="14" t="n"/>
      <c r="E256" s="15" t="n"/>
      <c r="F256" s="16" t="n"/>
      <c r="G256" s="16" t="n"/>
    </row>
    <row r="257">
      <c r="A257" s="17" t="inlineStr">
        <is>
          <t>(b)Privately Placed/Unlisted</t>
        </is>
      </c>
      <c r="B257" s="32" t="n"/>
      <c r="C257" s="32" t="n"/>
      <c r="D257" s="14" t="n"/>
      <c r="E257" s="15" t="n"/>
      <c r="F257" s="16" t="n"/>
      <c r="G257" s="16" t="n"/>
    </row>
    <row r="258">
      <c r="A258" s="17" t="inlineStr">
        <is>
          <t>Sub Total</t>
        </is>
      </c>
      <c r="B258" s="32" t="n"/>
      <c r="C258" s="32" t="n"/>
      <c r="D258" s="14" t="n"/>
      <c r="E258" s="40" t="inlineStr">
        <is>
          <t>NIL</t>
        </is>
      </c>
      <c r="F258" s="41" t="inlineStr">
        <is>
          <t>NIL</t>
        </is>
      </c>
      <c r="G258" s="16" t="n"/>
    </row>
    <row r="259">
      <c r="A259" s="13" t="n"/>
      <c r="B259" s="32" t="n"/>
      <c r="C259" s="32" t="n"/>
      <c r="D259" s="14" t="n"/>
      <c r="E259" s="15" t="n"/>
      <c r="F259" s="16" t="n"/>
      <c r="G259" s="16" t="n"/>
    </row>
    <row r="260">
      <c r="A260" s="17" t="inlineStr">
        <is>
          <t>(c)Securitised Debt Instruments</t>
        </is>
      </c>
      <c r="B260" s="32" t="n"/>
      <c r="C260" s="32" t="n"/>
      <c r="D260" s="14" t="n"/>
      <c r="E260" s="15" t="n"/>
      <c r="F260" s="16" t="n"/>
      <c r="G260" s="16" t="n"/>
    </row>
    <row r="261">
      <c r="A261" s="17" t="inlineStr">
        <is>
          <t>Sub Total</t>
        </is>
      </c>
      <c r="B261" s="32" t="n"/>
      <c r="C261" s="32" t="n"/>
      <c r="D261" s="14" t="n"/>
      <c r="E261" s="40" t="inlineStr">
        <is>
          <t>NIL</t>
        </is>
      </c>
      <c r="F261" s="41" t="inlineStr">
        <is>
          <t>NIL</t>
        </is>
      </c>
      <c r="G261" s="16" t="n"/>
    </row>
    <row r="262">
      <c r="A262" s="13" t="n"/>
      <c r="B262" s="32" t="n"/>
      <c r="C262" s="32" t="n"/>
      <c r="D262" s="14" t="n"/>
      <c r="E262" s="15" t="n"/>
      <c r="F262" s="16" t="n"/>
      <c r="G262" s="16" t="n"/>
    </row>
    <row r="263">
      <c r="A263" s="25" t="inlineStr">
        <is>
          <t>TOTAL</t>
        </is>
      </c>
      <c r="B263" s="34" t="n"/>
      <c r="C263" s="34" t="n"/>
      <c r="D263" s="26" t="n"/>
      <c r="E263" s="19" t="n">
        <v>120800.28</v>
      </c>
      <c r="F263" s="20" t="n">
        <v>0.496696</v>
      </c>
      <c r="G263" s="21" t="n"/>
    </row>
    <row r="264">
      <c r="A264" s="17" t="n"/>
      <c r="B264" s="33" t="n"/>
      <c r="C264" s="33" t="n"/>
      <c r="D264" s="18" t="n"/>
      <c r="E264" s="42" t="n"/>
      <c r="F264" s="21" t="n"/>
      <c r="G264" s="21" t="n"/>
    </row>
    <row r="265">
      <c r="A265" s="17" t="n"/>
      <c r="B265" s="33" t="n"/>
      <c r="C265" s="33" t="n"/>
      <c r="D265" s="18" t="n"/>
      <c r="E265" s="42" t="n"/>
      <c r="F265" s="21" t="n"/>
      <c r="G265" s="21" t="n"/>
    </row>
    <row r="266">
      <c r="A266" s="17" t="inlineStr">
        <is>
          <t>Others</t>
        </is>
      </c>
      <c r="B266" s="33" t="n"/>
      <c r="C266" s="33" t="n"/>
      <c r="D266" s="18" t="n"/>
      <c r="E266" s="42" t="n"/>
      <c r="F266" s="21" t="n"/>
      <c r="G266" s="21" t="n"/>
    </row>
    <row r="267">
      <c r="A267" s="17" t="inlineStr">
        <is>
          <t>a) Gold</t>
        </is>
      </c>
      <c r="B267" s="33" t="n"/>
      <c r="C267" s="33" t="n"/>
      <c r="D267" s="18" t="n"/>
      <c r="E267" s="42" t="n"/>
      <c r="F267" s="21" t="n"/>
      <c r="G267" s="21" t="n"/>
    </row>
    <row r="268">
      <c r="A268" s="13" t="inlineStr">
        <is>
          <t>Gold</t>
        </is>
      </c>
      <c r="B268" s="32" t="inlineStr">
        <is>
          <t>IDIA00500001</t>
        </is>
      </c>
      <c r="C268" s="32" t="n"/>
      <c r="D268" s="14" t="n">
        <v>10890</v>
      </c>
      <c r="E268" s="15" t="n">
        <v>13724.9937</v>
      </c>
      <c r="F268" s="16">
        <f>+E268/$E$289</f>
        <v/>
      </c>
      <c r="G268" s="16" t="n"/>
    </row>
    <row r="269">
      <c r="A269" s="17" t="inlineStr">
        <is>
          <t>Sub Total</t>
        </is>
      </c>
      <c r="B269" s="33" t="n"/>
      <c r="C269" s="33" t="n"/>
      <c r="D269" s="18" t="n"/>
      <c r="E269" s="38">
        <f>SUM(E268:E268)</f>
        <v/>
      </c>
      <c r="F269" s="39">
        <f>SUM(F268:F268)</f>
        <v/>
      </c>
      <c r="G269" s="16" t="n"/>
    </row>
    <row r="270">
      <c r="A270" s="17" t="n"/>
      <c r="B270" s="33" t="n"/>
      <c r="C270" s="33" t="n"/>
      <c r="D270" s="18" t="n"/>
      <c r="E270" s="42" t="n"/>
      <c r="F270" s="21" t="n"/>
      <c r="G270" s="16" t="n"/>
    </row>
    <row r="271">
      <c r="A271" s="51" t="inlineStr">
        <is>
          <t>TOTAL</t>
        </is>
      </c>
      <c r="B271" s="55" t="n"/>
      <c r="C271" s="55" t="n"/>
      <c r="D271" s="52" t="n"/>
      <c r="E271" s="38">
        <f>+E269</f>
        <v/>
      </c>
      <c r="F271" s="39">
        <f>+F269</f>
        <v/>
      </c>
      <c r="G271" s="16" t="n"/>
    </row>
    <row r="272">
      <c r="A272" s="17" t="n"/>
      <c r="B272" s="33" t="n"/>
      <c r="C272" s="33" t="n"/>
      <c r="D272" s="18" t="n"/>
      <c r="E272" s="42" t="n"/>
      <c r="F272" s="21" t="n"/>
      <c r="G272" s="21" t="n"/>
    </row>
    <row r="273">
      <c r="A273" s="17" t="n"/>
      <c r="B273" s="33" t="n"/>
      <c r="C273" s="33" t="n"/>
      <c r="D273" s="18" t="n"/>
      <c r="E273" s="42" t="n"/>
      <c r="F273" s="21" t="n"/>
      <c r="G273" s="21" t="n"/>
    </row>
    <row r="274">
      <c r="A274" s="13" t="n"/>
      <c r="B274" s="32" t="n"/>
      <c r="C274" s="32" t="n"/>
      <c r="D274" s="14" t="n"/>
      <c r="E274" s="15" t="n"/>
      <c r="F274" s="16" t="n"/>
      <c r="G274" s="16" t="n"/>
    </row>
    <row r="275">
      <c r="A275" s="13" t="n"/>
      <c r="B275" s="32" t="n"/>
      <c r="C275" s="32" t="n"/>
      <c r="D275" s="14" t="n"/>
      <c r="E275" s="15" t="n"/>
      <c r="F275" s="16" t="n"/>
      <c r="G275" s="16" t="n"/>
    </row>
    <row r="276">
      <c r="A276" s="17" t="inlineStr">
        <is>
          <t>Investment in Mutual fund</t>
        </is>
      </c>
      <c r="B276" s="32" t="n"/>
      <c r="C276" s="32" t="n"/>
      <c r="D276" s="14" t="n"/>
      <c r="E276" s="15" t="n"/>
      <c r="F276" s="16" t="n"/>
      <c r="G276" s="16" t="n"/>
    </row>
    <row r="277">
      <c r="A277" s="13" t="inlineStr">
        <is>
          <t>EDEL CRIS-IBX AAA NBFC-HFC-JUN 27 IND FD</t>
        </is>
      </c>
      <c r="B277" s="32" t="inlineStr">
        <is>
          <t>INF754K01UG7</t>
        </is>
      </c>
      <c r="C277" s="32" t="n"/>
      <c r="D277" s="14" t="n">
        <v>19035051.668</v>
      </c>
      <c r="E277" s="15" t="n">
        <v>2038.73</v>
      </c>
      <c r="F277" s="16" t="n">
        <v>0.008383</v>
      </c>
      <c r="G277" s="16" t="n"/>
    </row>
    <row r="278">
      <c r="A278" s="13" t="inlineStr">
        <is>
          <t>EDEL CRI IBX AAA FIN S JN 28-DIRECT-GR</t>
        </is>
      </c>
      <c r="B278" s="32" t="inlineStr">
        <is>
          <t>INF754K01TP0</t>
        </is>
      </c>
      <c r="C278" s="32" t="n"/>
      <c r="D278" s="14" t="n">
        <v>17870600.256</v>
      </c>
      <c r="E278" s="15" t="n">
        <v>1949.86</v>
      </c>
      <c r="F278" s="16" t="n">
        <v>0.008017</v>
      </c>
      <c r="G278" s="16" t="n"/>
    </row>
    <row r="279">
      <c r="A279" s="13" t="n"/>
      <c r="B279" s="32" t="n"/>
      <c r="C279" s="32" t="n"/>
      <c r="D279" s="14" t="n"/>
      <c r="E279" s="15" t="n"/>
      <c r="F279" s="16" t="n"/>
      <c r="G279" s="16" t="n"/>
    </row>
    <row r="280">
      <c r="A280" s="25" t="inlineStr">
        <is>
          <t>TOTAL</t>
        </is>
      </c>
      <c r="B280" s="34" t="n"/>
      <c r="C280" s="34" t="n"/>
      <c r="D280" s="26" t="n"/>
      <c r="E280" s="19" t="n">
        <v>3988.59</v>
      </c>
      <c r="F280" s="20" t="n">
        <v>0.0164</v>
      </c>
      <c r="G280" s="21" t="n"/>
    </row>
    <row r="281">
      <c r="A281" s="13" t="n"/>
      <c r="B281" s="32" t="n"/>
      <c r="C281" s="32" t="n"/>
      <c r="D281" s="14" t="n"/>
      <c r="E281" s="15" t="n"/>
      <c r="F281" s="16" t="n"/>
      <c r="G281" s="16" t="n"/>
    </row>
    <row r="282">
      <c r="A282" s="17" t="inlineStr">
        <is>
          <t>TREPS / Reverse Repo</t>
        </is>
      </c>
      <c r="B282" s="32" t="n"/>
      <c r="C282" s="32" t="n"/>
      <c r="D282" s="14" t="n"/>
      <c r="E282" s="15" t="n"/>
      <c r="F282" s="16" t="n"/>
      <c r="G282" s="16" t="n"/>
    </row>
    <row r="283">
      <c r="A283" s="13" t="inlineStr">
        <is>
          <t>Clearing Corporation of India Ltd.</t>
        </is>
      </c>
      <c r="B283" s="32" t="n"/>
      <c r="C283" s="32" t="n"/>
      <c r="D283" s="14" t="n"/>
      <c r="E283" s="15" t="n">
        <v>37548.35</v>
      </c>
      <c r="F283" s="16" t="n">
        <v>0.154388</v>
      </c>
      <c r="G283" s="16" t="n">
        <v>0.053935</v>
      </c>
    </row>
    <row r="284">
      <c r="A284" s="17" t="inlineStr">
        <is>
          <t>Sub Total</t>
        </is>
      </c>
      <c r="B284" s="33" t="n"/>
      <c r="C284" s="33" t="n"/>
      <c r="D284" s="18" t="n"/>
      <c r="E284" s="38" t="n">
        <v>37548.35</v>
      </c>
      <c r="F284" s="39" t="n">
        <v>0.154388</v>
      </c>
      <c r="G284" s="21" t="n"/>
    </row>
    <row r="285">
      <c r="A285" s="13" t="n"/>
      <c r="B285" s="32" t="n"/>
      <c r="C285" s="32" t="n"/>
      <c r="D285" s="14" t="n"/>
      <c r="E285" s="15" t="n"/>
      <c r="F285" s="16" t="n"/>
      <c r="G285" s="16" t="n"/>
    </row>
    <row r="286">
      <c r="A286" s="25" t="inlineStr">
        <is>
          <t>TOTAL</t>
        </is>
      </c>
      <c r="B286" s="34" t="n"/>
      <c r="C286" s="34" t="n"/>
      <c r="D286" s="26" t="n"/>
      <c r="E286" s="19" t="n">
        <v>37548.35</v>
      </c>
      <c r="F286" s="20" t="n">
        <v>0.154388</v>
      </c>
      <c r="G286" s="21" t="n"/>
    </row>
    <row r="287">
      <c r="A287" s="13" t="inlineStr">
        <is>
          <t>Accrued Interest</t>
        </is>
      </c>
      <c r="B287" s="32" t="n"/>
      <c r="C287" s="32" t="n"/>
      <c r="D287" s="14" t="n"/>
      <c r="E287" s="15" t="n">
        <v>3307.4680602</v>
      </c>
      <c r="F287" s="16" t="n">
        <v>0.013599</v>
      </c>
      <c r="G287" s="16" t="n"/>
    </row>
    <row r="288">
      <c r="A288" s="13" t="inlineStr">
        <is>
          <t>Net Receivables/(Payables)</t>
        </is>
      </c>
      <c r="B288" s="32" t="n"/>
      <c r="C288" s="32" t="n"/>
      <c r="D288" s="14" t="n"/>
      <c r="E288" s="15" t="n">
        <v>-4203.7</v>
      </c>
      <c r="F288" s="16" t="n">
        <v>-0.01726432</v>
      </c>
      <c r="G288" s="16" t="n">
        <v>0.053934</v>
      </c>
    </row>
    <row r="289">
      <c r="A289" s="27" t="inlineStr">
        <is>
          <t>GRAND TOTAL</t>
        </is>
      </c>
      <c r="B289" s="35" t="n"/>
      <c r="C289" s="35" t="n"/>
      <c r="D289" s="28" t="n"/>
      <c r="E289" s="29" t="n">
        <v>243207.27</v>
      </c>
      <c r="F289" s="30" t="n">
        <v>1</v>
      </c>
      <c r="G289" s="30" t="n"/>
    </row>
    <row r="291">
      <c r="A291" s="83" t="inlineStr">
        <is>
          <t>Net Receivables/(Payables) include Net Current Assets as well as the Mark to Market on derivative trades.</t>
        </is>
      </c>
    </row>
    <row r="292">
      <c r="A292" s="83" t="inlineStr">
        <is>
          <t>**Non Traded Security</t>
        </is>
      </c>
      <c r="E292" s="82" t="n"/>
      <c r="F292" s="82" t="n"/>
    </row>
    <row r="294">
      <c r="A294" s="83" t="inlineStr">
        <is>
          <t>Notes:</t>
        </is>
      </c>
    </row>
    <row r="295" ht="29" customHeight="1">
      <c r="A295" s="57" t="inlineStr">
        <is>
          <t>1. Security in default beyond its maturiy date</t>
        </is>
      </c>
      <c r="B295" s="3" t="inlineStr">
        <is>
          <t>NIL</t>
        </is>
      </c>
    </row>
    <row r="296">
      <c r="A296" t="inlineStr">
        <is>
          <t>2. NAV at the beginning of the period (Rs. per unit)</t>
        </is>
      </c>
    </row>
    <row r="298">
      <c r="A298" t="inlineStr">
        <is>
          <t>Plan /option (Face Value 10)</t>
        </is>
      </c>
      <c r="B298" t="inlineStr">
        <is>
          <t>As on</t>
        </is>
      </c>
      <c r="C298" t="inlineStr">
        <is>
          <t>As on</t>
        </is>
      </c>
    </row>
    <row r="299">
      <c r="B299" s="68" t="n">
        <v>45961</v>
      </c>
      <c r="C299" s="68" t="n">
        <v>45989</v>
      </c>
    </row>
    <row r="300">
      <c r="A300" t="inlineStr">
        <is>
          <t>Direct Plan  Growth Option</t>
        </is>
      </c>
      <c r="B300" t="n">
        <v>11.9713</v>
      </c>
      <c r="C300" t="n">
        <v>12.0337</v>
      </c>
    </row>
    <row r="301">
      <c r="A301" t="inlineStr">
        <is>
          <t>Direct Plan IDCW Option</t>
        </is>
      </c>
      <c r="B301" t="n">
        <v>11.9713</v>
      </c>
      <c r="C301" t="n">
        <v>12.0337</v>
      </c>
    </row>
    <row r="302">
      <c r="A302" t="inlineStr">
        <is>
          <t>Regular Plan  Growth Option</t>
        </is>
      </c>
      <c r="B302" t="n">
        <v>11.8815</v>
      </c>
      <c r="C302" t="n">
        <v>11.9404</v>
      </c>
    </row>
    <row r="303">
      <c r="A303" t="inlineStr">
        <is>
          <t>Regular Plan IDCW Option</t>
        </is>
      </c>
      <c r="B303" t="n">
        <v>11.8815</v>
      </c>
      <c r="C303" t="n">
        <v>11.9404</v>
      </c>
    </row>
    <row r="304">
      <c r="A304" t="inlineStr">
        <is>
          <t xml:space="preserve">3. Total Dividend (Net) declared during the month </t>
        </is>
      </c>
      <c r="B304" s="3" t="inlineStr">
        <is>
          <t>NIL</t>
        </is>
      </c>
    </row>
    <row r="305">
      <c r="A305" t="inlineStr">
        <is>
          <t>4. Bonus was declared during the month</t>
        </is>
      </c>
      <c r="B305" s="3" t="inlineStr">
        <is>
          <t>NIL</t>
        </is>
      </c>
    </row>
    <row r="306" ht="58" customHeight="1">
      <c r="A306" s="57" t="inlineStr">
        <is>
          <t>5. Investment in Repo of Corporate Debt Securities during the month ended November 30, 2025</t>
        </is>
      </c>
      <c r="B306" s="3" t="inlineStr">
        <is>
          <t>NIL</t>
        </is>
      </c>
    </row>
    <row r="307" ht="43.5" customHeight="1">
      <c r="A307" s="57" t="inlineStr">
        <is>
          <t>6. Investment in foreign securities/ADRs/GDRs at the end of the month</t>
        </is>
      </c>
      <c r="B307" s="3" t="inlineStr">
        <is>
          <t>NIL</t>
        </is>
      </c>
    </row>
    <row r="308">
      <c r="A308" t="inlineStr">
        <is>
          <t>7. Average Portfolio Maturity</t>
        </is>
      </c>
      <c r="B308" s="60">
        <f>B324</f>
        <v/>
      </c>
    </row>
    <row r="309">
      <c r="A309" t="inlineStr">
        <is>
          <t>7. Portfolio Turnover Ratio</t>
        </is>
      </c>
      <c r="B309" s="60" t="n">
        <v>5.7143</v>
      </c>
    </row>
    <row r="310" ht="72.5" customHeight="1">
      <c r="A310" s="57" t="inlineStr">
        <is>
          <t>8. Total gross exposure to derivative instruments (excluding reversed positions) at the end of the month (Rs. in Lakhs)</t>
        </is>
      </c>
      <c r="B310" s="60" t="n">
        <v>28691.8</v>
      </c>
    </row>
    <row r="311">
      <c r="B311" s="3" t="n"/>
    </row>
    <row r="312" ht="58" customHeight="1">
      <c r="A312" s="57" t="inlineStr">
        <is>
          <t>9. Margin Deposits includes Margin money placed on derivatives other than margin money placed with bank</t>
        </is>
      </c>
      <c r="B312" s="3" t="inlineStr">
        <is>
          <t>NIL</t>
        </is>
      </c>
    </row>
    <row r="313" ht="58" customHeight="1">
      <c r="A313" s="57" t="inlineStr">
        <is>
          <t>10. Value of investment made by other schemes under same management (Rs. In Lakhs)</t>
        </is>
      </c>
      <c r="B313" t="inlineStr">
        <is>
          <t>NIL</t>
        </is>
      </c>
    </row>
    <row r="314" ht="43.5" customHeight="1">
      <c r="A314" s="57" t="inlineStr">
        <is>
          <t>11. Number of instance of deviation In valuation of securities</t>
        </is>
      </c>
      <c r="B314" s="3" t="inlineStr">
        <is>
          <t>NIL</t>
        </is>
      </c>
    </row>
    <row r="315" ht="43.5" customHeight="1">
      <c r="A315" s="57" t="inlineStr">
        <is>
          <t>12. Total value and percentage of illiquid equity shares / securities</t>
        </is>
      </c>
      <c r="B315" s="3" t="inlineStr">
        <is>
          <t>NIL</t>
        </is>
      </c>
    </row>
    <row r="317">
      <c r="A317" t="inlineStr">
        <is>
          <t>Portfolio Information</t>
        </is>
      </c>
    </row>
    <row r="318">
      <c r="A318" s="61" t="inlineStr">
        <is>
          <t>Scheme Name :</t>
        </is>
      </c>
      <c r="B318" s="61" t="inlineStr">
        <is>
          <t>Edelweiss Multi Asset Allocation Fund</t>
        </is>
      </c>
    </row>
    <row r="319">
      <c r="A319" s="61" t="inlineStr">
        <is>
          <t>Description (if any)</t>
        </is>
      </c>
      <c r="B319" s="61" t="inlineStr">
        <is>
          <t>Multi Asset Allocation Fund</t>
        </is>
      </c>
    </row>
    <row r="320">
      <c r="A320" s="61" t="n"/>
      <c r="B320" s="61" t="n"/>
    </row>
    <row r="321">
      <c r="A321" s="61" t="inlineStr">
        <is>
          <t>Annualised Portfolio YTM* :</t>
        </is>
      </c>
      <c r="B321" s="62" t="n">
        <v>6.25955767777252</v>
      </c>
    </row>
    <row r="322">
      <c r="A322" s="61" t="n"/>
      <c r="B322" s="61" t="n"/>
    </row>
    <row r="323">
      <c r="A323" s="61" t="inlineStr">
        <is>
          <t>Macaulay Duration</t>
        </is>
      </c>
      <c r="B323" s="63" t="n">
        <v>1.575671448644549</v>
      </c>
    </row>
    <row r="324">
      <c r="A324" s="61" t="inlineStr">
        <is>
          <t>Residual Maturity</t>
        </is>
      </c>
      <c r="B324" s="63" t="n">
        <v>1.84353835817838</v>
      </c>
    </row>
    <row r="325">
      <c r="A325" s="61" t="n"/>
      <c r="B325" s="61" t="n"/>
    </row>
    <row r="326">
      <c r="A326" s="61" t="inlineStr">
        <is>
          <t xml:space="preserve">As on (Date) </t>
        </is>
      </c>
      <c r="B326" s="64" t="n">
        <v>45991</v>
      </c>
    </row>
    <row r="328" ht="70" customHeight="1">
      <c r="A328" s="85" t="inlineStr">
        <is>
          <t>Scheme Name</t>
        </is>
      </c>
      <c r="B328" s="85" t="inlineStr">
        <is>
          <t>Risk- O - Meter</t>
        </is>
      </c>
      <c r="C328" s="85" t="inlineStr">
        <is>
          <t>Benchmark of the Scheme</t>
        </is>
      </c>
      <c r="D328" s="85" t="inlineStr">
        <is>
          <t>Benchmark Risk-o-meter</t>
        </is>
      </c>
    </row>
    <row r="329" ht="70" customHeight="1">
      <c r="A329" s="85" t="inlineStr">
        <is>
          <t>Edelweiss Multi Asset Allocation Fund</t>
        </is>
      </c>
      <c r="B329" s="85" t="n"/>
      <c r="C329" s="85" t="inlineStr">
        <is>
          <t>Nifty 500 TRI (40%) +CRISIL Short Term Bond Index + Domestic Gold Prices (5%)  + Domestic Silver Prices (5%)</t>
        </is>
      </c>
      <c r="D329" s="85" t="n"/>
      <c r="E32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G106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NIFTY NEXT 50 INDEX FUND AS ON NOVEMBER 30, 2025</t>
        </is>
      </c>
    </row>
    <row r="2" ht="31.5" customHeight="1">
      <c r="A2" s="84" t="inlineStr">
        <is>
          <t>(An Open-ended Equity Scheme replicating Nifty Next 50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Vedanta Ltd.</t>
        </is>
      </c>
      <c r="B8" s="32" t="inlineStr">
        <is>
          <t>INE205A01025</t>
        </is>
      </c>
      <c r="C8" s="32" t="inlineStr">
        <is>
          <t>Diversified Metals</t>
        </is>
      </c>
      <c r="D8" s="14" t="n">
        <v>131379</v>
      </c>
      <c r="E8" s="15" t="n">
        <v>691.05</v>
      </c>
      <c r="F8" s="16" t="n">
        <v>0.0387</v>
      </c>
      <c r="G8" s="16" t="n"/>
    </row>
    <row r="9">
      <c r="A9" s="13" t="inlineStr">
        <is>
          <t>Hindustan Aeronautics Ltd.</t>
        </is>
      </c>
      <c r="B9" s="32" t="inlineStr">
        <is>
          <t>INE066F01020</t>
        </is>
      </c>
      <c r="C9" s="32" t="inlineStr">
        <is>
          <t>Aerospace &amp; Defense</t>
        </is>
      </c>
      <c r="D9" s="14" t="n">
        <v>14703</v>
      </c>
      <c r="E9" s="15" t="n">
        <v>667.87</v>
      </c>
      <c r="F9" s="16" t="n">
        <v>0.0374</v>
      </c>
      <c r="G9" s="16" t="n"/>
    </row>
    <row r="10">
      <c r="A10" s="13" t="inlineStr">
        <is>
          <t>TVS Motor Company Ltd.</t>
        </is>
      </c>
      <c r="B10" s="32" t="inlineStr">
        <is>
          <t>INE494B01023</t>
        </is>
      </c>
      <c r="C10" s="32" t="inlineStr">
        <is>
          <t>Automobiles</t>
        </is>
      </c>
      <c r="D10" s="14" t="n">
        <v>18179</v>
      </c>
      <c r="E10" s="15" t="n">
        <v>641.99</v>
      </c>
      <c r="F10" s="16" t="n">
        <v>0.0359</v>
      </c>
      <c r="G10" s="16" t="n"/>
    </row>
    <row r="11">
      <c r="A11" s="13" t="inlineStr">
        <is>
          <t>Divi's Laboratories Ltd.</t>
        </is>
      </c>
      <c r="B11" s="32" t="inlineStr">
        <is>
          <t>INE361B01024</t>
        </is>
      </c>
      <c r="C11" s="32" t="inlineStr">
        <is>
          <t>Pharmaceuticals &amp; Biotechnology</t>
        </is>
      </c>
      <c r="D11" s="14" t="n">
        <v>9837</v>
      </c>
      <c r="E11" s="15" t="n">
        <v>637.14</v>
      </c>
      <c r="F11" s="16" t="n">
        <v>0.0356</v>
      </c>
      <c r="G11" s="16" t="n"/>
    </row>
    <row r="12">
      <c r="A12" s="13" t="inlineStr">
        <is>
          <t>Cholamandalam Investment &amp; Finance Company Ltd.</t>
        </is>
      </c>
      <c r="B12" s="32" t="inlineStr">
        <is>
          <t>INE121A01024</t>
        </is>
      </c>
      <c r="C12" s="32" t="inlineStr">
        <is>
          <t>Finance</t>
        </is>
      </c>
      <c r="D12" s="14" t="n">
        <v>32639</v>
      </c>
      <c r="E12" s="15" t="n">
        <v>566.61</v>
      </c>
      <c r="F12" s="16" t="n">
        <v>0.0317</v>
      </c>
      <c r="G12" s="16" t="n"/>
    </row>
    <row r="13">
      <c r="A13" s="13" t="inlineStr">
        <is>
          <t>Bharat Petroleum Corporation Ltd.</t>
        </is>
      </c>
      <c r="B13" s="32" t="inlineStr">
        <is>
          <t>INE029A01011</t>
        </is>
      </c>
      <c r="C13" s="32" t="inlineStr">
        <is>
          <t>Petroleum Products</t>
        </is>
      </c>
      <c r="D13" s="14" t="n">
        <v>150118</v>
      </c>
      <c r="E13" s="15" t="n">
        <v>539.0700000000001</v>
      </c>
      <c r="F13" s="16" t="n">
        <v>0.0302</v>
      </c>
      <c r="G13" s="16" t="n"/>
    </row>
    <row r="14">
      <c r="A14" s="13" t="inlineStr">
        <is>
          <t>Britannia Industries Ltd.</t>
        </is>
      </c>
      <c r="B14" s="32" t="inlineStr">
        <is>
          <t>INE216A01030</t>
        </is>
      </c>
      <c r="C14" s="32" t="inlineStr">
        <is>
          <t>Food Products</t>
        </is>
      </c>
      <c r="D14" s="14" t="n">
        <v>9133</v>
      </c>
      <c r="E14" s="15" t="n">
        <v>533.92</v>
      </c>
      <c r="F14" s="16" t="n">
        <v>0.0299</v>
      </c>
      <c r="G14" s="16" t="n"/>
    </row>
    <row r="15">
      <c r="A15" s="13" t="inlineStr">
        <is>
          <t>Tata Power Company Ltd.</t>
        </is>
      </c>
      <c r="B15" s="32" t="inlineStr">
        <is>
          <t>INE245A01021</t>
        </is>
      </c>
      <c r="C15" s="32" t="inlineStr">
        <is>
          <t>Power</t>
        </is>
      </c>
      <c r="D15" s="14" t="n">
        <v>130051</v>
      </c>
      <c r="E15" s="15" t="n">
        <v>507.33</v>
      </c>
      <c r="F15" s="16" t="n">
        <v>0.0284</v>
      </c>
      <c r="G15" s="16" t="n"/>
    </row>
    <row r="16">
      <c r="A16" s="13" t="inlineStr">
        <is>
          <t>The Indian Hotels Company Ltd.</t>
        </is>
      </c>
      <c r="B16" s="32" t="inlineStr">
        <is>
          <t>INE053A01029</t>
        </is>
      </c>
      <c r="C16" s="32" t="inlineStr">
        <is>
          <t>Leisure Services</t>
        </is>
      </c>
      <c r="D16" s="14" t="n">
        <v>68023</v>
      </c>
      <c r="E16" s="15" t="n">
        <v>506.3</v>
      </c>
      <c r="F16" s="16" t="n">
        <v>0.0283</v>
      </c>
      <c r="G16" s="16" t="n"/>
    </row>
    <row r="17">
      <c r="A17" s="13" t="inlineStr">
        <is>
          <t>VARUN BEVERAGES LIMITED</t>
        </is>
      </c>
      <c r="B17" s="32" t="inlineStr">
        <is>
          <t>INE200M01039</t>
        </is>
      </c>
      <c r="C17" s="32" t="inlineStr">
        <is>
          <t>Beverages</t>
        </is>
      </c>
      <c r="D17" s="14" t="n">
        <v>104925</v>
      </c>
      <c r="E17" s="15" t="n">
        <v>505.27</v>
      </c>
      <c r="F17" s="16" t="n">
        <v>0.0283</v>
      </c>
      <c r="G17" s="16" t="n"/>
    </row>
    <row r="18">
      <c r="A18" s="13" t="inlineStr">
        <is>
          <t>Indian Oil Corporation Ltd.</t>
        </is>
      </c>
      <c r="B18" s="32" t="inlineStr">
        <is>
          <t>INE242A01010</t>
        </is>
      </c>
      <c r="C18" s="32" t="inlineStr">
        <is>
          <t>Petroleum Products</t>
        </is>
      </c>
      <c r="D18" s="14" t="n">
        <v>289378</v>
      </c>
      <c r="E18" s="15" t="n">
        <v>468.07</v>
      </c>
      <c r="F18" s="16" t="n">
        <v>0.0262</v>
      </c>
      <c r="G18" s="16" t="n"/>
    </row>
    <row r="19">
      <c r="A19" s="13" t="inlineStr">
        <is>
          <t>Avenue Supermarts Ltd.</t>
        </is>
      </c>
      <c r="B19" s="32" t="inlineStr">
        <is>
          <t>INE192R01011</t>
        </is>
      </c>
      <c r="C19" s="32" t="inlineStr">
        <is>
          <t>Retailing</t>
        </is>
      </c>
      <c r="D19" s="14" t="n">
        <v>11399</v>
      </c>
      <c r="E19" s="15" t="n">
        <v>455.56</v>
      </c>
      <c r="F19" s="16" t="n">
        <v>0.0255</v>
      </c>
      <c r="G19" s="16" t="n"/>
    </row>
    <row r="20">
      <c r="A20" s="13" t="inlineStr">
        <is>
          <t>Adani Power Ltd.</t>
        </is>
      </c>
      <c r="B20" s="32" t="inlineStr">
        <is>
          <t>INE814H01029</t>
        </is>
      </c>
      <c r="C20" s="32" t="inlineStr">
        <is>
          <t>Power</t>
        </is>
      </c>
      <c r="D20" s="14" t="n">
        <v>304819</v>
      </c>
      <c r="E20" s="15" t="n">
        <v>449.58</v>
      </c>
      <c r="F20" s="16" t="n">
        <v>0.0252</v>
      </c>
      <c r="G20" s="16" t="n"/>
    </row>
    <row r="21">
      <c r="A21" s="13" t="inlineStr">
        <is>
          <t>LTIMindtree Ltd.</t>
        </is>
      </c>
      <c r="B21" s="32" t="inlineStr">
        <is>
          <t>INE214T01019</t>
        </is>
      </c>
      <c r="C21" s="32" t="inlineStr">
        <is>
          <t>IT - Software</t>
        </is>
      </c>
      <c r="D21" s="14" t="n">
        <v>7180</v>
      </c>
      <c r="E21" s="15" t="n">
        <v>437.73</v>
      </c>
      <c r="F21" s="16" t="n">
        <v>0.0245</v>
      </c>
      <c r="G21" s="16" t="n"/>
    </row>
    <row r="22">
      <c r="A22" s="13" t="inlineStr">
        <is>
          <t>Bank of Baroda</t>
        </is>
      </c>
      <c r="B22" s="32" t="inlineStr">
        <is>
          <t>INE028A01039</t>
        </is>
      </c>
      <c r="C22" s="32" t="inlineStr">
        <is>
          <t>Banks</t>
        </is>
      </c>
      <c r="D22" s="14" t="n">
        <v>142972</v>
      </c>
      <c r="E22" s="15" t="n">
        <v>414.33</v>
      </c>
      <c r="F22" s="16" t="n">
        <v>0.0232</v>
      </c>
      <c r="G22" s="16" t="n"/>
    </row>
    <row r="23">
      <c r="A23" s="13" t="inlineStr">
        <is>
          <t>Power Finance Corporation Ltd.</t>
        </is>
      </c>
      <c r="B23" s="32" t="inlineStr">
        <is>
          <t>INE134E01011</t>
        </is>
      </c>
      <c r="C23" s="32" t="inlineStr">
        <is>
          <t>Finance</t>
        </is>
      </c>
      <c r="D23" s="14" t="n">
        <v>112766</v>
      </c>
      <c r="E23" s="15" t="n">
        <v>409</v>
      </c>
      <c r="F23" s="16" t="n">
        <v>0.0229</v>
      </c>
      <c r="G23" s="16" t="n"/>
    </row>
    <row r="24">
      <c r="A24" s="13" t="inlineStr">
        <is>
          <t>Info Edge (India) Ltd.</t>
        </is>
      </c>
      <c r="B24" s="32" t="inlineStr">
        <is>
          <t>INE663F01032</t>
        </is>
      </c>
      <c r="C24" s="32" t="inlineStr">
        <is>
          <t>Retailing</t>
        </is>
      </c>
      <c r="D24" s="14" t="n">
        <v>30103</v>
      </c>
      <c r="E24" s="15" t="n">
        <v>400.43</v>
      </c>
      <c r="F24" s="16" t="n">
        <v>0.0224</v>
      </c>
      <c r="G24" s="16" t="n"/>
    </row>
    <row r="25">
      <c r="A25" s="13" t="inlineStr">
        <is>
          <t>Samvardhana Motherson International Ltd.</t>
        </is>
      </c>
      <c r="B25" s="32" t="inlineStr">
        <is>
          <t>INE775A01035</t>
        </is>
      </c>
      <c r="C25" s="32" t="inlineStr">
        <is>
          <t>Auto Components</t>
        </is>
      </c>
      <c r="D25" s="14" t="n">
        <v>343846</v>
      </c>
      <c r="E25" s="15" t="n">
        <v>399.93</v>
      </c>
      <c r="F25" s="16" t="n">
        <v>0.0224</v>
      </c>
      <c r="G25" s="16" t="n"/>
    </row>
    <row r="26">
      <c r="A26" s="13" t="inlineStr">
        <is>
          <t>Canara Bank</t>
        </is>
      </c>
      <c r="B26" s="32" t="inlineStr">
        <is>
          <t>INE476A01022</t>
        </is>
      </c>
      <c r="C26" s="32" t="inlineStr">
        <is>
          <t>Banks</t>
        </is>
      </c>
      <c r="D26" s="14" t="n">
        <v>261101</v>
      </c>
      <c r="E26" s="15" t="n">
        <v>395.78</v>
      </c>
      <c r="F26" s="16" t="n">
        <v>0.0221</v>
      </c>
      <c r="G26" s="16" t="n"/>
    </row>
    <row r="27">
      <c r="A27" s="13" t="inlineStr">
        <is>
          <t>Bajaj Holdings &amp; Investment Ltd.</t>
        </is>
      </c>
      <c r="B27" s="32" t="inlineStr">
        <is>
          <t>INE118A01012</t>
        </is>
      </c>
      <c r="C27" s="32" t="inlineStr">
        <is>
          <t>Finance</t>
        </is>
      </c>
      <c r="D27" s="14" t="n">
        <v>3353</v>
      </c>
      <c r="E27" s="15" t="n">
        <v>385.56</v>
      </c>
      <c r="F27" s="16" t="n">
        <v>0.0216</v>
      </c>
      <c r="G27" s="16" t="n"/>
    </row>
    <row r="28">
      <c r="A28" s="13" t="inlineStr">
        <is>
          <t>ICICI Lombard General Insurance Co. Ltd.</t>
        </is>
      </c>
      <c r="B28" s="32" t="inlineStr">
        <is>
          <t>INE765G01017</t>
        </is>
      </c>
      <c r="C28" s="32" t="inlineStr">
        <is>
          <t>Insurance</t>
        </is>
      </c>
      <c r="D28" s="14" t="n">
        <v>18693</v>
      </c>
      <c r="E28" s="15" t="n">
        <v>368.35</v>
      </c>
      <c r="F28" s="16" t="n">
        <v>0.0206</v>
      </c>
      <c r="G28" s="16" t="n"/>
    </row>
    <row r="29">
      <c r="A29" s="13" t="inlineStr">
        <is>
          <t>GAIL (India) Ltd.</t>
        </is>
      </c>
      <c r="B29" s="32" t="inlineStr">
        <is>
          <t>INE129A01019</t>
        </is>
      </c>
      <c r="C29" s="32" t="inlineStr">
        <is>
          <t>Gas</t>
        </is>
      </c>
      <c r="D29" s="14" t="n">
        <v>208906</v>
      </c>
      <c r="E29" s="15" t="n">
        <v>367.86</v>
      </c>
      <c r="F29" s="16" t="n">
        <v>0.0206</v>
      </c>
      <c r="G29" s="16" t="n"/>
    </row>
    <row r="30">
      <c r="A30" s="13" t="inlineStr">
        <is>
          <t>DLF Ltd.</t>
        </is>
      </c>
      <c r="B30" s="32" t="inlineStr">
        <is>
          <t>INE271C01023</t>
        </is>
      </c>
      <c r="C30" s="32" t="inlineStr">
        <is>
          <t>Realty</t>
        </is>
      </c>
      <c r="D30" s="14" t="n">
        <v>49682</v>
      </c>
      <c r="E30" s="15" t="n">
        <v>359.5</v>
      </c>
      <c r="F30" s="16" t="n">
        <v>0.0201</v>
      </c>
      <c r="G30" s="16" t="n"/>
    </row>
    <row r="31">
      <c r="A31" s="13" t="inlineStr">
        <is>
          <t>CG Power and Industrial Solutions Ltd.</t>
        </is>
      </c>
      <c r="B31" s="32" t="inlineStr">
        <is>
          <t>INE067A01029</t>
        </is>
      </c>
      <c r="C31" s="32" t="inlineStr">
        <is>
          <t>Electrical Equipment</t>
        </is>
      </c>
      <c r="D31" s="14" t="n">
        <v>53164</v>
      </c>
      <c r="E31" s="15" t="n">
        <v>357.74</v>
      </c>
      <c r="F31" s="16" t="n">
        <v>0.02</v>
      </c>
      <c r="G31" s="16" t="n"/>
    </row>
    <row r="32">
      <c r="A32" s="13" t="inlineStr">
        <is>
          <t>Godrej Consumer Products Ltd.</t>
        </is>
      </c>
      <c r="B32" s="32" t="inlineStr">
        <is>
          <t>INE102D01028</t>
        </is>
      </c>
      <c r="C32" s="32" t="inlineStr">
        <is>
          <t>Personal Products</t>
        </is>
      </c>
      <c r="D32" s="14" t="n">
        <v>31154</v>
      </c>
      <c r="E32" s="15" t="n">
        <v>356.9</v>
      </c>
      <c r="F32" s="16" t="n">
        <v>0.02</v>
      </c>
      <c r="G32" s="16" t="n"/>
    </row>
    <row r="33">
      <c r="A33" s="13" t="inlineStr">
        <is>
          <t>Pidilite Industries Ltd.</t>
        </is>
      </c>
      <c r="B33" s="32" t="inlineStr">
        <is>
          <t>INE318A01026</t>
        </is>
      </c>
      <c r="C33" s="32" t="inlineStr">
        <is>
          <t>Chemicals &amp; Petrochemicals</t>
        </is>
      </c>
      <c r="D33" s="14" t="n">
        <v>24041</v>
      </c>
      <c r="E33" s="15" t="n">
        <v>353.35</v>
      </c>
      <c r="F33" s="16" t="n">
        <v>0.0198</v>
      </c>
      <c r="G33" s="16" t="n"/>
    </row>
    <row r="34">
      <c r="A34" s="13" t="inlineStr">
        <is>
          <t>REC Ltd.</t>
        </is>
      </c>
      <c r="B34" s="32" t="inlineStr">
        <is>
          <t>INE020B01018</t>
        </is>
      </c>
      <c r="C34" s="32" t="inlineStr">
        <is>
          <t>Finance</t>
        </is>
      </c>
      <c r="D34" s="14" t="n">
        <v>96730</v>
      </c>
      <c r="E34" s="15" t="n">
        <v>349.1</v>
      </c>
      <c r="F34" s="16" t="n">
        <v>0.0195</v>
      </c>
      <c r="G34" s="16" t="n"/>
    </row>
    <row r="35">
      <c r="A35" s="13" t="inlineStr">
        <is>
          <t>Punjab National Bank</t>
        </is>
      </c>
      <c r="B35" s="32" t="inlineStr">
        <is>
          <t>INE160A01022</t>
        </is>
      </c>
      <c r="C35" s="32" t="inlineStr">
        <is>
          <t>Banks</t>
        </is>
      </c>
      <c r="D35" s="14" t="n">
        <v>267038</v>
      </c>
      <c r="E35" s="15" t="n">
        <v>332.46</v>
      </c>
      <c r="F35" s="16" t="n">
        <v>0.0186</v>
      </c>
      <c r="G35" s="16" t="n"/>
    </row>
    <row r="36">
      <c r="A36" s="13" t="inlineStr">
        <is>
          <t>United Spirits Ltd.</t>
        </is>
      </c>
      <c r="B36" s="32" t="inlineStr">
        <is>
          <t>INE854D01024</t>
        </is>
      </c>
      <c r="C36" s="32" t="inlineStr">
        <is>
          <t>Beverages</t>
        </is>
      </c>
      <c r="D36" s="14" t="n">
        <v>22874</v>
      </c>
      <c r="E36" s="15" t="n">
        <v>332.04</v>
      </c>
      <c r="F36" s="16" t="n">
        <v>0.0186</v>
      </c>
      <c r="G36" s="16" t="n"/>
    </row>
    <row r="37">
      <c r="A37" s="13" t="inlineStr">
        <is>
          <t>Jindal Steel Ltd.</t>
        </is>
      </c>
      <c r="B37" s="32" t="inlineStr">
        <is>
          <t>INE749A01030</t>
        </is>
      </c>
      <c r="C37" s="32" t="inlineStr">
        <is>
          <t>Ferrous Metals</t>
        </is>
      </c>
      <c r="D37" s="14" t="n">
        <v>28947</v>
      </c>
      <c r="E37" s="15" t="n">
        <v>302.32</v>
      </c>
      <c r="F37" s="16" t="n">
        <v>0.0169</v>
      </c>
      <c r="G37" s="16" t="n"/>
    </row>
    <row r="38">
      <c r="A38" s="13" t="inlineStr">
        <is>
          <t>Torrent Pharmaceuticals Ltd.</t>
        </is>
      </c>
      <c r="B38" s="32" t="inlineStr">
        <is>
          <t>INE685A01028</t>
        </is>
      </c>
      <c r="C38" s="32" t="inlineStr">
        <is>
          <t>Pharmaceuticals &amp; Biotechnology</t>
        </is>
      </c>
      <c r="D38" s="14" t="n">
        <v>8100</v>
      </c>
      <c r="E38" s="15" t="n">
        <v>301.37</v>
      </c>
      <c r="F38" s="16" t="n">
        <v>0.0169</v>
      </c>
      <c r="G38" s="16" t="n"/>
    </row>
    <row r="39">
      <c r="A39" s="13" t="inlineStr">
        <is>
          <t>Havells India Ltd.</t>
        </is>
      </c>
      <c r="B39" s="32" t="inlineStr">
        <is>
          <t>INE176B01034</t>
        </is>
      </c>
      <c r="C39" s="32" t="inlineStr">
        <is>
          <t>Consumer Durables</t>
        </is>
      </c>
      <c r="D39" s="14" t="n">
        <v>19525</v>
      </c>
      <c r="E39" s="15" t="n">
        <v>281.53</v>
      </c>
      <c r="F39" s="16" t="n">
        <v>0.0158</v>
      </c>
      <c r="G39" s="16" t="n"/>
    </row>
    <row r="40">
      <c r="A40" s="13" t="inlineStr">
        <is>
          <t>Shree Cement Ltd.</t>
        </is>
      </c>
      <c r="B40" s="32" t="inlineStr">
        <is>
          <t>INE070A01015</t>
        </is>
      </c>
      <c r="C40" s="32" t="inlineStr">
        <is>
          <t>Cement &amp; Cement Products</t>
        </is>
      </c>
      <c r="D40" s="14" t="n">
        <v>1036</v>
      </c>
      <c r="E40" s="15" t="n">
        <v>273.5</v>
      </c>
      <c r="F40" s="16" t="n">
        <v>0.0153</v>
      </c>
      <c r="G40" s="16" t="n"/>
    </row>
    <row r="41">
      <c r="A41" s="13" t="inlineStr">
        <is>
          <t>Adani Energy Solutions Ltd.</t>
        </is>
      </c>
      <c r="B41" s="32" t="inlineStr">
        <is>
          <t>INE931S01010</t>
        </is>
      </c>
      <c r="C41" s="32" t="inlineStr">
        <is>
          <t>Power</t>
        </is>
      </c>
      <c r="D41" s="14" t="n">
        <v>26867</v>
      </c>
      <c r="E41" s="15" t="n">
        <v>267.21</v>
      </c>
      <c r="F41" s="16" t="n">
        <v>0.0149</v>
      </c>
      <c r="G41" s="16" t="n"/>
    </row>
    <row r="42">
      <c r="A42" s="13" t="inlineStr">
        <is>
          <t>Ambuja Cements Ltd.</t>
        </is>
      </c>
      <c r="B42" s="32" t="inlineStr">
        <is>
          <t>INE079A01024</t>
        </is>
      </c>
      <c r="C42" s="32" t="inlineStr">
        <is>
          <t>Cement &amp; Cement Products</t>
        </is>
      </c>
      <c r="D42" s="14" t="n">
        <v>48471</v>
      </c>
      <c r="E42" s="15" t="n">
        <v>266.69</v>
      </c>
      <c r="F42" s="16" t="n">
        <v>0.0149</v>
      </c>
      <c r="G42" s="16" t="n"/>
    </row>
    <row r="43">
      <c r="A43" s="13" t="inlineStr">
        <is>
          <t>Hyundai Motor India Ltd.</t>
        </is>
      </c>
      <c r="B43" s="32" t="inlineStr">
        <is>
          <t>INE0V6F01027</t>
        </is>
      </c>
      <c r="C43" s="32" t="inlineStr">
        <is>
          <t>Automobiles</t>
        </is>
      </c>
      <c r="D43" s="14" t="n">
        <v>11043</v>
      </c>
      <c r="E43" s="15" t="n">
        <v>256.86</v>
      </c>
      <c r="F43" s="16" t="n">
        <v>0.0144</v>
      </c>
      <c r="G43" s="16" t="n"/>
    </row>
    <row r="44">
      <c r="A44" s="13" t="inlineStr">
        <is>
          <t>Solar Industries India Ltd.</t>
        </is>
      </c>
      <c r="B44" s="32" t="inlineStr">
        <is>
          <t>INE343H01029</t>
        </is>
      </c>
      <c r="C44" s="32" t="inlineStr">
        <is>
          <t>Chemicals &amp; Petrochemicals</t>
        </is>
      </c>
      <c r="D44" s="14" t="n">
        <v>1887</v>
      </c>
      <c r="E44" s="15" t="n">
        <v>250.44</v>
      </c>
      <c r="F44" s="16" t="n">
        <v>0.014</v>
      </c>
      <c r="G44" s="16" t="n"/>
    </row>
    <row r="45">
      <c r="A45" s="13" t="inlineStr">
        <is>
          <t>Lodha Developers Ltd.</t>
        </is>
      </c>
      <c r="B45" s="32" t="inlineStr">
        <is>
          <t>INE670K01029</t>
        </is>
      </c>
      <c r="C45" s="32" t="inlineStr">
        <is>
          <t>Realty</t>
        </is>
      </c>
      <c r="D45" s="14" t="n">
        <v>21759</v>
      </c>
      <c r="E45" s="15" t="n">
        <v>249.84</v>
      </c>
      <c r="F45" s="16" t="n">
        <v>0.014</v>
      </c>
      <c r="G45" s="16" t="n"/>
    </row>
    <row r="46">
      <c r="A46" s="13" t="inlineStr">
        <is>
          <t>Adani Green Energy Ltd.</t>
        </is>
      </c>
      <c r="B46" s="32" t="inlineStr">
        <is>
          <t>INE364U01010</t>
        </is>
      </c>
      <c r="C46" s="32" t="inlineStr">
        <is>
          <t>Power</t>
        </is>
      </c>
      <c r="D46" s="14" t="n">
        <v>23709</v>
      </c>
      <c r="E46" s="15" t="n">
        <v>248.52</v>
      </c>
      <c r="F46" s="16" t="n">
        <v>0.0139</v>
      </c>
      <c r="G46" s="16" t="n"/>
    </row>
    <row r="47">
      <c r="A47" s="13" t="inlineStr">
        <is>
          <t>Bosch Ltd.</t>
        </is>
      </c>
      <c r="B47" s="32" t="inlineStr">
        <is>
          <t>INE323A01026</t>
        </is>
      </c>
      <c r="C47" s="32" t="inlineStr">
        <is>
          <t>Auto Components</t>
        </is>
      </c>
      <c r="D47" s="14" t="n">
        <v>672</v>
      </c>
      <c r="E47" s="15" t="n">
        <v>242.66</v>
      </c>
      <c r="F47" s="16" t="n">
        <v>0.0136</v>
      </c>
      <c r="G47" s="16" t="n"/>
    </row>
    <row r="48">
      <c r="A48" s="13" t="inlineStr">
        <is>
          <t>Siemens Ltd.</t>
        </is>
      </c>
      <c r="B48" s="32" t="inlineStr">
        <is>
          <t>INE003A01024</t>
        </is>
      </c>
      <c r="C48" s="32" t="inlineStr">
        <is>
          <t>Electrical Equipment</t>
        </is>
      </c>
      <c r="D48" s="14" t="n">
        <v>6845</v>
      </c>
      <c r="E48" s="15" t="n">
        <v>225.68</v>
      </c>
      <c r="F48" s="16" t="n">
        <v>0.0126</v>
      </c>
      <c r="G48" s="16" t="n"/>
    </row>
    <row r="49">
      <c r="A49" s="13" t="inlineStr">
        <is>
          <t>Siemens Energy India Ltd.</t>
        </is>
      </c>
      <c r="B49" s="32" t="inlineStr">
        <is>
          <t>INE1NPP01017</t>
        </is>
      </c>
      <c r="C49" s="32" t="inlineStr">
        <is>
          <t>Electrical Equipment</t>
        </is>
      </c>
      <c r="D49" s="14" t="n">
        <v>6850</v>
      </c>
      <c r="E49" s="15" t="n">
        <v>216.43</v>
      </c>
      <c r="F49" s="16" t="n">
        <v>0.0121</v>
      </c>
      <c r="G49" s="16" t="n"/>
    </row>
    <row r="50">
      <c r="A50" s="13" t="inlineStr">
        <is>
          <t>ABB India Ltd.</t>
        </is>
      </c>
      <c r="B50" s="32" t="inlineStr">
        <is>
          <t>INE117A01022</t>
        </is>
      </c>
      <c r="C50" s="32" t="inlineStr">
        <is>
          <t>Electrical Equipment</t>
        </is>
      </c>
      <c r="D50" s="14" t="n">
        <v>4062</v>
      </c>
      <c r="E50" s="15" t="n">
        <v>210.21</v>
      </c>
      <c r="F50" s="16" t="n">
        <v>0.0118</v>
      </c>
      <c r="G50" s="16" t="n"/>
    </row>
    <row r="51">
      <c r="A51" s="13" t="inlineStr">
        <is>
          <t>JSW Energy Ltd.</t>
        </is>
      </c>
      <c r="B51" s="32" t="inlineStr">
        <is>
          <t>INE121E01018</t>
        </is>
      </c>
      <c r="C51" s="32" t="inlineStr">
        <is>
          <t>Power</t>
        </is>
      </c>
      <c r="D51" s="14" t="n">
        <v>41468</v>
      </c>
      <c r="E51" s="15" t="n">
        <v>202.63</v>
      </c>
      <c r="F51" s="16" t="n">
        <v>0.0113</v>
      </c>
      <c r="G51" s="16" t="n"/>
    </row>
    <row r="52">
      <c r="A52" s="13" t="inlineStr">
        <is>
          <t>Zydus Lifesciences Ltd.</t>
        </is>
      </c>
      <c r="B52" s="32" t="inlineStr">
        <is>
          <t>INE010B01027</t>
        </is>
      </c>
      <c r="C52" s="32" t="inlineStr">
        <is>
          <t>Pharmaceuticals &amp; Biotechnology</t>
        </is>
      </c>
      <c r="D52" s="14" t="n">
        <v>19313</v>
      </c>
      <c r="E52" s="15" t="n">
        <v>182.03</v>
      </c>
      <c r="F52" s="16" t="n">
        <v>0.0102</v>
      </c>
      <c r="G52" s="16" t="n"/>
    </row>
    <row r="53">
      <c r="A53" s="13" t="inlineStr">
        <is>
          <t>Hindustan Zinc Ltd.</t>
        </is>
      </c>
      <c r="B53" s="32" t="inlineStr">
        <is>
          <t>INE267A01025</t>
        </is>
      </c>
      <c r="C53" s="32" t="inlineStr">
        <is>
          <t>Non - Ferrous Metals</t>
        </is>
      </c>
      <c r="D53" s="14" t="n">
        <v>33573</v>
      </c>
      <c r="E53" s="15" t="n">
        <v>162.9</v>
      </c>
      <c r="F53" s="16" t="n">
        <v>0.0091</v>
      </c>
      <c r="G53" s="16" t="n"/>
    </row>
    <row r="54">
      <c r="A54" s="13" t="inlineStr">
        <is>
          <t>Indian Railway Finance Corporation Ltd.</t>
        </is>
      </c>
      <c r="B54" s="32" t="inlineStr">
        <is>
          <t>INE053F01010</t>
        </is>
      </c>
      <c r="C54" s="32" t="inlineStr">
        <is>
          <t>Finance</t>
        </is>
      </c>
      <c r="D54" s="14" t="n">
        <v>138379</v>
      </c>
      <c r="E54" s="15" t="n">
        <v>162.69</v>
      </c>
      <c r="F54" s="16" t="n">
        <v>0.0091</v>
      </c>
      <c r="G54" s="16" t="n"/>
    </row>
    <row r="55">
      <c r="A55" s="13" t="inlineStr">
        <is>
          <t>Mazagon Dock Shipbuilders Ltd.</t>
        </is>
      </c>
      <c r="B55" s="32" t="inlineStr">
        <is>
          <t>INE249Z01020</t>
        </is>
      </c>
      <c r="C55" s="32" t="inlineStr">
        <is>
          <t>Industrial Manufacturing</t>
        </is>
      </c>
      <c r="D55" s="14" t="n">
        <v>5884</v>
      </c>
      <c r="E55" s="15" t="n">
        <v>157.67</v>
      </c>
      <c r="F55" s="16" t="n">
        <v>0.008800000000000001</v>
      </c>
      <c r="G55" s="16" t="n"/>
    </row>
    <row r="56">
      <c r="A56" s="13" t="inlineStr">
        <is>
          <t>Life Insurance Corporation of India</t>
        </is>
      </c>
      <c r="B56" s="32" t="inlineStr">
        <is>
          <t>INE0J1Y01017</t>
        </is>
      </c>
      <c r="C56" s="32" t="inlineStr">
        <is>
          <t>Insurance</t>
        </is>
      </c>
      <c r="D56" s="14" t="n">
        <v>17192</v>
      </c>
      <c r="E56" s="15" t="n">
        <v>153.77</v>
      </c>
      <c r="F56" s="16" t="n">
        <v>0.0086</v>
      </c>
      <c r="G56" s="16" t="n"/>
    </row>
    <row r="57">
      <c r="A57" s="13" t="inlineStr">
        <is>
          <t>Bajaj Housing Finance Ltd.</t>
        </is>
      </c>
      <c r="B57" s="32" t="inlineStr">
        <is>
          <t>INE377Y01014</t>
        </is>
      </c>
      <c r="C57" s="32" t="inlineStr">
        <is>
          <t>Finance</t>
        </is>
      </c>
      <c r="D57" s="14" t="n">
        <v>72126</v>
      </c>
      <c r="E57" s="15" t="n">
        <v>75.78</v>
      </c>
      <c r="F57" s="16" t="n">
        <v>0.0042</v>
      </c>
      <c r="G57" s="16" t="n"/>
    </row>
    <row r="58">
      <c r="A58" s="17" t="inlineStr">
        <is>
          <t>Sub Total</t>
        </is>
      </c>
      <c r="B58" s="33" t="n"/>
      <c r="C58" s="33" t="n"/>
      <c r="D58" s="18" t="n"/>
      <c r="E58" s="38" t="n">
        <v>17880.55</v>
      </c>
      <c r="F58" s="39" t="n">
        <v>1.0006</v>
      </c>
      <c r="G58" s="21" t="n"/>
    </row>
    <row r="59">
      <c r="A59" s="17" t="n"/>
      <c r="B59" s="33" t="n"/>
      <c r="C59" s="33" t="n"/>
      <c r="D59" s="18" t="n"/>
      <c r="E59" s="42" t="n"/>
      <c r="F59" s="21" t="n"/>
      <c r="G59" s="21" t="n"/>
    </row>
    <row r="60">
      <c r="A60" s="17" t="n"/>
      <c r="B60" s="33" t="n"/>
      <c r="C60" s="33" t="n"/>
      <c r="D60" s="18" t="n"/>
      <c r="E60" s="42" t="n"/>
      <c r="F60" s="21" t="n"/>
      <c r="G60" s="21" t="n"/>
    </row>
    <row r="61">
      <c r="A61" s="17" t="n"/>
      <c r="B61" s="33" t="n"/>
      <c r="C61" s="33" t="n"/>
      <c r="D61" s="18" t="n"/>
      <c r="E61" s="42" t="n"/>
      <c r="F61" s="21" t="n"/>
      <c r="G61" s="21" t="n"/>
    </row>
    <row r="62">
      <c r="A62" s="17" t="n"/>
      <c r="B62" s="33" t="n"/>
      <c r="C62" s="33" t="n"/>
      <c r="D62" s="18" t="n"/>
      <c r="E62" s="42" t="n"/>
      <c r="F62" s="21" t="n"/>
      <c r="G62" s="21" t="n"/>
    </row>
    <row r="63">
      <c r="A63" s="69" t="inlineStr">
        <is>
          <t>Debt Instruments</t>
        </is>
      </c>
      <c r="B63" s="33" t="n"/>
      <c r="C63" s="33" t="n"/>
      <c r="D63" s="18" t="n"/>
      <c r="E63" s="42" t="n"/>
      <c r="F63" s="21" t="n"/>
      <c r="G63" s="21" t="n"/>
    </row>
    <row r="64">
      <c r="A64" s="69" t="inlineStr">
        <is>
          <t>(a) Non-convertible Preference share</t>
        </is>
      </c>
      <c r="B64" s="32" t="n"/>
      <c r="C64" s="32" t="n"/>
      <c r="D64" s="14" t="n"/>
      <c r="E64" s="15" t="n"/>
      <c r="F64" s="16" t="n"/>
      <c r="G64" s="16" t="n"/>
    </row>
    <row r="65">
      <c r="A65" s="69" t="inlineStr">
        <is>
          <t>Listed / Awaiting listing on Stock Exchanges</t>
        </is>
      </c>
      <c r="B65" s="32" t="n"/>
      <c r="C65" s="32" t="n"/>
      <c r="D65" s="14" t="n"/>
      <c r="E65" s="15" t="n"/>
      <c r="F65" s="16" t="n"/>
      <c r="G65" s="16" t="n"/>
    </row>
    <row r="66">
      <c r="A66" s="13" t="inlineStr">
        <is>
          <t>6% TVS MOTOR CO LTD NCRPS 01-09-2026</t>
        </is>
      </c>
      <c r="B66" s="32" t="inlineStr">
        <is>
          <t>INE494B04019</t>
        </is>
      </c>
      <c r="C66" s="32" t="inlineStr">
        <is>
          <t>Automobiles</t>
        </is>
      </c>
      <c r="D66" s="14" t="n">
        <v>62848</v>
      </c>
      <c r="E66" s="15" t="n">
        <v>6.37</v>
      </c>
      <c r="F66" s="16" t="n">
        <v>0.0004</v>
      </c>
      <c r="G66" s="16" t="n">
        <v>0.06035</v>
      </c>
    </row>
    <row r="67">
      <c r="A67" s="17" t="inlineStr">
        <is>
          <t>Sub Total</t>
        </is>
      </c>
      <c r="B67" s="33" t="n"/>
      <c r="C67" s="33" t="n"/>
      <c r="D67" s="18" t="n"/>
      <c r="E67" s="38" t="n">
        <v>6.37</v>
      </c>
      <c r="F67" s="39" t="n">
        <v>0.0004</v>
      </c>
      <c r="G67" s="21" t="n"/>
    </row>
    <row r="68">
      <c r="A68" s="25" t="inlineStr">
        <is>
          <t>TOTAL</t>
        </is>
      </c>
      <c r="B68" s="34" t="n"/>
      <c r="C68" s="34" t="n"/>
      <c r="D68" s="26" t="n"/>
      <c r="E68" s="29" t="n">
        <v>17886.92</v>
      </c>
      <c r="F68" s="30" t="n">
        <v>1.001</v>
      </c>
      <c r="G68" s="21" t="n"/>
    </row>
    <row r="69">
      <c r="A69" s="13" t="n"/>
      <c r="B69" s="32" t="n"/>
      <c r="C69" s="32" t="n"/>
      <c r="D69" s="14" t="n"/>
      <c r="E69" s="15" t="n"/>
      <c r="F69" s="16" t="n"/>
      <c r="G69" s="16" t="n"/>
    </row>
    <row r="70">
      <c r="A70" s="13" t="n"/>
      <c r="B70" s="32" t="n"/>
      <c r="C70" s="32" t="n"/>
      <c r="D70" s="14" t="n"/>
      <c r="E70" s="15" t="n"/>
      <c r="F70" s="16" t="n"/>
      <c r="G70" s="16" t="n"/>
    </row>
    <row r="71">
      <c r="A71" s="17" t="inlineStr">
        <is>
          <t>TREPS / Reverse Repo</t>
        </is>
      </c>
      <c r="B71" s="32" t="n"/>
      <c r="C71" s="32" t="n"/>
      <c r="D71" s="14" t="n"/>
      <c r="E71" s="15" t="n"/>
      <c r="F71" s="16" t="n"/>
      <c r="G71" s="16" t="n"/>
    </row>
    <row r="72">
      <c r="A72" s="13" t="inlineStr">
        <is>
          <t>Clearing Corporation of India Ltd.</t>
        </is>
      </c>
      <c r="B72" s="32" t="n"/>
      <c r="C72" s="32" t="n"/>
      <c r="D72" s="14" t="n"/>
      <c r="E72" s="15" t="n">
        <v>50.98</v>
      </c>
      <c r="F72" s="16" t="n">
        <v>0.0029</v>
      </c>
      <c r="G72" s="16" t="n">
        <v>0.053935</v>
      </c>
    </row>
    <row r="73">
      <c r="A73" s="17" t="inlineStr">
        <is>
          <t>Sub Total</t>
        </is>
      </c>
      <c r="B73" s="33" t="n"/>
      <c r="C73" s="33" t="n"/>
      <c r="D73" s="18" t="n"/>
      <c r="E73" s="38" t="n">
        <v>50.98</v>
      </c>
      <c r="F73" s="39" t="n">
        <v>0.0029</v>
      </c>
      <c r="G73" s="21" t="n"/>
    </row>
    <row r="74">
      <c r="A74" s="13" t="n"/>
      <c r="B74" s="32" t="n"/>
      <c r="C74" s="32" t="n"/>
      <c r="D74" s="14" t="n"/>
      <c r="E74" s="15" t="n"/>
      <c r="F74" s="16" t="n"/>
      <c r="G74" s="16" t="n"/>
    </row>
    <row r="75">
      <c r="A75" s="25" t="inlineStr">
        <is>
          <t>TOTAL</t>
        </is>
      </c>
      <c r="B75" s="34" t="n"/>
      <c r="C75" s="34" t="n"/>
      <c r="D75" s="26" t="n"/>
      <c r="E75" s="19" t="n">
        <v>50.98</v>
      </c>
      <c r="F75" s="20" t="n">
        <v>0.0029</v>
      </c>
      <c r="G75" s="21" t="n"/>
    </row>
    <row r="76">
      <c r="A76" s="13" t="inlineStr">
        <is>
          <t>Accrued Interest</t>
        </is>
      </c>
      <c r="B76" s="32" t="n"/>
      <c r="C76" s="32" t="n"/>
      <c r="D76" s="14" t="n"/>
      <c r="E76" s="15" t="n">
        <v>0.0225984</v>
      </c>
      <c r="F76" s="16" t="n">
        <v>1e-06</v>
      </c>
      <c r="G76" s="16" t="n"/>
    </row>
    <row r="77">
      <c r="A77" s="13" t="inlineStr">
        <is>
          <t>Net Receivables/(Payables)</t>
        </is>
      </c>
      <c r="B77" s="32" t="n"/>
      <c r="C77" s="32" t="n"/>
      <c r="D77" s="14" t="n"/>
      <c r="E77" s="36" t="n">
        <v>-64.52259840000001</v>
      </c>
      <c r="F77" s="37" t="n">
        <v>-0.003901</v>
      </c>
      <c r="G77" s="16" t="n">
        <v>0.053934</v>
      </c>
    </row>
    <row r="78">
      <c r="A78" s="27" t="inlineStr">
        <is>
          <t>GRAND TOTAL</t>
        </is>
      </c>
      <c r="B78" s="35" t="n"/>
      <c r="C78" s="35" t="n"/>
      <c r="D78" s="28" t="n"/>
      <c r="E78" s="29" t="n">
        <v>17873.4</v>
      </c>
      <c r="F78" s="30" t="n">
        <v>1</v>
      </c>
      <c r="G78" s="30" t="n"/>
    </row>
    <row r="83">
      <c r="A83" s="83" t="inlineStr">
        <is>
          <t>Notes:</t>
        </is>
      </c>
    </row>
    <row r="84">
      <c r="A84" s="57" t="inlineStr">
        <is>
          <t>1. Security in default beyond its maturiy date</t>
        </is>
      </c>
      <c r="B84" s="3" t="inlineStr">
        <is>
          <t>NIL</t>
        </is>
      </c>
    </row>
    <row r="85">
      <c r="A85" t="inlineStr">
        <is>
          <t>2. NAV at the beginning of the period (Rs. per unit)</t>
        </is>
      </c>
    </row>
    <row r="86">
      <c r="A86" t="inlineStr">
        <is>
          <t>Plan /option (Face Value 10)</t>
        </is>
      </c>
      <c r="B86" t="inlineStr">
        <is>
          <t>As on</t>
        </is>
      </c>
      <c r="C86" t="inlineStr">
        <is>
          <t>As on</t>
        </is>
      </c>
    </row>
    <row r="87">
      <c r="B87" s="58" t="n">
        <v>45961</v>
      </c>
      <c r="C87" s="58" t="n">
        <v>45989</v>
      </c>
    </row>
    <row r="88">
      <c r="A88" t="inlineStr">
        <is>
          <t>Direct Plan  Growth Option</t>
        </is>
      </c>
      <c r="B88" t="n">
        <v>16.2174</v>
      </c>
      <c r="C88" t="n">
        <v>16.0625</v>
      </c>
    </row>
    <row r="89">
      <c r="A89" t="inlineStr">
        <is>
          <t>Direct Plan IDCW Option</t>
        </is>
      </c>
      <c r="B89" t="n">
        <v>16.217</v>
      </c>
      <c r="C89" t="n">
        <v>16.0621</v>
      </c>
    </row>
    <row r="90">
      <c r="A90" t="inlineStr">
        <is>
          <t>Regular Plan  Growth Option</t>
        </is>
      </c>
      <c r="B90" t="n">
        <v>15.8776</v>
      </c>
      <c r="C90" t="n">
        <v>15.718</v>
      </c>
    </row>
    <row r="91">
      <c r="A91" t="inlineStr">
        <is>
          <t>Regular Plan IDCW Option</t>
        </is>
      </c>
      <c r="B91" t="n">
        <v>15.8775</v>
      </c>
      <c r="C91" t="n">
        <v>15.7179</v>
      </c>
    </row>
    <row r="93">
      <c r="A93" t="inlineStr">
        <is>
          <t xml:space="preserve">3. Total Dividend (Net) declared during the month </t>
        </is>
      </c>
      <c r="B93" s="3" t="inlineStr">
        <is>
          <t>NIL</t>
        </is>
      </c>
    </row>
    <row r="94">
      <c r="A94" t="inlineStr">
        <is>
          <t>4. Bonus was declared during the month</t>
        </is>
      </c>
      <c r="B94" s="3" t="inlineStr">
        <is>
          <t>NIL</t>
        </is>
      </c>
    </row>
    <row r="95" ht="29" customHeight="1">
      <c r="A95" s="57" t="inlineStr">
        <is>
          <t>5. Investment in Repo of Corporate Debt Securities during the month ended November 30, 2025</t>
        </is>
      </c>
      <c r="B95" s="3" t="inlineStr">
        <is>
          <t>NIL</t>
        </is>
      </c>
    </row>
    <row r="96" ht="29" customHeight="1">
      <c r="A96" s="57" t="inlineStr">
        <is>
          <t>6. Investment in foreign securities/ADRs/GDRs at the end of the month</t>
        </is>
      </c>
      <c r="B96" s="3" t="inlineStr">
        <is>
          <t>NIL</t>
        </is>
      </c>
    </row>
    <row r="97">
      <c r="A97" t="inlineStr">
        <is>
          <t>7. Portfolio Turnover Ratio</t>
        </is>
      </c>
      <c r="B97" s="60" t="n">
        <v>0.4501</v>
      </c>
    </row>
    <row r="98" ht="43.5" customHeight="1">
      <c r="A98" s="57" t="inlineStr">
        <is>
          <t>8. Total gross exposure to derivative instruments (excluding reversed positions) at the end of the month (Rs. in Lakhs)</t>
        </is>
      </c>
      <c r="B98" s="3" t="inlineStr">
        <is>
          <t>NIL</t>
        </is>
      </c>
    </row>
    <row r="99">
      <c r="B99" s="3" t="n"/>
    </row>
    <row r="100" ht="29" customHeight="1">
      <c r="A100" s="57" t="inlineStr">
        <is>
          <t>9. Margin Deposits includes Margin money placed on derivatives other than margin money placed with bank</t>
        </is>
      </c>
      <c r="B100" s="3" t="inlineStr">
        <is>
          <t>NIL</t>
        </is>
      </c>
    </row>
    <row r="101" ht="29" customHeight="1">
      <c r="A101" s="57" t="inlineStr">
        <is>
          <t>10. Value of investment made by other schemes under same management (Rs. In Lakhs)</t>
        </is>
      </c>
      <c r="B101" t="inlineStr">
        <is>
          <t>NIL</t>
        </is>
      </c>
    </row>
    <row r="102" ht="29" customHeight="1">
      <c r="A102" s="57" t="inlineStr">
        <is>
          <t>11. Number of instance of deviation In valuation of securities</t>
        </is>
      </c>
      <c r="B102" s="3" t="inlineStr">
        <is>
          <t>NIL</t>
        </is>
      </c>
    </row>
    <row r="103" ht="29" customHeight="1">
      <c r="A103" s="57" t="inlineStr">
        <is>
          <t>12. Total value and percentage of illiquid equity shares / securities</t>
        </is>
      </c>
      <c r="B103" s="3" t="inlineStr">
        <is>
          <t>NIL</t>
        </is>
      </c>
    </row>
    <row r="105" ht="70" customHeight="1">
      <c r="A105" s="85" t="inlineStr">
        <is>
          <t>Scheme Name</t>
        </is>
      </c>
      <c r="B105" s="85" t="inlineStr">
        <is>
          <t>Risk- O - Meter</t>
        </is>
      </c>
      <c r="C105" s="85" t="inlineStr">
        <is>
          <t>Benchmark of the Scheme</t>
        </is>
      </c>
      <c r="D105" s="85" t="inlineStr">
        <is>
          <t>Benchmark Risk-o-meter</t>
        </is>
      </c>
    </row>
    <row r="106" ht="70" customHeight="1">
      <c r="A106" s="85" t="inlineStr">
        <is>
          <t>Edelweiss NIFTY Next 50 Index Fund</t>
        </is>
      </c>
      <c r="B106" s="85" t="n"/>
      <c r="C106" s="85" t="inlineStr">
        <is>
          <t>Nifty Next 50 Index</t>
        </is>
      </c>
      <c r="D106" s="85" t="n"/>
      <c r="E10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84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CRISIL IBX 50:50 GILT PLUS SDL SHORT DURATION INDEX FUND AS ON NOVEMBER 30, 2025</t>
        </is>
      </c>
    </row>
    <row r="2" ht="31.5" customHeight="1">
      <c r="A2" s="84" t="inlineStr">
        <is>
          <t>(An open-ended debt Index Fund investing in the constituents of CRISIL IBX 50:50 Gilt Plus SDL Short Duration Index. A relatively high interest rate risk and relatively low credit risk.)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7" t="inlineStr">
        <is>
          <t>Debt Instruments</t>
        </is>
      </c>
      <c r="B8" s="32" t="n"/>
      <c r="C8" s="32" t="n"/>
      <c r="D8" s="14" t="n"/>
      <c r="E8" s="15" t="n"/>
      <c r="F8" s="16" t="n"/>
      <c r="G8" s="16" t="n"/>
    </row>
    <row r="9">
      <c r="A9" s="17" t="inlineStr">
        <is>
          <t>(a) Listed / Awaiting listing on Stock Exchanges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Sub Total</t>
        </is>
      </c>
      <c r="B10" s="32" t="n"/>
      <c r="C10" s="32" t="n"/>
      <c r="D10" s="14" t="n"/>
      <c r="E10" s="22" t="inlineStr">
        <is>
          <t>NIL</t>
        </is>
      </c>
      <c r="F10" s="23" t="inlineStr">
        <is>
          <t>NIL</t>
        </is>
      </c>
      <c r="G10" s="16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17" t="inlineStr">
        <is>
          <t>Government Securities</t>
        </is>
      </c>
      <c r="B12" s="32" t="n"/>
      <c r="C12" s="32" t="n"/>
      <c r="D12" s="14" t="n"/>
      <c r="E12" s="15" t="n"/>
      <c r="F12" s="16" t="n"/>
      <c r="G12" s="16" t="n"/>
    </row>
    <row r="13">
      <c r="A13" s="13" t="inlineStr">
        <is>
          <t>7.32% GOVT OF INDIA RED 13-11-2030</t>
        </is>
      </c>
      <c r="B13" s="32" t="inlineStr">
        <is>
          <t>IN0020230135</t>
        </is>
      </c>
      <c r="C13" s="32" t="inlineStr">
        <is>
          <t>SOVEREIGN</t>
        </is>
      </c>
      <c r="D13" s="14" t="n">
        <v>3000000</v>
      </c>
      <c r="E13" s="15" t="n">
        <v>3131.99</v>
      </c>
      <c r="F13" s="16" t="n">
        <v>0.2121</v>
      </c>
      <c r="G13" s="16" t="n">
        <v>0.063694</v>
      </c>
    </row>
    <row r="14">
      <c r="A14" s="13" t="inlineStr">
        <is>
          <t>7.17% GOVT OF INDIA RED 17-04-2030</t>
        </is>
      </c>
      <c r="B14" s="32" t="inlineStr">
        <is>
          <t>IN0020230036</t>
        </is>
      </c>
      <c r="C14" s="32" t="inlineStr">
        <is>
          <t>SOVEREIGN</t>
        </is>
      </c>
      <c r="D14" s="14" t="n">
        <v>2500000</v>
      </c>
      <c r="E14" s="15" t="n">
        <v>2593.05</v>
      </c>
      <c r="F14" s="16" t="n">
        <v>0.1756</v>
      </c>
      <c r="G14" s="16" t="n">
        <v>0.062795</v>
      </c>
    </row>
    <row r="15">
      <c r="A15" s="13" t="inlineStr">
        <is>
          <t>7.10% GOVT OF INDIA RED 18-04-2029</t>
        </is>
      </c>
      <c r="B15" s="32" t="inlineStr">
        <is>
          <t>IN0020220011</t>
        </is>
      </c>
      <c r="C15" s="32" t="inlineStr">
        <is>
          <t>SOVEREIGN</t>
        </is>
      </c>
      <c r="D15" s="14" t="n">
        <v>900000</v>
      </c>
      <c r="E15" s="15" t="n">
        <v>932.0599999999999</v>
      </c>
      <c r="F15" s="16" t="n">
        <v>0.0631</v>
      </c>
      <c r="G15" s="16" t="n">
        <v>0.060065</v>
      </c>
    </row>
    <row r="16">
      <c r="A16" s="13" t="inlineStr">
        <is>
          <t>6.75% GOVT OF INDIA RED 23-12-2029</t>
        </is>
      </c>
      <c r="B16" s="32" t="inlineStr">
        <is>
          <t>IN0020240183</t>
        </is>
      </c>
      <c r="C16" s="32" t="inlineStr">
        <is>
          <t>SOVEREIGN</t>
        </is>
      </c>
      <c r="D16" s="14" t="n">
        <v>500000</v>
      </c>
      <c r="E16" s="15" t="n">
        <v>511.17</v>
      </c>
      <c r="F16" s="16" t="n">
        <v>0.0346</v>
      </c>
      <c r="G16" s="16" t="n">
        <v>0.062127</v>
      </c>
    </row>
    <row r="17">
      <c r="A17" s="13" t="inlineStr">
        <is>
          <t>6.13% GOVT OF INDIA RED 04-06-2028</t>
        </is>
      </c>
      <c r="B17" s="32" t="inlineStr">
        <is>
          <t>IN0020030022</t>
        </is>
      </c>
      <c r="C17" s="32" t="inlineStr">
        <is>
          <t>SOVEREIGN</t>
        </is>
      </c>
      <c r="D17" s="14" t="n">
        <v>300000</v>
      </c>
      <c r="E17" s="15" t="n">
        <v>302.38</v>
      </c>
      <c r="F17" s="16" t="n">
        <v>0.0205</v>
      </c>
      <c r="G17" s="16" t="n">
        <v>0.058685</v>
      </c>
    </row>
    <row r="18">
      <c r="A18" s="13" t="inlineStr">
        <is>
          <t>7.38% GOVT OF INDIA RED 20-06-2027</t>
        </is>
      </c>
      <c r="B18" s="32" t="inlineStr">
        <is>
          <t>IN0020220037</t>
        </is>
      </c>
      <c r="C18" s="32" t="inlineStr">
        <is>
          <t>SOVEREIGN</t>
        </is>
      </c>
      <c r="D18" s="14" t="n">
        <v>175000</v>
      </c>
      <c r="E18" s="15" t="n">
        <v>179.6</v>
      </c>
      <c r="F18" s="16" t="n">
        <v>0.0122</v>
      </c>
      <c r="G18" s="16" t="n">
        <v>0.05663</v>
      </c>
    </row>
    <row r="19">
      <c r="A19" s="17" t="inlineStr">
        <is>
          <t>Sub Total</t>
        </is>
      </c>
      <c r="B19" s="33" t="n"/>
      <c r="C19" s="33" t="n"/>
      <c r="D19" s="18" t="n"/>
      <c r="E19" s="19" t="n">
        <v>7650.25</v>
      </c>
      <c r="F19" s="20" t="n">
        <v>0.5181</v>
      </c>
      <c r="G19" s="21" t="n"/>
    </row>
    <row r="20">
      <c r="A20" s="13" t="n"/>
      <c r="B20" s="32" t="n"/>
      <c r="C20" s="32" t="n"/>
      <c r="D20" s="14" t="n"/>
      <c r="E20" s="15" t="n"/>
      <c r="F20" s="16" t="n"/>
      <c r="G20" s="16" t="n"/>
    </row>
    <row r="21">
      <c r="A21" s="17" t="inlineStr">
        <is>
          <t>State Development Loan</t>
        </is>
      </c>
      <c r="B21" s="32" t="n"/>
      <c r="C21" s="32" t="n"/>
      <c r="D21" s="14" t="n"/>
      <c r="E21" s="15" t="n"/>
      <c r="F21" s="16" t="n"/>
      <c r="G21" s="16" t="n"/>
    </row>
    <row r="22">
      <c r="A22" s="13" t="inlineStr">
        <is>
          <t>7.59% GUJARAT SDL RED 15-02-2027</t>
        </is>
      </c>
      <c r="B22" s="32" t="inlineStr">
        <is>
          <t>IN1520160194</t>
        </is>
      </c>
      <c r="C22" s="32" t="inlineStr">
        <is>
          <t>SOVEREIGN</t>
        </is>
      </c>
      <c r="D22" s="14" t="n">
        <v>3000000</v>
      </c>
      <c r="E22" s="15" t="n">
        <v>3054.45</v>
      </c>
      <c r="F22" s="16" t="n">
        <v>0.2068</v>
      </c>
      <c r="G22" s="16" t="n">
        <v>0.06085</v>
      </c>
    </row>
    <row r="23">
      <c r="A23" s="13" t="inlineStr">
        <is>
          <t>7.59% KARNATAKA SDL 15-02-2027</t>
        </is>
      </c>
      <c r="B23" s="32" t="inlineStr">
        <is>
          <t>IN1920160091</t>
        </is>
      </c>
      <c r="C23" s="32" t="inlineStr">
        <is>
          <t>SOVEREIGN</t>
        </is>
      </c>
      <c r="D23" s="14" t="n">
        <v>2500000</v>
      </c>
      <c r="E23" s="15" t="n">
        <v>2545.23</v>
      </c>
      <c r="F23" s="16" t="n">
        <v>0.1724</v>
      </c>
      <c r="G23" s="16" t="n">
        <v>0.060901</v>
      </c>
    </row>
    <row r="24">
      <c r="A24" s="13" t="inlineStr">
        <is>
          <t>8.28% GUJARAT SDL RED 13-02-2029</t>
        </is>
      </c>
      <c r="B24" s="32" t="inlineStr">
        <is>
          <t>IN1520180283</t>
        </is>
      </c>
      <c r="C24" s="32" t="inlineStr">
        <is>
          <t>SOVEREIGN</t>
        </is>
      </c>
      <c r="D24" s="14" t="n">
        <v>500000</v>
      </c>
      <c r="E24" s="15" t="n">
        <v>525.41</v>
      </c>
      <c r="F24" s="16" t="n">
        <v>0.0356</v>
      </c>
      <c r="G24" s="16" t="n">
        <v>0.065954</v>
      </c>
    </row>
    <row r="25">
      <c r="A25" s="13" t="inlineStr">
        <is>
          <t>7.76% KARNATAKA SDL RED 13-12-2027</t>
        </is>
      </c>
      <c r="B25" s="32" t="inlineStr">
        <is>
          <t>IN1920170116</t>
        </is>
      </c>
      <c r="C25" s="32" t="inlineStr">
        <is>
          <t>SOVEREIGN</t>
        </is>
      </c>
      <c r="D25" s="14" t="n">
        <v>500000</v>
      </c>
      <c r="E25" s="15" t="n">
        <v>516.02</v>
      </c>
      <c r="F25" s="16" t="n">
        <v>0.0349</v>
      </c>
      <c r="G25" s="16" t="n">
        <v>0.061519</v>
      </c>
    </row>
    <row r="26">
      <c r="A26" s="17" t="inlineStr">
        <is>
          <t>Sub Total</t>
        </is>
      </c>
      <c r="B26" s="33" t="n"/>
      <c r="C26" s="33" t="n"/>
      <c r="D26" s="18" t="n"/>
      <c r="E26" s="19" t="n">
        <v>6641.11</v>
      </c>
      <c r="F26" s="20" t="n">
        <v>0.4497</v>
      </c>
      <c r="G26" s="21" t="n"/>
    </row>
    <row r="27">
      <c r="A27" s="13" t="n"/>
      <c r="B27" s="32" t="n"/>
      <c r="C27" s="32" t="n"/>
      <c r="D27" s="14" t="n"/>
      <c r="E27" s="15" t="n"/>
      <c r="F27" s="16" t="n"/>
      <c r="G27" s="16" t="n"/>
    </row>
    <row r="28">
      <c r="A28" s="13" t="n"/>
      <c r="B28" s="32" t="n"/>
      <c r="C28" s="32" t="n"/>
      <c r="D28" s="14" t="n"/>
      <c r="E28" s="15" t="n"/>
      <c r="F28" s="16" t="n"/>
      <c r="G28" s="16" t="n"/>
    </row>
    <row r="29">
      <c r="A29" s="17" t="inlineStr">
        <is>
          <t>(b)Privately Placed/Unlisted</t>
        </is>
      </c>
      <c r="B29" s="32" t="n"/>
      <c r="C29" s="32" t="n"/>
      <c r="D29" s="14" t="n"/>
      <c r="E29" s="15" t="n"/>
      <c r="F29" s="16" t="n"/>
      <c r="G29" s="16" t="n"/>
    </row>
    <row r="30">
      <c r="A30" s="17" t="inlineStr">
        <is>
          <t>Sub Total</t>
        </is>
      </c>
      <c r="B30" s="32" t="n"/>
      <c r="C30" s="32" t="n"/>
      <c r="D30" s="14" t="n"/>
      <c r="E30" s="22" t="inlineStr">
        <is>
          <t>NIL</t>
        </is>
      </c>
      <c r="F30" s="23" t="inlineStr">
        <is>
          <t>NIL</t>
        </is>
      </c>
      <c r="G30" s="16" t="n"/>
    </row>
    <row r="31">
      <c r="A31" s="13" t="n"/>
      <c r="B31" s="32" t="n"/>
      <c r="C31" s="32" t="n"/>
      <c r="D31" s="14" t="n"/>
      <c r="E31" s="15" t="n"/>
      <c r="F31" s="16" t="n"/>
      <c r="G31" s="16" t="n"/>
    </row>
    <row r="32">
      <c r="A32" s="17" t="inlineStr">
        <is>
          <t>(c)Securitised Debt Instruments</t>
        </is>
      </c>
      <c r="B32" s="32" t="n"/>
      <c r="C32" s="32" t="n"/>
      <c r="D32" s="14" t="n"/>
      <c r="E32" s="15" t="n"/>
      <c r="F32" s="16" t="n"/>
      <c r="G32" s="16" t="n"/>
    </row>
    <row r="33">
      <c r="A33" s="17" t="inlineStr">
        <is>
          <t>Sub Total</t>
        </is>
      </c>
      <c r="B33" s="32" t="n"/>
      <c r="C33" s="32" t="n"/>
      <c r="D33" s="14" t="n"/>
      <c r="E33" s="22" t="inlineStr">
        <is>
          <t>NIL</t>
        </is>
      </c>
      <c r="F33" s="23" t="inlineStr">
        <is>
          <t>NIL</t>
        </is>
      </c>
      <c r="G33" s="16" t="n"/>
    </row>
    <row r="34">
      <c r="A34" s="13" t="n"/>
      <c r="B34" s="32" t="n"/>
      <c r="C34" s="32" t="n"/>
      <c r="D34" s="14" t="n"/>
      <c r="E34" s="15" t="n"/>
      <c r="F34" s="16" t="n"/>
      <c r="G34" s="16" t="n"/>
    </row>
    <row r="35">
      <c r="A35" s="25" t="inlineStr">
        <is>
          <t>TOTAL</t>
        </is>
      </c>
      <c r="B35" s="34" t="n"/>
      <c r="C35" s="34" t="n"/>
      <c r="D35" s="26" t="n"/>
      <c r="E35" s="19" t="n">
        <v>14291.36</v>
      </c>
      <c r="F35" s="20" t="n">
        <v>0.9678</v>
      </c>
      <c r="G35" s="21" t="n"/>
    </row>
    <row r="36">
      <c r="A36" s="13" t="n"/>
      <c r="B36" s="32" t="n"/>
      <c r="C36" s="32" t="n"/>
      <c r="D36" s="14" t="n"/>
      <c r="E36" s="15" t="n"/>
      <c r="F36" s="16" t="n"/>
      <c r="G36" s="16" t="n"/>
    </row>
    <row r="37">
      <c r="A37" s="13" t="n"/>
      <c r="B37" s="32" t="n"/>
      <c r="C37" s="32" t="n"/>
      <c r="D37" s="14" t="n"/>
      <c r="E37" s="15" t="n"/>
      <c r="F37" s="16" t="n"/>
      <c r="G37" s="16" t="n"/>
    </row>
    <row r="38">
      <c r="A38" s="17" t="inlineStr">
        <is>
          <t>TREPS / Reverse Repo</t>
        </is>
      </c>
      <c r="B38" s="32" t="n"/>
      <c r="C38" s="32" t="n"/>
      <c r="D38" s="14" t="n"/>
      <c r="E38" s="15" t="n"/>
      <c r="F38" s="16" t="n"/>
      <c r="G38" s="16" t="n"/>
    </row>
    <row r="39">
      <c r="A39" s="13" t="inlineStr">
        <is>
          <t>Clearing Corporation of India Ltd.</t>
        </is>
      </c>
      <c r="B39" s="32" t="n"/>
      <c r="C39" s="32" t="n"/>
      <c r="D39" s="14" t="n"/>
      <c r="E39" s="15" t="n">
        <v>249.89</v>
      </c>
      <c r="F39" s="16" t="n">
        <v>0.0169</v>
      </c>
      <c r="G39" s="16" t="n">
        <v>0.053935</v>
      </c>
    </row>
    <row r="40">
      <c r="A40" s="17" t="inlineStr">
        <is>
          <t>Sub Total</t>
        </is>
      </c>
      <c r="B40" s="33" t="n"/>
      <c r="C40" s="33" t="n"/>
      <c r="D40" s="18" t="n"/>
      <c r="E40" s="19" t="n">
        <v>249.89</v>
      </c>
      <c r="F40" s="20" t="n">
        <v>0.0169</v>
      </c>
      <c r="G40" s="21" t="n"/>
    </row>
    <row r="41">
      <c r="A41" s="13" t="n"/>
      <c r="B41" s="32" t="n"/>
      <c r="C41" s="32" t="n"/>
      <c r="D41" s="14" t="n"/>
      <c r="E41" s="15" t="n"/>
      <c r="F41" s="16" t="n"/>
      <c r="G41" s="16" t="n"/>
    </row>
    <row r="42">
      <c r="A42" s="25" t="inlineStr">
        <is>
          <t>TOTAL</t>
        </is>
      </c>
      <c r="B42" s="34" t="n"/>
      <c r="C42" s="34" t="n"/>
      <c r="D42" s="26" t="n"/>
      <c r="E42" s="19" t="n">
        <v>249.89</v>
      </c>
      <c r="F42" s="20" t="n">
        <v>0.0169</v>
      </c>
      <c r="G42" s="21" t="n"/>
    </row>
    <row r="43">
      <c r="A43" s="13" t="inlineStr">
        <is>
          <t>Accrued Interest</t>
        </is>
      </c>
      <c r="B43" s="32" t="n"/>
      <c r="C43" s="32" t="n"/>
      <c r="D43" s="14" t="n"/>
      <c r="E43" s="15" t="n">
        <v>223.7042345</v>
      </c>
      <c r="F43" s="16" t="n">
        <v>0.015149</v>
      </c>
      <c r="G43" s="16" t="n"/>
    </row>
    <row r="44">
      <c r="A44" s="13" t="inlineStr">
        <is>
          <t>Net Receivables/(Payables)</t>
        </is>
      </c>
      <c r="B44" s="32" t="n"/>
      <c r="C44" s="32" t="n"/>
      <c r="D44" s="14" t="n"/>
      <c r="E44" s="15" t="n">
        <v>1.9157655</v>
      </c>
      <c r="F44" s="16" t="n">
        <v>0.000151</v>
      </c>
      <c r="G44" s="16" t="n">
        <v>0.053934</v>
      </c>
    </row>
    <row r="45">
      <c r="A45" s="27" t="inlineStr">
        <is>
          <t>GRAND TOTAL</t>
        </is>
      </c>
      <c r="B45" s="35" t="n"/>
      <c r="C45" s="35" t="n"/>
      <c r="D45" s="28" t="n"/>
      <c r="E45" s="29" t="n">
        <v>14766.87</v>
      </c>
      <c r="F45" s="30" t="n">
        <v>1</v>
      </c>
      <c r="G45" s="30" t="n"/>
    </row>
    <row r="47">
      <c r="A47" s="83" t="inlineStr">
        <is>
          <t>**Non Traded Security</t>
        </is>
      </c>
    </row>
    <row r="48">
      <c r="A48" s="83" t="inlineStr">
        <is>
          <t>In accordance with SEBI Circular no. SEBI/HO/IMD/PoD2/P/CIR/2024/183 dated December 13, 2024, Debt Index Replication Factor (DIRF) is 95.95%.</t>
        </is>
      </c>
    </row>
    <row r="50">
      <c r="A50" s="83" t="inlineStr">
        <is>
          <t>Notes:</t>
        </is>
      </c>
    </row>
    <row r="51" ht="29" customHeight="1">
      <c r="A51" s="57" t="inlineStr">
        <is>
          <t>1. Security in default beyond its maturiy date</t>
        </is>
      </c>
      <c r="B51" s="3" t="inlineStr">
        <is>
          <t>NIL</t>
        </is>
      </c>
    </row>
    <row r="52">
      <c r="A52" t="inlineStr">
        <is>
          <t>2. NAV at the beginning of the period (Rs. per unit)</t>
        </is>
      </c>
    </row>
    <row r="53">
      <c r="A53" t="inlineStr">
        <is>
          <t>Plan /option (Face Value 10)</t>
        </is>
      </c>
      <c r="B53" t="inlineStr">
        <is>
          <t>As on</t>
        </is>
      </c>
      <c r="C53" t="inlineStr">
        <is>
          <t>As on</t>
        </is>
      </c>
    </row>
    <row r="54">
      <c r="B54" s="58" t="n">
        <v>45961</v>
      </c>
      <c r="C54" s="58" t="n">
        <v>45989</v>
      </c>
    </row>
    <row r="55">
      <c r="A55" t="inlineStr">
        <is>
          <t>Direct Plan  Growth Option</t>
        </is>
      </c>
      <c r="B55" t="n">
        <v>12.36</v>
      </c>
      <c r="C55" t="n">
        <v>12.4181</v>
      </c>
    </row>
    <row r="56">
      <c r="A56" t="inlineStr">
        <is>
          <t>Direct Plan IDCW Option</t>
        </is>
      </c>
      <c r="B56" t="n">
        <v>12.3603</v>
      </c>
      <c r="C56" t="n">
        <v>12.4184</v>
      </c>
    </row>
    <row r="57">
      <c r="A57" t="inlineStr">
        <is>
          <t>Regular Plan  Growth Option</t>
        </is>
      </c>
      <c r="B57" t="n">
        <v>12.2155</v>
      </c>
      <c r="C57" t="n">
        <v>12.2692</v>
      </c>
    </row>
    <row r="58">
      <c r="A58" t="inlineStr">
        <is>
          <t>Regular Plan IDCW Option</t>
        </is>
      </c>
      <c r="B58" t="n">
        <v>12.2164</v>
      </c>
      <c r="C58" t="n">
        <v>12.2701</v>
      </c>
    </row>
    <row r="60">
      <c r="A60" t="inlineStr">
        <is>
          <t xml:space="preserve">3. Total Dividend (Net) declared during the month </t>
        </is>
      </c>
      <c r="B60" s="3" t="inlineStr">
        <is>
          <t>NIL</t>
        </is>
      </c>
    </row>
    <row r="61">
      <c r="A61" t="inlineStr">
        <is>
          <t>4. Bonus was declared during the month</t>
        </is>
      </c>
      <c r="B61" s="3" t="inlineStr">
        <is>
          <t>NIL</t>
        </is>
      </c>
    </row>
    <row r="62" ht="58" customHeight="1">
      <c r="A62" s="57" t="inlineStr">
        <is>
          <t>5. Investment in Repo of Corporate Debt Securities during the month ended November 30, 2025</t>
        </is>
      </c>
      <c r="B62" s="3" t="inlineStr">
        <is>
          <t>NIL</t>
        </is>
      </c>
    </row>
    <row r="63" ht="43.5" customHeight="1">
      <c r="A63" s="57" t="inlineStr">
        <is>
          <t>6. Investment in foreign securities/ADRs/GDRs at the end of the month</t>
        </is>
      </c>
      <c r="B63" s="3" t="inlineStr">
        <is>
          <t>NIL</t>
        </is>
      </c>
    </row>
    <row r="64">
      <c r="A64" t="inlineStr">
        <is>
          <t>7. Average Portfolio Maturity</t>
        </is>
      </c>
      <c r="B64" s="60">
        <f>B79</f>
        <v/>
      </c>
    </row>
    <row r="65" ht="72.5" customHeight="1">
      <c r="A65" s="57" t="inlineStr">
        <is>
          <t>8. Total gross exposure to derivative instruments (excluding reversed positions) at the end of the month (Rs. in Lakhs)</t>
        </is>
      </c>
      <c r="B65" s="3" t="inlineStr">
        <is>
          <t>NIL</t>
        </is>
      </c>
    </row>
    <row r="66">
      <c r="B66" s="3" t="n"/>
    </row>
    <row r="67" ht="58" customHeight="1">
      <c r="A67" s="57" t="inlineStr">
        <is>
          <t>9. Margin Deposits includes Margin money placed on derivatives other than margin money placed with bank</t>
        </is>
      </c>
      <c r="B67" s="3" t="inlineStr">
        <is>
          <t>NIL</t>
        </is>
      </c>
    </row>
    <row r="68" ht="58" customHeight="1">
      <c r="A68" s="57" t="inlineStr">
        <is>
          <t>10. Value of investment made by other schemes under same management (Rs. In Lakhs)</t>
        </is>
      </c>
      <c r="B68" t="inlineStr">
        <is>
          <t>NIL</t>
        </is>
      </c>
    </row>
    <row r="69" ht="43.5" customHeight="1">
      <c r="A69" s="57" t="inlineStr">
        <is>
          <t>11. Number of instance of deviation In valuation of securities</t>
        </is>
      </c>
      <c r="B69" s="3" t="inlineStr">
        <is>
          <t>NIL</t>
        </is>
      </c>
    </row>
    <row r="70" ht="43.5" customHeight="1">
      <c r="A70" s="57" t="inlineStr">
        <is>
          <t>12. Total value and percentage of illiquid equity shares / securities</t>
        </is>
      </c>
      <c r="B70" s="3" t="inlineStr">
        <is>
          <t>NIL</t>
        </is>
      </c>
    </row>
    <row r="72">
      <c r="A72" t="inlineStr">
        <is>
          <t>Portfolio Information</t>
        </is>
      </c>
    </row>
    <row r="73" ht="29" customHeight="1">
      <c r="A73" s="61" t="inlineStr">
        <is>
          <t>Scheme Name :</t>
        </is>
      </c>
      <c r="B73" s="65" t="inlineStr">
        <is>
          <t>EDELWEISS CRISIL IBX 50:50 GILT PLUS SDL SHORT DURATION INDEX FUND</t>
        </is>
      </c>
    </row>
    <row r="74">
      <c r="A74" s="61" t="inlineStr">
        <is>
          <t>Description (if any)</t>
        </is>
      </c>
      <c r="B74" s="61" t="inlineStr">
        <is>
          <t>CRISIL IBX 50:50 GPS SHORT DURATION INDEX FUND</t>
        </is>
      </c>
    </row>
    <row r="75">
      <c r="A75" s="61" t="n"/>
      <c r="B75" s="61" t="n"/>
    </row>
    <row r="76">
      <c r="A76" s="61" t="inlineStr">
        <is>
          <t>Annualised Portfolio YTM* :</t>
        </is>
      </c>
      <c r="B76" s="62" t="n">
        <v>6.179629663685811</v>
      </c>
    </row>
    <row r="77">
      <c r="A77" s="61" t="n"/>
      <c r="B77" s="61" t="n"/>
    </row>
    <row r="78">
      <c r="A78" s="61" t="inlineStr">
        <is>
          <t>Macaulay Duration</t>
        </is>
      </c>
      <c r="B78" s="63" t="n">
        <v>2.5814</v>
      </c>
    </row>
    <row r="79">
      <c r="A79" s="61" t="inlineStr">
        <is>
          <t>Residual Maturity</t>
        </is>
      </c>
      <c r="B79" s="63" t="n">
        <v>2.92031786146017</v>
      </c>
    </row>
    <row r="80">
      <c r="A80" s="61" t="n"/>
      <c r="B80" s="61" t="n"/>
    </row>
    <row r="81">
      <c r="A81" s="61" t="inlineStr">
        <is>
          <t xml:space="preserve">As on (Date) </t>
        </is>
      </c>
      <c r="B81" s="64" t="n">
        <v>45991</v>
      </c>
    </row>
    <row r="83" ht="70" customHeight="1">
      <c r="A83" s="85" t="inlineStr">
        <is>
          <t>Scheme Name</t>
        </is>
      </c>
      <c r="B83" s="85" t="inlineStr">
        <is>
          <t>Risk- O - Meter</t>
        </is>
      </c>
      <c r="C83" s="85" t="inlineStr">
        <is>
          <t>Benchmark of the Scheme</t>
        </is>
      </c>
      <c r="D83" s="85" t="inlineStr">
        <is>
          <t>Benchmark Risk-o-meter</t>
        </is>
      </c>
    </row>
    <row r="84" ht="70" customHeight="1">
      <c r="A84" s="85" t="inlineStr">
        <is>
          <t>Edelweiss CRISIL IBX 50-50 Gilt Plus SDL Short Duration Index Fund</t>
        </is>
      </c>
      <c r="B84" s="85" t="n"/>
      <c r="C84" s="85" t="inlineStr">
        <is>
          <t>CRISIL IBX 50:50 Gilt Plus SDL Short Duration Index</t>
        </is>
      </c>
      <c r="D84" s="85" t="n"/>
      <c r="E84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G302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NIFTY SMALLCAP 250 INDEX FUND AS ON NOVEMBER 30, 2025</t>
        </is>
      </c>
    </row>
    <row r="2" ht="31.5" customHeight="1">
      <c r="A2" s="84" t="inlineStr">
        <is>
          <t>(An Open-ended Equity Scheme replicating Nifty Smallcap 250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Multi Commodity Exchange Of India Ltd.</t>
        </is>
      </c>
      <c r="B8" s="32" t="inlineStr">
        <is>
          <t>INE745G01035</t>
        </is>
      </c>
      <c r="C8" s="32" t="inlineStr">
        <is>
          <t>Capital Markets</t>
        </is>
      </c>
      <c r="D8" s="14" t="n">
        <v>4731</v>
      </c>
      <c r="E8" s="15" t="n">
        <v>476.58</v>
      </c>
      <c r="F8" s="16" t="n">
        <v>0.0258</v>
      </c>
      <c r="G8" s="16" t="n"/>
    </row>
    <row r="9">
      <c r="A9" s="13" t="inlineStr">
        <is>
          <t>Laurus Labs Ltd.</t>
        </is>
      </c>
      <c r="B9" s="32" t="inlineStr">
        <is>
          <t>INE947Q01028</t>
        </is>
      </c>
      <c r="C9" s="32" t="inlineStr">
        <is>
          <t>Pharmaceuticals &amp; Biotechnology</t>
        </is>
      </c>
      <c r="D9" s="14" t="n">
        <v>36020</v>
      </c>
      <c r="E9" s="15" t="n">
        <v>371.49</v>
      </c>
      <c r="F9" s="16" t="n">
        <v>0.0201</v>
      </c>
      <c r="G9" s="16" t="n"/>
    </row>
    <row r="10">
      <c r="A10" s="13" t="inlineStr">
        <is>
          <t>Central Depository Services (I) Ltd.</t>
        </is>
      </c>
      <c r="B10" s="32" t="inlineStr">
        <is>
          <t>INE736A01011</t>
        </is>
      </c>
      <c r="C10" s="32" t="inlineStr">
        <is>
          <t>Capital Markets</t>
        </is>
      </c>
      <c r="D10" s="14" t="n">
        <v>16516</v>
      </c>
      <c r="E10" s="15" t="n">
        <v>267.1</v>
      </c>
      <c r="F10" s="16" t="n">
        <v>0.0145</v>
      </c>
      <c r="G10" s="16" t="n"/>
    </row>
    <row r="11">
      <c r="A11" s="13" t="inlineStr">
        <is>
          <t>Radico Khaitan Ltd.</t>
        </is>
      </c>
      <c r="B11" s="32" t="inlineStr">
        <is>
          <t>INE944F01028</t>
        </is>
      </c>
      <c r="C11" s="32" t="inlineStr">
        <is>
          <t>Beverages</t>
        </is>
      </c>
      <c r="D11" s="14" t="n">
        <v>7254</v>
      </c>
      <c r="E11" s="15" t="n">
        <v>232.72</v>
      </c>
      <c r="F11" s="16" t="n">
        <v>0.0126</v>
      </c>
      <c r="G11" s="16" t="n"/>
    </row>
    <row r="12">
      <c r="A12" s="13" t="inlineStr">
        <is>
          <t>Karur Vysya Bank Ltd.</t>
        </is>
      </c>
      <c r="B12" s="32" t="inlineStr">
        <is>
          <t>INE036D01028</t>
        </is>
      </c>
      <c r="C12" s="32" t="inlineStr">
        <is>
          <t>Banks</t>
        </is>
      </c>
      <c r="D12" s="14" t="n">
        <v>87534</v>
      </c>
      <c r="E12" s="15" t="n">
        <v>217.06</v>
      </c>
      <c r="F12" s="16" t="n">
        <v>0.0117</v>
      </c>
      <c r="G12" s="16" t="n"/>
    </row>
    <row r="13">
      <c r="A13" s="13" t="inlineStr">
        <is>
          <t>Delhivery Ltd.</t>
        </is>
      </c>
      <c r="B13" s="32" t="inlineStr">
        <is>
          <t>INE148O01028</t>
        </is>
      </c>
      <c r="C13" s="32" t="inlineStr">
        <is>
          <t>Transport Services</t>
        </is>
      </c>
      <c r="D13" s="14" t="n">
        <v>49583</v>
      </c>
      <c r="E13" s="15" t="n">
        <v>211.32</v>
      </c>
      <c r="F13" s="16" t="n">
        <v>0.0114</v>
      </c>
      <c r="G13" s="16" t="n"/>
    </row>
    <row r="14">
      <c r="A14" s="13" t="inlineStr">
        <is>
          <t>Navin Fluorine International Ltd.</t>
        </is>
      </c>
      <c r="B14" s="32" t="inlineStr">
        <is>
          <t>INE048G01026</t>
        </is>
      </c>
      <c r="C14" s="32" t="inlineStr">
        <is>
          <t>Chemicals &amp; Petrochemicals</t>
        </is>
      </c>
      <c r="D14" s="14" t="n">
        <v>3408</v>
      </c>
      <c r="E14" s="15" t="n">
        <v>195.47</v>
      </c>
      <c r="F14" s="16" t="n">
        <v>0.0106</v>
      </c>
      <c r="G14" s="16" t="n"/>
    </row>
    <row r="15">
      <c r="A15" s="13" t="inlineStr">
        <is>
          <t>City Union Bank Ltd.</t>
        </is>
      </c>
      <c r="B15" s="32" t="inlineStr">
        <is>
          <t>INE491A01021</t>
        </is>
      </c>
      <c r="C15" s="32" t="inlineStr">
        <is>
          <t>Banks</t>
        </is>
      </c>
      <c r="D15" s="14" t="n">
        <v>66822</v>
      </c>
      <c r="E15" s="15" t="n">
        <v>181.14</v>
      </c>
      <c r="F15" s="16" t="n">
        <v>0.0098</v>
      </c>
      <c r="G15" s="16" t="n"/>
    </row>
    <row r="16">
      <c r="A16" s="13" t="inlineStr">
        <is>
          <t>RBL Bank Ltd.</t>
        </is>
      </c>
      <c r="B16" s="32" t="inlineStr">
        <is>
          <t>INE976G01028</t>
        </is>
      </c>
      <c r="C16" s="32" t="inlineStr">
        <is>
          <t>Banks</t>
        </is>
      </c>
      <c r="D16" s="14" t="n">
        <v>55456</v>
      </c>
      <c r="E16" s="15" t="n">
        <v>173.24</v>
      </c>
      <c r="F16" s="16" t="n">
        <v>0.0094</v>
      </c>
      <c r="G16" s="16" t="n"/>
    </row>
    <row r="17">
      <c r="A17" s="13" t="inlineStr">
        <is>
          <t>Computer Age Management Services Ltd.</t>
        </is>
      </c>
      <c r="B17" s="32" t="inlineStr">
        <is>
          <t>INE596I01012</t>
        </is>
      </c>
      <c r="C17" s="32" t="inlineStr">
        <is>
          <t>Capital Markets</t>
        </is>
      </c>
      <c r="D17" s="14" t="n">
        <v>4449</v>
      </c>
      <c r="E17" s="15" t="n">
        <v>172.19</v>
      </c>
      <c r="F17" s="16" t="n">
        <v>0.009299999999999999</v>
      </c>
      <c r="G17" s="16" t="n"/>
    </row>
    <row r="18">
      <c r="A18" s="13" t="inlineStr">
        <is>
          <t>Cholamandalam Financial Holdings Ltd.</t>
        </is>
      </c>
      <c r="B18" s="32" t="inlineStr">
        <is>
          <t>INE149A01033</t>
        </is>
      </c>
      <c r="C18" s="32" t="inlineStr">
        <is>
          <t>Finance</t>
        </is>
      </c>
      <c r="D18" s="14" t="n">
        <v>9183</v>
      </c>
      <c r="E18" s="15" t="n">
        <v>169.54</v>
      </c>
      <c r="F18" s="16" t="n">
        <v>0.0092</v>
      </c>
      <c r="G18" s="16" t="n"/>
    </row>
    <row r="19">
      <c r="A19" s="13" t="inlineStr">
        <is>
          <t>Angel One Ltd.</t>
        </is>
      </c>
      <c r="B19" s="32" t="inlineStr">
        <is>
          <t>INE732I01013</t>
        </is>
      </c>
      <c r="C19" s="32" t="inlineStr">
        <is>
          <t>Capital Markets</t>
        </is>
      </c>
      <c r="D19" s="14" t="n">
        <v>5960</v>
      </c>
      <c r="E19" s="15" t="n">
        <v>161.15</v>
      </c>
      <c r="F19" s="16" t="n">
        <v>0.008699999999999999</v>
      </c>
      <c r="G19" s="16" t="n"/>
    </row>
    <row r="20">
      <c r="A20" s="13" t="inlineStr">
        <is>
          <t>Kaynes Technology India Ltd.</t>
        </is>
      </c>
      <c r="B20" s="32" t="inlineStr">
        <is>
          <t>INE918Z01012</t>
        </is>
      </c>
      <c r="C20" s="32" t="inlineStr">
        <is>
          <t>Industrial Manufacturing</t>
        </is>
      </c>
      <c r="D20" s="14" t="n">
        <v>2896</v>
      </c>
      <c r="E20" s="15" t="n">
        <v>158.99</v>
      </c>
      <c r="F20" s="16" t="n">
        <v>0.0086</v>
      </c>
      <c r="G20" s="16" t="n"/>
    </row>
    <row r="21">
      <c r="A21" s="13" t="inlineStr">
        <is>
          <t>Crompton Greaves Cons Electrical Ltd.</t>
        </is>
      </c>
      <c r="B21" s="32" t="inlineStr">
        <is>
          <t>INE299U01018</t>
        </is>
      </c>
      <c r="C21" s="32" t="inlineStr">
        <is>
          <t>Consumer Durables</t>
        </is>
      </c>
      <c r="D21" s="14" t="n">
        <v>59586</v>
      </c>
      <c r="E21" s="15" t="n">
        <v>158.11</v>
      </c>
      <c r="F21" s="16" t="n">
        <v>0.0086</v>
      </c>
      <c r="G21" s="16" t="n"/>
    </row>
    <row r="22">
      <c r="A22" s="13" t="inlineStr">
        <is>
          <t>PNB Housing Finance Ltd.</t>
        </is>
      </c>
      <c r="B22" s="32" t="inlineStr">
        <is>
          <t>INE572E01012</t>
        </is>
      </c>
      <c r="C22" s="32" t="inlineStr">
        <is>
          <t>Finance</t>
        </is>
      </c>
      <c r="D22" s="14" t="n">
        <v>17416</v>
      </c>
      <c r="E22" s="15" t="n">
        <v>157.67</v>
      </c>
      <c r="F22" s="16" t="n">
        <v>0.008500000000000001</v>
      </c>
      <c r="G22" s="16" t="n"/>
    </row>
    <row r="23">
      <c r="A23" s="13" t="inlineStr">
        <is>
          <t>Krishna Inst of Medical Sciences Ltd.</t>
        </is>
      </c>
      <c r="B23" s="32" t="inlineStr">
        <is>
          <t>INE967H01025</t>
        </is>
      </c>
      <c r="C23" s="32" t="inlineStr">
        <is>
          <t>Healthcare Services</t>
        </is>
      </c>
      <c r="D23" s="14" t="n">
        <v>22842</v>
      </c>
      <c r="E23" s="15" t="n">
        <v>156.49</v>
      </c>
      <c r="F23" s="16" t="n">
        <v>0.008500000000000001</v>
      </c>
      <c r="G23" s="16" t="n"/>
    </row>
    <row r="24">
      <c r="A24" s="13" t="inlineStr">
        <is>
          <t>REDINGTON LIMITED</t>
        </is>
      </c>
      <c r="B24" s="32" t="inlineStr">
        <is>
          <t>INE891D01026</t>
        </is>
      </c>
      <c r="C24" s="32" t="inlineStr">
        <is>
          <t>Commercial Services &amp; Supplies</t>
        </is>
      </c>
      <c r="D24" s="14" t="n">
        <v>55085</v>
      </c>
      <c r="E24" s="15" t="n">
        <v>154.84</v>
      </c>
      <c r="F24" s="16" t="n">
        <v>0.008399999999999999</v>
      </c>
      <c r="G24" s="16" t="n"/>
    </row>
    <row r="25">
      <c r="A25" s="13" t="inlineStr">
        <is>
          <t>Manappuram Finance Ltd.</t>
        </is>
      </c>
      <c r="B25" s="32" t="inlineStr">
        <is>
          <t>INE522D01027</t>
        </is>
      </c>
      <c r="C25" s="32" t="inlineStr">
        <is>
          <t>Finance</t>
        </is>
      </c>
      <c r="D25" s="14" t="n">
        <v>50886</v>
      </c>
      <c r="E25" s="15" t="n">
        <v>145</v>
      </c>
      <c r="F25" s="16" t="n">
        <v>0.0078</v>
      </c>
      <c r="G25" s="16" t="n"/>
    </row>
    <row r="26">
      <c r="A26" s="13" t="inlineStr">
        <is>
          <t>Amber Enterprises India Ltd.</t>
        </is>
      </c>
      <c r="B26" s="32" t="inlineStr">
        <is>
          <t>INE371P01015</t>
        </is>
      </c>
      <c r="C26" s="32" t="inlineStr">
        <is>
          <t>Consumer Durables</t>
        </is>
      </c>
      <c r="D26" s="14" t="n">
        <v>1970</v>
      </c>
      <c r="E26" s="15" t="n">
        <v>141.47</v>
      </c>
      <c r="F26" s="16" t="n">
        <v>0.0077</v>
      </c>
      <c r="G26" s="16" t="n"/>
    </row>
    <row r="27">
      <c r="A27" s="13" t="inlineStr">
        <is>
          <t>Aster DM Healthcare Ltd.</t>
        </is>
      </c>
      <c r="B27" s="32" t="inlineStr">
        <is>
          <t>INE914M01019</t>
        </is>
      </c>
      <c r="C27" s="32" t="inlineStr">
        <is>
          <t>Healthcare Services</t>
        </is>
      </c>
      <c r="D27" s="14" t="n">
        <v>20954</v>
      </c>
      <c r="E27" s="15" t="n">
        <v>139.44</v>
      </c>
      <c r="F27" s="16" t="n">
        <v>0.0075</v>
      </c>
      <c r="G27" s="16" t="n"/>
    </row>
    <row r="28">
      <c r="A28" s="13" t="inlineStr">
        <is>
          <t>Neuland Laboratories Ltd.</t>
        </is>
      </c>
      <c r="B28" s="32" t="inlineStr">
        <is>
          <t>INE794A01010</t>
        </is>
      </c>
      <c r="C28" s="32" t="inlineStr">
        <is>
          <t>Pharmaceuticals &amp; Biotechnology</t>
        </is>
      </c>
      <c r="D28" s="14" t="n">
        <v>794</v>
      </c>
      <c r="E28" s="15" t="n">
        <v>137.27</v>
      </c>
      <c r="F28" s="16" t="n">
        <v>0.0074</v>
      </c>
      <c r="G28" s="16" t="n"/>
    </row>
    <row r="29">
      <c r="A29" s="13" t="inlineStr">
        <is>
          <t>JB Chemicals &amp; Pharmaceuticals Ltd.</t>
        </is>
      </c>
      <c r="B29" s="32" t="inlineStr">
        <is>
          <t>INE572A01036</t>
        </is>
      </c>
      <c r="C29" s="32" t="inlineStr">
        <is>
          <t>Pharmaceuticals &amp; Biotechnology</t>
        </is>
      </c>
      <c r="D29" s="14" t="n">
        <v>7548</v>
      </c>
      <c r="E29" s="15" t="n">
        <v>133.7</v>
      </c>
      <c r="F29" s="16" t="n">
        <v>0.0072</v>
      </c>
      <c r="G29" s="16" t="n"/>
    </row>
    <row r="30">
      <c r="A30" s="13" t="inlineStr">
        <is>
          <t>KFIN Technologies Ltd.</t>
        </is>
      </c>
      <c r="B30" s="32" t="inlineStr">
        <is>
          <t>INE138Y01010</t>
        </is>
      </c>
      <c r="C30" s="32" t="inlineStr">
        <is>
          <t>Capital Markets</t>
        </is>
      </c>
      <c r="D30" s="14" t="n">
        <v>12348</v>
      </c>
      <c r="E30" s="15" t="n">
        <v>130.43</v>
      </c>
      <c r="F30" s="16" t="n">
        <v>0.0071</v>
      </c>
      <c r="G30" s="16" t="n"/>
    </row>
    <row r="31">
      <c r="A31" s="13" t="inlineStr">
        <is>
          <t>Gland Pharma Ltd.</t>
        </is>
      </c>
      <c r="B31" s="32" t="inlineStr">
        <is>
          <t>INE068V01023</t>
        </is>
      </c>
      <c r="C31" s="32" t="inlineStr">
        <is>
          <t>Pharmaceuticals &amp; Biotechnology</t>
        </is>
      </c>
      <c r="D31" s="14" t="n">
        <v>7379</v>
      </c>
      <c r="E31" s="15" t="n">
        <v>129.84</v>
      </c>
      <c r="F31" s="16" t="n">
        <v>0.007</v>
      </c>
      <c r="G31" s="16" t="n"/>
    </row>
    <row r="32">
      <c r="A32" s="13" t="inlineStr">
        <is>
          <t>Poonawalla Fincorp Ltd.</t>
        </is>
      </c>
      <c r="B32" s="32" t="inlineStr">
        <is>
          <t>INE511C01022</t>
        </is>
      </c>
      <c r="C32" s="32" t="inlineStr">
        <is>
          <t>Finance</t>
        </is>
      </c>
      <c r="D32" s="14" t="n">
        <v>26629</v>
      </c>
      <c r="E32" s="15" t="n">
        <v>127.9</v>
      </c>
      <c r="F32" s="16" t="n">
        <v>0.0069</v>
      </c>
      <c r="G32" s="16" t="n"/>
    </row>
    <row r="33">
      <c r="A33" s="13" t="inlineStr">
        <is>
          <t>Kalpataru Projects International Ltd.</t>
        </is>
      </c>
      <c r="B33" s="32" t="inlineStr">
        <is>
          <t>INE220B01022</t>
        </is>
      </c>
      <c r="C33" s="32" t="inlineStr">
        <is>
          <t>Construction</t>
        </is>
      </c>
      <c r="D33" s="14" t="n">
        <v>10536</v>
      </c>
      <c r="E33" s="15" t="n">
        <v>126.4</v>
      </c>
      <c r="F33" s="16" t="n">
        <v>0.0068</v>
      </c>
      <c r="G33" s="16" t="n"/>
    </row>
    <row r="34">
      <c r="A34" s="13" t="inlineStr">
        <is>
          <t>IIFL Finance Ltd.</t>
        </is>
      </c>
      <c r="B34" s="32" t="inlineStr">
        <is>
          <t>INE530B01024</t>
        </is>
      </c>
      <c r="C34" s="32" t="inlineStr">
        <is>
          <t>Finance</t>
        </is>
      </c>
      <c r="D34" s="14" t="n">
        <v>21521</v>
      </c>
      <c r="E34" s="15" t="n">
        <v>124.54</v>
      </c>
      <c r="F34" s="16" t="n">
        <v>0.0067</v>
      </c>
      <c r="G34" s="16" t="n"/>
    </row>
    <row r="35">
      <c r="A35" s="13" t="inlineStr">
        <is>
          <t>Narayana Hrudayalaya ltd.</t>
        </is>
      </c>
      <c r="B35" s="32" t="inlineStr">
        <is>
          <t>INE410P01011</t>
        </is>
      </c>
      <c r="C35" s="32" t="inlineStr">
        <is>
          <t>Healthcare Services</t>
        </is>
      </c>
      <c r="D35" s="14" t="n">
        <v>6297</v>
      </c>
      <c r="E35" s="15" t="n">
        <v>122.51</v>
      </c>
      <c r="F35" s="16" t="n">
        <v>0.0066</v>
      </c>
      <c r="G35" s="16" t="n"/>
    </row>
    <row r="36">
      <c r="A36" s="13" t="inlineStr">
        <is>
          <t>Bandhan Bank Ltd.</t>
        </is>
      </c>
      <c r="B36" s="32" t="inlineStr">
        <is>
          <t>INE545U01014</t>
        </is>
      </c>
      <c r="C36" s="32" t="inlineStr">
        <is>
          <t>Banks</t>
        </is>
      </c>
      <c r="D36" s="14" t="n">
        <v>80858</v>
      </c>
      <c r="E36" s="15" t="n">
        <v>121.58</v>
      </c>
      <c r="F36" s="16" t="n">
        <v>0.0066</v>
      </c>
      <c r="G36" s="16" t="n"/>
    </row>
    <row r="37">
      <c r="A37" s="13" t="inlineStr">
        <is>
          <t>The Ramco Cements Ltd.</t>
        </is>
      </c>
      <c r="B37" s="32" t="inlineStr">
        <is>
          <t>INE331A01037</t>
        </is>
      </c>
      <c r="C37" s="32" t="inlineStr">
        <is>
          <t>Cement &amp; Cement Products</t>
        </is>
      </c>
      <c r="D37" s="14" t="n">
        <v>11714</v>
      </c>
      <c r="E37" s="15" t="n">
        <v>121.53</v>
      </c>
      <c r="F37" s="16" t="n">
        <v>0.0066</v>
      </c>
      <c r="G37" s="16" t="n"/>
    </row>
    <row r="38">
      <c r="A38" s="13" t="inlineStr">
        <is>
          <t>Inox Wind Ltd.</t>
        </is>
      </c>
      <c r="B38" s="32" t="inlineStr">
        <is>
          <t>INE066P01011</t>
        </is>
      </c>
      <c r="C38" s="32" t="inlineStr">
        <is>
          <t>Electrical Equipment</t>
        </is>
      </c>
      <c r="D38" s="14" t="n">
        <v>89406</v>
      </c>
      <c r="E38" s="15" t="n">
        <v>120.25</v>
      </c>
      <c r="F38" s="16" t="n">
        <v>0.0065</v>
      </c>
      <c r="G38" s="16" t="n"/>
    </row>
    <row r="39">
      <c r="A39" s="13" t="inlineStr">
        <is>
          <t>Tata Chemicals Ltd.</t>
        </is>
      </c>
      <c r="B39" s="32" t="inlineStr">
        <is>
          <t>INE092A01019</t>
        </is>
      </c>
      <c r="C39" s="32" t="inlineStr">
        <is>
          <t>Chemicals &amp; Petrochemicals</t>
        </is>
      </c>
      <c r="D39" s="14" t="n">
        <v>14515</v>
      </c>
      <c r="E39" s="15" t="n">
        <v>116.18</v>
      </c>
      <c r="F39" s="16" t="n">
        <v>0.0063</v>
      </c>
      <c r="G39" s="16" t="n"/>
    </row>
    <row r="40">
      <c r="A40" s="13" t="inlineStr">
        <is>
          <t>Brigade Enterprises Ltd.</t>
        </is>
      </c>
      <c r="B40" s="32" t="inlineStr">
        <is>
          <t>INE791I01019</t>
        </is>
      </c>
      <c r="C40" s="32" t="inlineStr">
        <is>
          <t>Realty</t>
        </is>
      </c>
      <c r="D40" s="14" t="n">
        <v>12875</v>
      </c>
      <c r="E40" s="15" t="n">
        <v>115.24</v>
      </c>
      <c r="F40" s="16" t="n">
        <v>0.0062</v>
      </c>
      <c r="G40" s="16" t="n"/>
    </row>
    <row r="41">
      <c r="A41" s="13" t="inlineStr">
        <is>
          <t>National Buildings Construction Corporation Ltd.</t>
        </is>
      </c>
      <c r="B41" s="32" t="inlineStr">
        <is>
          <t>INE095N01031</t>
        </is>
      </c>
      <c r="C41" s="32" t="inlineStr">
        <is>
          <t>Construction</t>
        </is>
      </c>
      <c r="D41" s="14" t="n">
        <v>95998</v>
      </c>
      <c r="E41" s="15" t="n">
        <v>112.02</v>
      </c>
      <c r="F41" s="16" t="n">
        <v>0.0061</v>
      </c>
      <c r="G41" s="16" t="n"/>
    </row>
    <row r="42">
      <c r="A42" s="13" t="inlineStr">
        <is>
          <t>Sammaan Capital Ltd.</t>
        </is>
      </c>
      <c r="B42" s="32" t="inlineStr">
        <is>
          <t>INE148I01020</t>
        </is>
      </c>
      <c r="C42" s="32" t="inlineStr">
        <is>
          <t>Finance</t>
        </is>
      </c>
      <c r="D42" s="14" t="n">
        <v>71497</v>
      </c>
      <c r="E42" s="15" t="n">
        <v>109.93</v>
      </c>
      <c r="F42" s="16" t="n">
        <v>0.006</v>
      </c>
      <c r="G42" s="16" t="n"/>
    </row>
    <row r="43">
      <c r="A43" s="13" t="inlineStr">
        <is>
          <t>Asahi India Glass Ltd.</t>
        </is>
      </c>
      <c r="B43" s="32" t="inlineStr">
        <is>
          <t>INE439A01020</t>
        </is>
      </c>
      <c r="C43" s="32" t="inlineStr">
        <is>
          <t>Auto Components</t>
        </is>
      </c>
      <c r="D43" s="14" t="n">
        <v>10735</v>
      </c>
      <c r="E43" s="15" t="n">
        <v>109.57</v>
      </c>
      <c r="F43" s="16" t="n">
        <v>0.0059</v>
      </c>
      <c r="G43" s="16" t="n"/>
    </row>
    <row r="44">
      <c r="A44" s="13" t="inlineStr">
        <is>
          <t>Amara Raja Energy &amp; Mobility Ltd.</t>
        </is>
      </c>
      <c r="B44" s="32" t="inlineStr">
        <is>
          <t>INE885A01032</t>
        </is>
      </c>
      <c r="C44" s="32" t="inlineStr">
        <is>
          <t>Auto Components</t>
        </is>
      </c>
      <c r="D44" s="14" t="n">
        <v>11357</v>
      </c>
      <c r="E44" s="15" t="n">
        <v>108.11</v>
      </c>
      <c r="F44" s="16" t="n">
        <v>0.0059</v>
      </c>
      <c r="G44" s="16" t="n"/>
    </row>
    <row r="45">
      <c r="A45" s="13" t="inlineStr">
        <is>
          <t>Dr. Lal Path Labs Ltd.</t>
        </is>
      </c>
      <c r="B45" s="32" t="inlineStr">
        <is>
          <t>INE600L01024</t>
        </is>
      </c>
      <c r="C45" s="32" t="inlineStr">
        <is>
          <t>Healthcare Services</t>
        </is>
      </c>
      <c r="D45" s="14" t="n">
        <v>3541</v>
      </c>
      <c r="E45" s="15" t="n">
        <v>108.06</v>
      </c>
      <c r="F45" s="16" t="n">
        <v>0.0058</v>
      </c>
      <c r="G45" s="16" t="n"/>
    </row>
    <row r="46">
      <c r="A46" s="13" t="inlineStr">
        <is>
          <t>Motherson Sumi Wiring India Ltd.</t>
        </is>
      </c>
      <c r="B46" s="32" t="inlineStr">
        <is>
          <t>INE0FS801015</t>
        </is>
      </c>
      <c r="C46" s="32" t="inlineStr">
        <is>
          <t>Auto Components</t>
        </is>
      </c>
      <c r="D46" s="14" t="n">
        <v>235732</v>
      </c>
      <c r="E46" s="15" t="n">
        <v>107.64</v>
      </c>
      <c r="F46" s="16" t="n">
        <v>0.0058</v>
      </c>
      <c r="G46" s="16" t="n"/>
    </row>
    <row r="47">
      <c r="A47" s="13" t="inlineStr">
        <is>
          <t>Piramal Pharma Ltd.</t>
        </is>
      </c>
      <c r="B47" s="32" t="inlineStr">
        <is>
          <t>INE0DK501011</t>
        </is>
      </c>
      <c r="C47" s="32" t="inlineStr">
        <is>
          <t>Pharmaceuticals &amp; Biotechnology</t>
        </is>
      </c>
      <c r="D47" s="14" t="n">
        <v>57295</v>
      </c>
      <c r="E47" s="15" t="n">
        <v>107.26</v>
      </c>
      <c r="F47" s="16" t="n">
        <v>0.0058</v>
      </c>
      <c r="G47" s="16" t="n"/>
    </row>
    <row r="48">
      <c r="A48" s="13" t="inlineStr">
        <is>
          <t>Authum Investment &amp; Infrastructure Ltd.</t>
        </is>
      </c>
      <c r="B48" s="32" t="inlineStr">
        <is>
          <t>INE206F01022</t>
        </is>
      </c>
      <c r="C48" s="32" t="inlineStr">
        <is>
          <t>Finance</t>
        </is>
      </c>
      <c r="D48" s="14" t="n">
        <v>3939</v>
      </c>
      <c r="E48" s="15" t="n">
        <v>106.61</v>
      </c>
      <c r="F48" s="16" t="n">
        <v>0.0058</v>
      </c>
      <c r="G48" s="16" t="n"/>
    </row>
    <row r="49">
      <c r="A49" s="13" t="inlineStr">
        <is>
          <t>Reliance Power Ltd.</t>
        </is>
      </c>
      <c r="B49" s="32" t="inlineStr">
        <is>
          <t>INE614G01033</t>
        </is>
      </c>
      <c r="C49" s="32" t="inlineStr">
        <is>
          <t>Power</t>
        </is>
      </c>
      <c r="D49" s="14" t="n">
        <v>265655</v>
      </c>
      <c r="E49" s="15" t="n">
        <v>106.13</v>
      </c>
      <c r="F49" s="16" t="n">
        <v>0.0057</v>
      </c>
      <c r="G49" s="16" t="n"/>
    </row>
    <row r="50">
      <c r="A50" s="13" t="inlineStr">
        <is>
          <t>Timken India Ltd.</t>
        </is>
      </c>
      <c r="B50" s="32" t="inlineStr">
        <is>
          <t>INE325A01013</t>
        </is>
      </c>
      <c r="C50" s="32" t="inlineStr">
        <is>
          <t>Industrial Products</t>
        </is>
      </c>
      <c r="D50" s="14" t="n">
        <v>3329</v>
      </c>
      <c r="E50" s="15" t="n">
        <v>105.01</v>
      </c>
      <c r="F50" s="16" t="n">
        <v>0.0057</v>
      </c>
      <c r="G50" s="16" t="n"/>
    </row>
    <row r="51">
      <c r="A51" s="13" t="inlineStr">
        <is>
          <t>Nuvama Wealth Management Ltd.</t>
        </is>
      </c>
      <c r="B51" s="32" t="inlineStr">
        <is>
          <t>INE531F01015</t>
        </is>
      </c>
      <c r="C51" s="32" t="inlineStr">
        <is>
          <t>Capital Markets</t>
        </is>
      </c>
      <c r="D51" s="14" t="n">
        <v>1394</v>
      </c>
      <c r="E51" s="15" t="n">
        <v>104.03</v>
      </c>
      <c r="F51" s="16" t="n">
        <v>0.0056</v>
      </c>
      <c r="G51" s="16" t="n"/>
    </row>
    <row r="52">
      <c r="A52" s="13" t="inlineStr">
        <is>
          <t>Welspun Corp Ltd.</t>
        </is>
      </c>
      <c r="B52" s="32" t="inlineStr">
        <is>
          <t>INE191B01025</t>
        </is>
      </c>
      <c r="C52" s="32" t="inlineStr">
        <is>
          <t>Industrial Products</t>
        </is>
      </c>
      <c r="D52" s="14" t="n">
        <v>12131</v>
      </c>
      <c r="E52" s="15" t="n">
        <v>103.89</v>
      </c>
      <c r="F52" s="16" t="n">
        <v>0.0056</v>
      </c>
      <c r="G52" s="16" t="n"/>
    </row>
    <row r="53">
      <c r="A53" s="13" t="inlineStr">
        <is>
          <t>Anand Rathi Wealth Ltd.</t>
        </is>
      </c>
      <c r="B53" s="32" t="inlineStr">
        <is>
          <t>INE463V01026</t>
        </is>
      </c>
      <c r="C53" s="32" t="inlineStr">
        <is>
          <t>Capital Markets</t>
        </is>
      </c>
      <c r="D53" s="14" t="n">
        <v>3574</v>
      </c>
      <c r="E53" s="15" t="n">
        <v>103.25</v>
      </c>
      <c r="F53" s="16" t="n">
        <v>0.0056</v>
      </c>
      <c r="G53" s="16" t="n"/>
    </row>
    <row r="54">
      <c r="A54" s="13" t="inlineStr">
        <is>
          <t>Star Health &amp; Allied Insurance Co Ltd.</t>
        </is>
      </c>
      <c r="B54" s="32" t="inlineStr">
        <is>
          <t>INE575P01011</t>
        </is>
      </c>
      <c r="C54" s="32" t="inlineStr">
        <is>
          <t>Insurance</t>
        </is>
      </c>
      <c r="D54" s="14" t="n">
        <v>21073</v>
      </c>
      <c r="E54" s="15" t="n">
        <v>102.83</v>
      </c>
      <c r="F54" s="16" t="n">
        <v>0.0056</v>
      </c>
      <c r="G54" s="16" t="n"/>
    </row>
    <row r="55">
      <c r="A55" s="13" t="inlineStr">
        <is>
          <t>Indian Energy Exchange Ltd.</t>
        </is>
      </c>
      <c r="B55" s="32" t="inlineStr">
        <is>
          <t>INE022Q01020</t>
        </is>
      </c>
      <c r="C55" s="32" t="inlineStr">
        <is>
          <t>Capital Markets</t>
        </is>
      </c>
      <c r="D55" s="14" t="n">
        <v>73727</v>
      </c>
      <c r="E55" s="15" t="n">
        <v>102.69</v>
      </c>
      <c r="F55" s="16" t="n">
        <v>0.0056</v>
      </c>
      <c r="G55" s="16" t="n"/>
    </row>
    <row r="56">
      <c r="A56" s="13" t="inlineStr">
        <is>
          <t>Five Star Business Finance Ltd.</t>
        </is>
      </c>
      <c r="B56" s="32" t="inlineStr">
        <is>
          <t>INE128S01021</t>
        </is>
      </c>
      <c r="C56" s="32" t="inlineStr">
        <is>
          <t>Finance</t>
        </is>
      </c>
      <c r="D56" s="14" t="n">
        <v>17286</v>
      </c>
      <c r="E56" s="15" t="n">
        <v>102.14</v>
      </c>
      <c r="F56" s="16" t="n">
        <v>0.0055</v>
      </c>
      <c r="G56" s="16" t="n"/>
    </row>
    <row r="57">
      <c r="A57" s="13" t="inlineStr">
        <is>
          <t>PTC Industries Ltd.</t>
        </is>
      </c>
      <c r="B57" s="32" t="inlineStr">
        <is>
          <t>INE596F01018</t>
        </is>
      </c>
      <c r="C57" s="32" t="inlineStr">
        <is>
          <t>Industrial Products</t>
        </is>
      </c>
      <c r="D57" s="14" t="n">
        <v>561</v>
      </c>
      <c r="E57" s="15" t="n">
        <v>101.97</v>
      </c>
      <c r="F57" s="16" t="n">
        <v>0.0055</v>
      </c>
      <c r="G57" s="16" t="n"/>
    </row>
    <row r="58">
      <c r="A58" s="13" t="inlineStr">
        <is>
          <t>Elgi Equipments Ltd.</t>
        </is>
      </c>
      <c r="B58" s="32" t="inlineStr">
        <is>
          <t>INE285A01027</t>
        </is>
      </c>
      <c r="C58" s="32" t="inlineStr">
        <is>
          <t>Industrial Products</t>
        </is>
      </c>
      <c r="D58" s="14" t="n">
        <v>19961</v>
      </c>
      <c r="E58" s="15" t="n">
        <v>101.9</v>
      </c>
      <c r="F58" s="16" t="n">
        <v>0.0055</v>
      </c>
      <c r="G58" s="16" t="n"/>
    </row>
    <row r="59">
      <c r="A59" s="13" t="inlineStr">
        <is>
          <t>Firstsource Solutions Ltd.</t>
        </is>
      </c>
      <c r="B59" s="32" t="inlineStr">
        <is>
          <t>INE684F01012</t>
        </is>
      </c>
      <c r="C59" s="32" t="inlineStr">
        <is>
          <t>Commercial Services &amp; Supplies</t>
        </is>
      </c>
      <c r="D59" s="14" t="n">
        <v>29441</v>
      </c>
      <c r="E59" s="15" t="n">
        <v>101.81</v>
      </c>
      <c r="F59" s="16" t="n">
        <v>0.0055</v>
      </c>
      <c r="G59" s="16" t="n"/>
    </row>
    <row r="60">
      <c r="A60" s="13" t="inlineStr">
        <is>
          <t>The Great Eastern Shipping Company Ltd.</t>
        </is>
      </c>
      <c r="B60" s="32" t="inlineStr">
        <is>
          <t>INE017A01032</t>
        </is>
      </c>
      <c r="C60" s="32" t="inlineStr">
        <is>
          <t>Transport Services</t>
        </is>
      </c>
      <c r="D60" s="14" t="n">
        <v>9193</v>
      </c>
      <c r="E60" s="15" t="n">
        <v>101.76</v>
      </c>
      <c r="F60" s="16" t="n">
        <v>0.0055</v>
      </c>
      <c r="G60" s="16" t="n"/>
    </row>
    <row r="61">
      <c r="A61" s="13" t="inlineStr">
        <is>
          <t>CESC Ltd.</t>
        </is>
      </c>
      <c r="B61" s="32" t="inlineStr">
        <is>
          <t>INE486A01021</t>
        </is>
      </c>
      <c r="C61" s="32" t="inlineStr">
        <is>
          <t>Power</t>
        </is>
      </c>
      <c r="D61" s="14" t="n">
        <v>58454</v>
      </c>
      <c r="E61" s="15" t="n">
        <v>99.65000000000001</v>
      </c>
      <c r="F61" s="16" t="n">
        <v>0.0054</v>
      </c>
      <c r="G61" s="16" t="n"/>
    </row>
    <row r="62">
      <c r="A62" s="13" t="inlineStr">
        <is>
          <t>Hindustan Copper Ltd.</t>
        </is>
      </c>
      <c r="B62" s="32" t="inlineStr">
        <is>
          <t>INE531E01026</t>
        </is>
      </c>
      <c r="C62" s="32" t="inlineStr">
        <is>
          <t>Non - Ferrous Metals</t>
        </is>
      </c>
      <c r="D62" s="14" t="n">
        <v>30427</v>
      </c>
      <c r="E62" s="15" t="n">
        <v>99.5</v>
      </c>
      <c r="F62" s="16" t="n">
        <v>0.0054</v>
      </c>
      <c r="G62" s="16" t="n"/>
    </row>
    <row r="63">
      <c r="A63" s="13" t="inlineStr">
        <is>
          <t>EID Parry India Ltd.</t>
        </is>
      </c>
      <c r="B63" s="32" t="inlineStr">
        <is>
          <t>INE126A01031</t>
        </is>
      </c>
      <c r="C63" s="32" t="inlineStr">
        <is>
          <t>Food Products</t>
        </is>
      </c>
      <c r="D63" s="14" t="n">
        <v>9527</v>
      </c>
      <c r="E63" s="15" t="n">
        <v>98.20999999999999</v>
      </c>
      <c r="F63" s="16" t="n">
        <v>0.0053</v>
      </c>
      <c r="G63" s="16" t="n"/>
    </row>
    <row r="64">
      <c r="A64" s="13" t="inlineStr">
        <is>
          <t>Affle 3i Ltd.</t>
        </is>
      </c>
      <c r="B64" s="32" t="inlineStr">
        <is>
          <t>INE00WC01027</t>
        </is>
      </c>
      <c r="C64" s="32" t="inlineStr">
        <is>
          <t>IT - Services</t>
        </is>
      </c>
      <c r="D64" s="14" t="n">
        <v>5868</v>
      </c>
      <c r="E64" s="15" t="n">
        <v>97.45999999999999</v>
      </c>
      <c r="F64" s="16" t="n">
        <v>0.0053</v>
      </c>
      <c r="G64" s="16" t="n"/>
    </row>
    <row r="65">
      <c r="A65" s="13" t="inlineStr">
        <is>
          <t>Emami Ltd.</t>
        </is>
      </c>
      <c r="B65" s="32" t="inlineStr">
        <is>
          <t>INE548C01032</t>
        </is>
      </c>
      <c r="C65" s="32" t="inlineStr">
        <is>
          <t>Personal Products</t>
        </is>
      </c>
      <c r="D65" s="14" t="n">
        <v>18279</v>
      </c>
      <c r="E65" s="15" t="n">
        <v>96.97</v>
      </c>
      <c r="F65" s="16" t="n">
        <v>0.0052</v>
      </c>
      <c r="G65" s="16" t="n"/>
    </row>
    <row r="66">
      <c r="A66" s="13" t="inlineStr">
        <is>
          <t>Sundram Fasteners Ltd.</t>
        </is>
      </c>
      <c r="B66" s="32" t="inlineStr">
        <is>
          <t>INE387A01021</t>
        </is>
      </c>
      <c r="C66" s="32" t="inlineStr">
        <is>
          <t>Auto Components</t>
        </is>
      </c>
      <c r="D66" s="14" t="n">
        <v>10250</v>
      </c>
      <c r="E66" s="15" t="n">
        <v>95.81</v>
      </c>
      <c r="F66" s="16" t="n">
        <v>0.0052</v>
      </c>
      <c r="G66" s="16" t="n"/>
    </row>
    <row r="67">
      <c r="A67" s="13" t="inlineStr">
        <is>
          <t>Himadri Speciality Chemical Ltd.</t>
        </is>
      </c>
      <c r="B67" s="32" t="inlineStr">
        <is>
          <t>INE019C01026</t>
        </is>
      </c>
      <c r="C67" s="32" t="inlineStr">
        <is>
          <t>Chemicals &amp; Petrochemicals</t>
        </is>
      </c>
      <c r="D67" s="14" t="n">
        <v>21754</v>
      </c>
      <c r="E67" s="15" t="n">
        <v>95.2</v>
      </c>
      <c r="F67" s="16" t="n">
        <v>0.0052</v>
      </c>
      <c r="G67" s="16" t="n"/>
    </row>
    <row r="68">
      <c r="A68" s="13" t="inlineStr">
        <is>
          <t>Wockhardt Ltd.</t>
        </is>
      </c>
      <c r="B68" s="32" t="inlineStr">
        <is>
          <t>INE049B01025</t>
        </is>
      </c>
      <c r="C68" s="32" t="inlineStr">
        <is>
          <t>Pharmaceuticals &amp; Biotechnology</t>
        </is>
      </c>
      <c r="D68" s="14" t="n">
        <v>7659</v>
      </c>
      <c r="E68" s="15" t="n">
        <v>94.59</v>
      </c>
      <c r="F68" s="16" t="n">
        <v>0.0051</v>
      </c>
      <c r="G68" s="16" t="n"/>
    </row>
    <row r="69">
      <c r="A69" s="13" t="inlineStr">
        <is>
          <t>Intellect Design Arena Ltd.</t>
        </is>
      </c>
      <c r="B69" s="32" t="inlineStr">
        <is>
          <t>INE306R01017</t>
        </is>
      </c>
      <c r="C69" s="32" t="inlineStr">
        <is>
          <t>IT - Software</t>
        </is>
      </c>
      <c r="D69" s="14" t="n">
        <v>8438</v>
      </c>
      <c r="E69" s="15" t="n">
        <v>93.87</v>
      </c>
      <c r="F69" s="16" t="n">
        <v>0.0051</v>
      </c>
      <c r="G69" s="16" t="n"/>
    </row>
    <row r="70">
      <c r="A70" s="13" t="inlineStr">
        <is>
          <t>HBL Engineering Ltd.</t>
        </is>
      </c>
      <c r="B70" s="32" t="inlineStr">
        <is>
          <t>INE292B01021</t>
        </is>
      </c>
      <c r="C70" s="32" t="inlineStr">
        <is>
          <t>Industrial Products</t>
        </is>
      </c>
      <c r="D70" s="14" t="n">
        <v>10447</v>
      </c>
      <c r="E70" s="15" t="n">
        <v>92.53</v>
      </c>
      <c r="F70" s="16" t="n">
        <v>0.005</v>
      </c>
      <c r="G70" s="16" t="n"/>
    </row>
    <row r="71">
      <c r="A71" s="13" t="inlineStr">
        <is>
          <t>ZF Commercial Vehicle Ctrl Sys Ind Ltd.</t>
        </is>
      </c>
      <c r="B71" s="32" t="inlineStr">
        <is>
          <t>INE342J01019</t>
        </is>
      </c>
      <c r="C71" s="32" t="inlineStr">
        <is>
          <t>Auto Components</t>
        </is>
      </c>
      <c r="D71" s="14" t="n">
        <v>700</v>
      </c>
      <c r="E71" s="15" t="n">
        <v>92.43000000000001</v>
      </c>
      <c r="F71" s="16" t="n">
        <v>0.005</v>
      </c>
      <c r="G71" s="16" t="n"/>
    </row>
    <row r="72">
      <c r="A72" s="13" t="inlineStr">
        <is>
          <t>Carborundum Universal Ltd.</t>
        </is>
      </c>
      <c r="B72" s="32" t="inlineStr">
        <is>
          <t>INE120A01034</t>
        </is>
      </c>
      <c r="C72" s="32" t="inlineStr">
        <is>
          <t>Industrial Products</t>
        </is>
      </c>
      <c r="D72" s="14" t="n">
        <v>10651</v>
      </c>
      <c r="E72" s="15" t="n">
        <v>91.26000000000001</v>
      </c>
      <c r="F72" s="16" t="n">
        <v>0.0049</v>
      </c>
      <c r="G72" s="16" t="n"/>
    </row>
    <row r="73">
      <c r="A73" s="13" t="inlineStr">
        <is>
          <t>Eclerx Services Ltd.</t>
        </is>
      </c>
      <c r="B73" s="32" t="inlineStr">
        <is>
          <t>INE738I01010</t>
        </is>
      </c>
      <c r="C73" s="32" t="inlineStr">
        <is>
          <t>Commercial Services &amp; Supplies</t>
        </is>
      </c>
      <c r="D73" s="14" t="n">
        <v>1984</v>
      </c>
      <c r="E73" s="15" t="n">
        <v>90.29000000000001</v>
      </c>
      <c r="F73" s="16" t="n">
        <v>0.0049</v>
      </c>
      <c r="G73" s="16" t="n"/>
    </row>
    <row r="74">
      <c r="A74" s="13" t="inlineStr">
        <is>
          <t>Aegis Logistics Ltd.</t>
        </is>
      </c>
      <c r="B74" s="32" t="inlineStr">
        <is>
          <t>INE208C01025</t>
        </is>
      </c>
      <c r="C74" s="32" t="inlineStr">
        <is>
          <t>Gas</t>
        </is>
      </c>
      <c r="D74" s="14" t="n">
        <v>11645</v>
      </c>
      <c r="E74" s="15" t="n">
        <v>88.93000000000001</v>
      </c>
      <c r="F74" s="16" t="n">
        <v>0.0048</v>
      </c>
      <c r="G74" s="16" t="n"/>
    </row>
    <row r="75">
      <c r="A75" s="13" t="inlineStr">
        <is>
          <t>Cyient Ltd.</t>
        </is>
      </c>
      <c r="B75" s="32" t="inlineStr">
        <is>
          <t>INE136B01020</t>
        </is>
      </c>
      <c r="C75" s="32" t="inlineStr">
        <is>
          <t>IT - Services</t>
        </is>
      </c>
      <c r="D75" s="14" t="n">
        <v>7843</v>
      </c>
      <c r="E75" s="15" t="n">
        <v>88.12</v>
      </c>
      <c r="F75" s="16" t="n">
        <v>0.0048</v>
      </c>
      <c r="G75" s="16" t="n"/>
    </row>
    <row r="76">
      <c r="A76" s="13" t="inlineStr">
        <is>
          <t>PG Electroplast Ltd.</t>
        </is>
      </c>
      <c r="B76" s="32" t="inlineStr">
        <is>
          <t>INE457L01029</t>
        </is>
      </c>
      <c r="C76" s="32" t="inlineStr">
        <is>
          <t>Consumer Durables</t>
        </is>
      </c>
      <c r="D76" s="14" t="n">
        <v>14837</v>
      </c>
      <c r="E76" s="15" t="n">
        <v>87.67</v>
      </c>
      <c r="F76" s="16" t="n">
        <v>0.0047</v>
      </c>
      <c r="G76" s="16" t="n"/>
    </row>
    <row r="77">
      <c r="A77" s="13" t="inlineStr">
        <is>
          <t>Kirloskar Oil Engines Ltd.</t>
        </is>
      </c>
      <c r="B77" s="32" t="inlineStr">
        <is>
          <t>INE146L01010</t>
        </is>
      </c>
      <c r="C77" s="32" t="inlineStr">
        <is>
          <t>Industrial Products</t>
        </is>
      </c>
      <c r="D77" s="14" t="n">
        <v>7713</v>
      </c>
      <c r="E77" s="15" t="n">
        <v>86.76000000000001</v>
      </c>
      <c r="F77" s="16" t="n">
        <v>0.0047</v>
      </c>
      <c r="G77" s="16" t="n"/>
    </row>
    <row r="78">
      <c r="A78" s="13" t="inlineStr">
        <is>
          <t>Atul Ltd.</t>
        </is>
      </c>
      <c r="B78" s="32" t="inlineStr">
        <is>
          <t>INE100A01010</t>
        </is>
      </c>
      <c r="C78" s="32" t="inlineStr">
        <is>
          <t>Chemicals &amp; Petrochemicals</t>
        </is>
      </c>
      <c r="D78" s="14" t="n">
        <v>1477</v>
      </c>
      <c r="E78" s="15" t="n">
        <v>86.76000000000001</v>
      </c>
      <c r="F78" s="16" t="n">
        <v>0.0047</v>
      </c>
      <c r="G78" s="16" t="n"/>
    </row>
    <row r="79">
      <c r="A79" s="13" t="inlineStr">
        <is>
          <t>Zee Entertainment Enterprises Ltd.</t>
        </is>
      </c>
      <c r="B79" s="32" t="inlineStr">
        <is>
          <t>INE256A01028</t>
        </is>
      </c>
      <c r="C79" s="32" t="inlineStr">
        <is>
          <t>Entertainment</t>
        </is>
      </c>
      <c r="D79" s="14" t="n">
        <v>85371</v>
      </c>
      <c r="E79" s="15" t="n">
        <v>86.63</v>
      </c>
      <c r="F79" s="16" t="n">
        <v>0.0047</v>
      </c>
      <c r="G79" s="16" t="n"/>
    </row>
    <row r="80">
      <c r="A80" s="13" t="inlineStr">
        <is>
          <t>Castrol India Ltd.</t>
        </is>
      </c>
      <c r="B80" s="32" t="inlineStr">
        <is>
          <t>INE172A01027</t>
        </is>
      </c>
      <c r="C80" s="32" t="inlineStr">
        <is>
          <t>Petroleum Products</t>
        </is>
      </c>
      <c r="D80" s="14" t="n">
        <v>44862</v>
      </c>
      <c r="E80" s="15" t="n">
        <v>86.25</v>
      </c>
      <c r="F80" s="16" t="n">
        <v>0.0047</v>
      </c>
      <c r="G80" s="16" t="n"/>
    </row>
    <row r="81">
      <c r="A81" s="13" t="inlineStr">
        <is>
          <t>Aditya Birla Real Estate Ltd.</t>
        </is>
      </c>
      <c r="B81" s="32" t="inlineStr">
        <is>
          <t>INE055A01016</t>
        </is>
      </c>
      <c r="C81" s="32" t="inlineStr">
        <is>
          <t>Paper, Forest &amp; Jute Products</t>
        </is>
      </c>
      <c r="D81" s="14" t="n">
        <v>4849</v>
      </c>
      <c r="E81" s="15" t="n">
        <v>86</v>
      </c>
      <c r="F81" s="16" t="n">
        <v>0.0047</v>
      </c>
      <c r="G81" s="16" t="n"/>
    </row>
    <row r="82">
      <c r="A82" s="13" t="inlineStr">
        <is>
          <t>Deepak Fertilizers &amp; Petrochem Corp Ltd.</t>
        </is>
      </c>
      <c r="B82" s="32" t="inlineStr">
        <is>
          <t>INE501A01019</t>
        </is>
      </c>
      <c r="C82" s="32" t="inlineStr">
        <is>
          <t>Chemicals &amp; Petrochemicals</t>
        </is>
      </c>
      <c r="D82" s="14" t="n">
        <v>6225</v>
      </c>
      <c r="E82" s="15" t="n">
        <v>85.2</v>
      </c>
      <c r="F82" s="16" t="n">
        <v>0.0046</v>
      </c>
      <c r="G82" s="16" t="n"/>
    </row>
    <row r="83">
      <c r="A83" s="13" t="inlineStr">
        <is>
          <t>Jaiprakash Power Ventures Ltd.</t>
        </is>
      </c>
      <c r="B83" s="32" t="inlineStr">
        <is>
          <t>INE351F01018</t>
        </is>
      </c>
      <c r="C83" s="32" t="inlineStr">
        <is>
          <t>Power</t>
        </is>
      </c>
      <c r="D83" s="14" t="n">
        <v>441999</v>
      </c>
      <c r="E83" s="15" t="n">
        <v>83.05</v>
      </c>
      <c r="F83" s="16" t="n">
        <v>0.0045</v>
      </c>
      <c r="G83" s="16" t="n"/>
    </row>
    <row r="84">
      <c r="A84" s="13" t="inlineStr">
        <is>
          <t>KEC International Ltd.</t>
        </is>
      </c>
      <c r="B84" s="32" t="inlineStr">
        <is>
          <t>INE389H01022</t>
        </is>
      </c>
      <c r="C84" s="32" t="inlineStr">
        <is>
          <t>Construction</t>
        </is>
      </c>
      <c r="D84" s="14" t="n">
        <v>12030</v>
      </c>
      <c r="E84" s="15" t="n">
        <v>82.5</v>
      </c>
      <c r="F84" s="16" t="n">
        <v>0.0045</v>
      </c>
      <c r="G84" s="16" t="n"/>
    </row>
    <row r="85">
      <c r="A85" s="13" t="inlineStr">
        <is>
          <t>Kajaria Ceramics Ltd.</t>
        </is>
      </c>
      <c r="B85" s="32" t="inlineStr">
        <is>
          <t>INE217B01036</t>
        </is>
      </c>
      <c r="C85" s="32" t="inlineStr">
        <is>
          <t>Consumer Durables</t>
        </is>
      </c>
      <c r="D85" s="14" t="n">
        <v>7710</v>
      </c>
      <c r="E85" s="15" t="n">
        <v>82.28</v>
      </c>
      <c r="F85" s="16" t="n">
        <v>0.0045</v>
      </c>
      <c r="G85" s="16" t="n"/>
    </row>
    <row r="86">
      <c r="A86" s="13" t="inlineStr">
        <is>
          <t>Sai Life Sciences Ltd</t>
        </is>
      </c>
      <c r="B86" s="32" t="inlineStr">
        <is>
          <t>INE570L01029</t>
        </is>
      </c>
      <c r="C86" s="32" t="inlineStr">
        <is>
          <t>Pharmaceuticals &amp; Biotechnology</t>
        </is>
      </c>
      <c r="D86" s="14" t="n">
        <v>9280</v>
      </c>
      <c r="E86" s="15" t="n">
        <v>82.06999999999999</v>
      </c>
      <c r="F86" s="16" t="n">
        <v>0.0044</v>
      </c>
      <c r="G86" s="16" t="n"/>
    </row>
    <row r="87">
      <c r="A87" s="13" t="inlineStr">
        <is>
          <t>Data Patterns (India) Ltd.</t>
        </is>
      </c>
      <c r="B87" s="32" t="inlineStr">
        <is>
          <t>INE0IX101010</t>
        </is>
      </c>
      <c r="C87" s="32" t="inlineStr">
        <is>
          <t>Aerospace &amp; Defense</t>
        </is>
      </c>
      <c r="D87" s="14" t="n">
        <v>2745</v>
      </c>
      <c r="E87" s="15" t="n">
        <v>81.55</v>
      </c>
      <c r="F87" s="16" t="n">
        <v>0.0044</v>
      </c>
      <c r="G87" s="16" t="n"/>
    </row>
    <row r="88">
      <c r="A88" s="13" t="inlineStr">
        <is>
          <t>Jubilant Pharmova Ltd.</t>
        </is>
      </c>
      <c r="B88" s="32" t="inlineStr">
        <is>
          <t>INE700A01033</t>
        </is>
      </c>
      <c r="C88" s="32" t="inlineStr">
        <is>
          <t>Pharmaceuticals &amp; Biotechnology</t>
        </is>
      </c>
      <c r="D88" s="14" t="n">
        <v>7479</v>
      </c>
      <c r="E88" s="15" t="n">
        <v>81.5</v>
      </c>
      <c r="F88" s="16" t="n">
        <v>0.0044</v>
      </c>
      <c r="G88" s="16" t="n"/>
    </row>
    <row r="89">
      <c r="A89" s="13" t="inlineStr">
        <is>
          <t>Home First Finance Company India Ltd.</t>
        </is>
      </c>
      <c r="B89" s="32" t="inlineStr">
        <is>
          <t>INE481N01025</t>
        </is>
      </c>
      <c r="C89" s="32" t="inlineStr">
        <is>
          <t>Finance</t>
        </is>
      </c>
      <c r="D89" s="14" t="n">
        <v>7317</v>
      </c>
      <c r="E89" s="15" t="n">
        <v>81.29000000000001</v>
      </c>
      <c r="F89" s="16" t="n">
        <v>0.0044</v>
      </c>
      <c r="G89" s="16" t="n"/>
    </row>
    <row r="90">
      <c r="A90" s="13" t="inlineStr">
        <is>
          <t>Craftsman Automation Ltd.</t>
        </is>
      </c>
      <c r="B90" s="32" t="inlineStr">
        <is>
          <t>INE00LO01017</t>
        </is>
      </c>
      <c r="C90" s="32" t="inlineStr">
        <is>
          <t>Auto Components</t>
        </is>
      </c>
      <c r="D90" s="14" t="n">
        <v>1138</v>
      </c>
      <c r="E90" s="15" t="n">
        <v>79.94</v>
      </c>
      <c r="F90" s="16" t="n">
        <v>0.0043</v>
      </c>
      <c r="G90" s="16" t="n"/>
    </row>
    <row r="91">
      <c r="A91" s="13" t="inlineStr">
        <is>
          <t>Eris Lifesciences Ltd.</t>
        </is>
      </c>
      <c r="B91" s="32" t="inlineStr">
        <is>
          <t>INE406M01024</t>
        </is>
      </c>
      <c r="C91" s="32" t="inlineStr">
        <is>
          <t>Pharmaceuticals &amp; Biotechnology</t>
        </is>
      </c>
      <c r="D91" s="14" t="n">
        <v>5006</v>
      </c>
      <c r="E91" s="15" t="n">
        <v>79.87</v>
      </c>
      <c r="F91" s="16" t="n">
        <v>0.0043</v>
      </c>
      <c r="G91" s="16" t="n"/>
    </row>
    <row r="92">
      <c r="A92" s="13" t="inlineStr">
        <is>
          <t>Jyoti CNC Automation Ltd.</t>
        </is>
      </c>
      <c r="B92" s="32" t="inlineStr">
        <is>
          <t>INE980O01024</t>
        </is>
      </c>
      <c r="C92" s="32" t="inlineStr">
        <is>
          <t>Industrial Manufacturing</t>
        </is>
      </c>
      <c r="D92" s="14" t="n">
        <v>7902</v>
      </c>
      <c r="E92" s="15" t="n">
        <v>79.83</v>
      </c>
      <c r="F92" s="16" t="n">
        <v>0.0043</v>
      </c>
      <c r="G92" s="16" t="n"/>
    </row>
    <row r="93">
      <c r="A93" s="13" t="inlineStr">
        <is>
          <t>Go Digit General Insurance Ltd.</t>
        </is>
      </c>
      <c r="B93" s="32" t="inlineStr">
        <is>
          <t>INE03JT01014</t>
        </is>
      </c>
      <c r="C93" s="32" t="inlineStr">
        <is>
          <t>Insurance</t>
        </is>
      </c>
      <c r="D93" s="14" t="n">
        <v>22238</v>
      </c>
      <c r="E93" s="15" t="n">
        <v>79.65000000000001</v>
      </c>
      <c r="F93" s="16" t="n">
        <v>0.0043</v>
      </c>
      <c r="G93" s="16" t="n"/>
    </row>
    <row r="94">
      <c r="A94" s="13" t="inlineStr">
        <is>
          <t>Zensar Technologies Ltd.</t>
        </is>
      </c>
      <c r="B94" s="32" t="inlineStr">
        <is>
          <t>INE520A01027</t>
        </is>
      </c>
      <c r="C94" s="32" t="inlineStr">
        <is>
          <t>IT - Software</t>
        </is>
      </c>
      <c r="D94" s="14" t="n">
        <v>10620</v>
      </c>
      <c r="E94" s="15" t="n">
        <v>79.61</v>
      </c>
      <c r="F94" s="16" t="n">
        <v>0.0043</v>
      </c>
      <c r="G94" s="16" t="n"/>
    </row>
    <row r="95">
      <c r="A95" s="13" t="inlineStr">
        <is>
          <t>Force Motors Ltd.</t>
        </is>
      </c>
      <c r="B95" s="32" t="inlineStr">
        <is>
          <t>INE451A01017</t>
        </is>
      </c>
      <c r="C95" s="32" t="inlineStr">
        <is>
          <t>Automobiles</t>
        </is>
      </c>
      <c r="D95" s="14" t="n">
        <v>446</v>
      </c>
      <c r="E95" s="15" t="n">
        <v>79.47</v>
      </c>
      <c r="F95" s="16" t="n">
        <v>0.0043</v>
      </c>
      <c r="G95" s="16" t="n"/>
    </row>
    <row r="96">
      <c r="A96" s="13" t="inlineStr">
        <is>
          <t>Onesource Specialty Pharma Ltd.</t>
        </is>
      </c>
      <c r="B96" s="32" t="inlineStr">
        <is>
          <t>INE013P01021</t>
        </is>
      </c>
      <c r="C96" s="32" t="inlineStr">
        <is>
          <t>Pharmaceuticals &amp; Biotechnology</t>
        </is>
      </c>
      <c r="D96" s="14" t="n">
        <v>5126</v>
      </c>
      <c r="E96" s="15" t="n">
        <v>78.54000000000001</v>
      </c>
      <c r="F96" s="16" t="n">
        <v>0.0043</v>
      </c>
      <c r="G96" s="16" t="n"/>
    </row>
    <row r="97">
      <c r="A97" s="13" t="inlineStr">
        <is>
          <t>Gujarat State Petronet Ltd.</t>
        </is>
      </c>
      <c r="B97" s="32" t="inlineStr">
        <is>
          <t>INE246F01010</t>
        </is>
      </c>
      <c r="C97" s="32" t="inlineStr">
        <is>
          <t>Gas</t>
        </is>
      </c>
      <c r="D97" s="14" t="n">
        <v>26694</v>
      </c>
      <c r="E97" s="15" t="n">
        <v>76.75</v>
      </c>
      <c r="F97" s="16" t="n">
        <v>0.0042</v>
      </c>
      <c r="G97" s="16" t="n"/>
    </row>
    <row r="98">
      <c r="A98" s="13" t="inlineStr">
        <is>
          <t>Ather Energy Ltd.</t>
        </is>
      </c>
      <c r="B98" s="32" t="inlineStr">
        <is>
          <t>INE0LEZ01016</t>
        </is>
      </c>
      <c r="C98" s="32" t="inlineStr">
        <is>
          <t>Automobiles</t>
        </is>
      </c>
      <c r="D98" s="14" t="n">
        <v>10656</v>
      </c>
      <c r="E98" s="15" t="n">
        <v>76.5</v>
      </c>
      <c r="F98" s="16" t="n">
        <v>0.0041</v>
      </c>
      <c r="G98" s="16" t="n"/>
    </row>
    <row r="99">
      <c r="A99" s="13" t="inlineStr">
        <is>
          <t>Garden Reach Shipbuilders &amp; Engineers</t>
        </is>
      </c>
      <c r="B99" s="32" t="inlineStr">
        <is>
          <t>INE382Z01011</t>
        </is>
      </c>
      <c r="C99" s="32" t="inlineStr">
        <is>
          <t>Aerospace &amp; Defense</t>
        </is>
      </c>
      <c r="D99" s="14" t="n">
        <v>2716</v>
      </c>
      <c r="E99" s="15" t="n">
        <v>75.86</v>
      </c>
      <c r="F99" s="16" t="n">
        <v>0.0041</v>
      </c>
      <c r="G99" s="16" t="n"/>
    </row>
    <row r="100">
      <c r="A100" s="13" t="inlineStr">
        <is>
          <t>CEAT Ltd.</t>
        </is>
      </c>
      <c r="B100" s="32" t="inlineStr">
        <is>
          <t>INE482A01020</t>
        </is>
      </c>
      <c r="C100" s="32" t="inlineStr">
        <is>
          <t>Auto Components</t>
        </is>
      </c>
      <c r="D100" s="14" t="n">
        <v>1953</v>
      </c>
      <c r="E100" s="15" t="n">
        <v>75.13</v>
      </c>
      <c r="F100" s="16" t="n">
        <v>0.0041</v>
      </c>
      <c r="G100" s="16" t="n"/>
    </row>
    <row r="101">
      <c r="A101" s="13" t="inlineStr">
        <is>
          <t>Granules India Ltd.</t>
        </is>
      </c>
      <c r="B101" s="32" t="inlineStr">
        <is>
          <t>INE101D01020</t>
        </is>
      </c>
      <c r="C101" s="32" t="inlineStr">
        <is>
          <t>Pharmaceuticals &amp; Biotechnology</t>
        </is>
      </c>
      <c r="D101" s="14" t="n">
        <v>13451</v>
      </c>
      <c r="E101" s="15" t="n">
        <v>74.8</v>
      </c>
      <c r="F101" s="16" t="n">
        <v>0.004</v>
      </c>
      <c r="G101" s="16" t="n"/>
    </row>
    <row r="102">
      <c r="A102" s="13" t="inlineStr">
        <is>
          <t>Inventurus Knowledge Solutions Ltd.</t>
        </is>
      </c>
      <c r="B102" s="32" t="inlineStr">
        <is>
          <t>INE115Q01022</t>
        </is>
      </c>
      <c r="C102" s="32" t="inlineStr">
        <is>
          <t>IT - Services</t>
        </is>
      </c>
      <c r="D102" s="14" t="n">
        <v>4414</v>
      </c>
      <c r="E102" s="15" t="n">
        <v>74.18000000000001</v>
      </c>
      <c r="F102" s="16" t="n">
        <v>0.004</v>
      </c>
      <c r="G102" s="16" t="n"/>
    </row>
    <row r="103">
      <c r="A103" s="13" t="inlineStr">
        <is>
          <t>Maharashtra Scooters Ltd.</t>
        </is>
      </c>
      <c r="B103" s="32" t="inlineStr">
        <is>
          <t>INE288A01013</t>
        </is>
      </c>
      <c r="C103" s="32" t="inlineStr">
        <is>
          <t>Finance</t>
        </is>
      </c>
      <c r="D103" s="14" t="n">
        <v>504</v>
      </c>
      <c r="E103" s="15" t="n">
        <v>74.11</v>
      </c>
      <c r="F103" s="16" t="n">
        <v>0.004</v>
      </c>
      <c r="G103" s="16" t="n"/>
    </row>
    <row r="104">
      <c r="A104" s="13" t="inlineStr">
        <is>
          <t>Lemon Tree Hotels Ltd.</t>
        </is>
      </c>
      <c r="B104" s="32" t="inlineStr">
        <is>
          <t>INE970X01018</t>
        </is>
      </c>
      <c r="C104" s="32" t="inlineStr">
        <is>
          <t>Leisure Services</t>
        </is>
      </c>
      <c r="D104" s="14" t="n">
        <v>46074</v>
      </c>
      <c r="E104" s="15" t="n">
        <v>72.92</v>
      </c>
      <c r="F104" s="16" t="n">
        <v>0.0039</v>
      </c>
      <c r="G104" s="16" t="n"/>
    </row>
    <row r="105">
      <c r="A105" s="13" t="inlineStr">
        <is>
          <t>Natco Pharma Ltd.</t>
        </is>
      </c>
      <c r="B105" s="32" t="inlineStr">
        <is>
          <t>INE987B01026</t>
        </is>
      </c>
      <c r="C105" s="32" t="inlineStr">
        <is>
          <t>Pharmaceuticals &amp; Biotechnology</t>
        </is>
      </c>
      <c r="D105" s="14" t="n">
        <v>8304</v>
      </c>
      <c r="E105" s="15" t="n">
        <v>72.84999999999999</v>
      </c>
      <c r="F105" s="16" t="n">
        <v>0.0039</v>
      </c>
      <c r="G105" s="16" t="n"/>
    </row>
    <row r="106">
      <c r="A106" s="13" t="inlineStr">
        <is>
          <t>Anant Raj Ltd.</t>
        </is>
      </c>
      <c r="B106" s="32" t="inlineStr">
        <is>
          <t>INE242C01024</t>
        </is>
      </c>
      <c r="C106" s="32" t="inlineStr">
        <is>
          <t>Realty</t>
        </is>
      </c>
      <c r="D106" s="14" t="n">
        <v>12625</v>
      </c>
      <c r="E106" s="15" t="n">
        <v>72.78</v>
      </c>
      <c r="F106" s="16" t="n">
        <v>0.0039</v>
      </c>
      <c r="G106" s="16" t="n"/>
    </row>
    <row r="107">
      <c r="A107" s="13" t="inlineStr">
        <is>
          <t>Aarti Industries Ltd.</t>
        </is>
      </c>
      <c r="B107" s="32" t="inlineStr">
        <is>
          <t>INE769A01020</t>
        </is>
      </c>
      <c r="C107" s="32" t="inlineStr">
        <is>
          <t>Chemicals &amp; Petrochemicals</t>
        </is>
      </c>
      <c r="D107" s="14" t="n">
        <v>19022</v>
      </c>
      <c r="E107" s="15" t="n">
        <v>72.72</v>
      </c>
      <c r="F107" s="16" t="n">
        <v>0.0039</v>
      </c>
      <c r="G107" s="16" t="n"/>
    </row>
    <row r="108">
      <c r="A108" s="13" t="inlineStr">
        <is>
          <t>Sagility Ltd.</t>
        </is>
      </c>
      <c r="B108" s="32" t="inlineStr">
        <is>
          <t>INE0W2G01015</t>
        </is>
      </c>
      <c r="C108" s="32" t="inlineStr">
        <is>
          <t>IT - Services</t>
        </is>
      </c>
      <c r="D108" s="14" t="n">
        <v>141988</v>
      </c>
      <c r="E108" s="15" t="n">
        <v>71.11</v>
      </c>
      <c r="F108" s="16" t="n">
        <v>0.0038</v>
      </c>
      <c r="G108" s="16" t="n"/>
    </row>
    <row r="109">
      <c r="A109" s="13" t="inlineStr">
        <is>
          <t>PVR Inox Ltd.</t>
        </is>
      </c>
      <c r="B109" s="32" t="inlineStr">
        <is>
          <t>INE191H01014</t>
        </is>
      </c>
      <c r="C109" s="32" t="inlineStr">
        <is>
          <t>Entertainment</t>
        </is>
      </c>
      <c r="D109" s="14" t="n">
        <v>6613</v>
      </c>
      <c r="E109" s="15" t="n">
        <v>70.62</v>
      </c>
      <c r="F109" s="16" t="n">
        <v>0.0038</v>
      </c>
      <c r="G109" s="16" t="n"/>
    </row>
    <row r="110">
      <c r="A110" s="13" t="inlineStr">
        <is>
          <t>Usha Martin Ltd.</t>
        </is>
      </c>
      <c r="B110" s="32" t="inlineStr">
        <is>
          <t>INE228A01035</t>
        </is>
      </c>
      <c r="C110" s="32" t="inlineStr">
        <is>
          <t>Industrial Products</t>
        </is>
      </c>
      <c r="D110" s="14" t="n">
        <v>16365</v>
      </c>
      <c r="E110" s="15" t="n">
        <v>70.03</v>
      </c>
      <c r="F110" s="16" t="n">
        <v>0.0038</v>
      </c>
      <c r="G110" s="16" t="n"/>
    </row>
    <row r="111">
      <c r="A111" s="13" t="inlineStr">
        <is>
          <t>Pfizer Ltd.</t>
        </is>
      </c>
      <c r="B111" s="32" t="inlineStr">
        <is>
          <t>INE182A01018</t>
        </is>
      </c>
      <c r="C111" s="32" t="inlineStr">
        <is>
          <t>Pharmaceuticals &amp; Biotechnology</t>
        </is>
      </c>
      <c r="D111" s="14" t="n">
        <v>1406</v>
      </c>
      <c r="E111" s="15" t="n">
        <v>69.95</v>
      </c>
      <c r="F111" s="16" t="n">
        <v>0.0038</v>
      </c>
      <c r="G111" s="16" t="n"/>
    </row>
    <row r="112">
      <c r="A112" s="13" t="inlineStr">
        <is>
          <t>Aptus Value Housing Finance India Ltd.</t>
        </is>
      </c>
      <c r="B112" s="32" t="inlineStr">
        <is>
          <t>INE852O01025</t>
        </is>
      </c>
      <c r="C112" s="32" t="inlineStr">
        <is>
          <t>Finance</t>
        </is>
      </c>
      <c r="D112" s="14" t="n">
        <v>25034</v>
      </c>
      <c r="E112" s="15" t="n">
        <v>69.87</v>
      </c>
      <c r="F112" s="16" t="n">
        <v>0.0038</v>
      </c>
      <c r="G112" s="16" t="n"/>
    </row>
    <row r="113">
      <c r="A113" s="13" t="inlineStr">
        <is>
          <t>Can Fin Homes Ltd.</t>
        </is>
      </c>
      <c r="B113" s="32" t="inlineStr">
        <is>
          <t>INE477A01020</t>
        </is>
      </c>
      <c r="C113" s="32" t="inlineStr">
        <is>
          <t>Finance</t>
        </is>
      </c>
      <c r="D113" s="14" t="n">
        <v>7839</v>
      </c>
      <c r="E113" s="15" t="n">
        <v>69.34</v>
      </c>
      <c r="F113" s="16" t="n">
        <v>0.0038</v>
      </c>
      <c r="G113" s="16" t="n"/>
    </row>
    <row r="114">
      <c r="A114" s="13" t="inlineStr">
        <is>
          <t>EIH Ltd.</t>
        </is>
      </c>
      <c r="B114" s="32" t="inlineStr">
        <is>
          <t>INE230A01023</t>
        </is>
      </c>
      <c r="C114" s="32" t="inlineStr">
        <is>
          <t>Leisure Services</t>
        </is>
      </c>
      <c r="D114" s="14" t="n">
        <v>18382</v>
      </c>
      <c r="E114" s="15" t="n">
        <v>68.73999999999999</v>
      </c>
      <c r="F114" s="16" t="n">
        <v>0.0037</v>
      </c>
      <c r="G114" s="16" t="n"/>
    </row>
    <row r="115">
      <c r="A115" s="13" t="inlineStr">
        <is>
          <t>Poly Medicure Ltd.</t>
        </is>
      </c>
      <c r="B115" s="32" t="inlineStr">
        <is>
          <t>INE205C01021</t>
        </is>
      </c>
      <c r="C115" s="32" t="inlineStr">
        <is>
          <t>Healthcare Equipment &amp; Supplies</t>
        </is>
      </c>
      <c r="D115" s="14" t="n">
        <v>3538</v>
      </c>
      <c r="E115" s="15" t="n">
        <v>68.61</v>
      </c>
      <c r="F115" s="16" t="n">
        <v>0.0037</v>
      </c>
      <c r="G115" s="16" t="n"/>
    </row>
    <row r="116">
      <c r="A116" s="13" t="inlineStr">
        <is>
          <t>Capri Global Capital Ltd.</t>
        </is>
      </c>
      <c r="B116" s="32" t="inlineStr">
        <is>
          <t>INE180C01042</t>
        </is>
      </c>
      <c r="C116" s="32" t="inlineStr">
        <is>
          <t>Finance</t>
        </is>
      </c>
      <c r="D116" s="14" t="n">
        <v>35791</v>
      </c>
      <c r="E116" s="15" t="n">
        <v>67.34</v>
      </c>
      <c r="F116" s="16" t="n">
        <v>0.0036</v>
      </c>
      <c r="G116" s="16" t="n"/>
    </row>
    <row r="117">
      <c r="A117" s="13" t="inlineStr">
        <is>
          <t>Nava Ltd.</t>
        </is>
      </c>
      <c r="B117" s="32" t="inlineStr">
        <is>
          <t>INE725A01030</t>
        </is>
      </c>
      <c r="C117" s="32" t="inlineStr">
        <is>
          <t>Power</t>
        </is>
      </c>
      <c r="D117" s="14" t="n">
        <v>12853</v>
      </c>
      <c r="E117" s="15" t="n">
        <v>67.09</v>
      </c>
      <c r="F117" s="16" t="n">
        <v>0.0036</v>
      </c>
      <c r="G117" s="16" t="n"/>
    </row>
    <row r="118">
      <c r="A118" s="13" t="inlineStr">
        <is>
          <t>Cohance Lifesciences Ltd.</t>
        </is>
      </c>
      <c r="B118" s="32" t="inlineStr">
        <is>
          <t>INE03QK01018</t>
        </is>
      </c>
      <c r="C118" s="32" t="inlineStr">
        <is>
          <t>Pharmaceuticals &amp; Biotechnology</t>
        </is>
      </c>
      <c r="D118" s="14" t="n">
        <v>11844</v>
      </c>
      <c r="E118" s="15" t="n">
        <v>66.84999999999999</v>
      </c>
      <c r="F118" s="16" t="n">
        <v>0.0036</v>
      </c>
      <c r="G118" s="16" t="n"/>
    </row>
    <row r="119">
      <c r="A119" s="13" t="inlineStr">
        <is>
          <t>Creditaccess Grameen Ltd.</t>
        </is>
      </c>
      <c r="B119" s="32" t="inlineStr">
        <is>
          <t>INE741K01010</t>
        </is>
      </c>
      <c r="C119" s="32" t="inlineStr">
        <is>
          <t>Finance</t>
        </is>
      </c>
      <c r="D119" s="14" t="n">
        <v>4988</v>
      </c>
      <c r="E119" s="15" t="n">
        <v>66.69</v>
      </c>
      <c r="F119" s="16" t="n">
        <v>0.0036</v>
      </c>
      <c r="G119" s="16" t="n"/>
    </row>
    <row r="120">
      <c r="A120" s="13" t="inlineStr">
        <is>
          <t>CCL Products (India) Ltd.</t>
        </is>
      </c>
      <c r="B120" s="32" t="inlineStr">
        <is>
          <t>INE421D01022</t>
        </is>
      </c>
      <c r="C120" s="32" t="inlineStr">
        <is>
          <t>Agricultural Food &amp; other Products</t>
        </is>
      </c>
      <c r="D120" s="14" t="n">
        <v>6543</v>
      </c>
      <c r="E120" s="15" t="n">
        <v>65.98999999999999</v>
      </c>
      <c r="F120" s="16" t="n">
        <v>0.0036</v>
      </c>
      <c r="G120" s="16" t="n"/>
    </row>
    <row r="121">
      <c r="A121" s="13" t="inlineStr">
        <is>
          <t>Gillette India Ltd.</t>
        </is>
      </c>
      <c r="B121" s="32" t="inlineStr">
        <is>
          <t>INE322A01010</t>
        </is>
      </c>
      <c r="C121" s="32" t="inlineStr">
        <is>
          <t>Personal Products</t>
        </is>
      </c>
      <c r="D121" s="14" t="n">
        <v>754</v>
      </c>
      <c r="E121" s="15" t="n">
        <v>65.48</v>
      </c>
      <c r="F121" s="16" t="n">
        <v>0.0035</v>
      </c>
      <c r="G121" s="16" t="n"/>
    </row>
    <row r="122">
      <c r="A122" s="13" t="inlineStr">
        <is>
          <t>Indiamart Intermesh Ltd.</t>
        </is>
      </c>
      <c r="B122" s="32" t="inlineStr">
        <is>
          <t>INE933S01016</t>
        </is>
      </c>
      <c r="C122" s="32" t="inlineStr">
        <is>
          <t>Retailing</t>
        </is>
      </c>
      <c r="D122" s="14" t="n">
        <v>2832</v>
      </c>
      <c r="E122" s="15" t="n">
        <v>65.42</v>
      </c>
      <c r="F122" s="16" t="n">
        <v>0.0035</v>
      </c>
      <c r="G122" s="16" t="n"/>
    </row>
    <row r="123">
      <c r="A123" s="13" t="inlineStr">
        <is>
          <t>NCC Ltd.</t>
        </is>
      </c>
      <c r="B123" s="32" t="inlineStr">
        <is>
          <t>INE868B01028</t>
        </is>
      </c>
      <c r="C123" s="32" t="inlineStr">
        <is>
          <t>Construction</t>
        </is>
      </c>
      <c r="D123" s="14" t="n">
        <v>37920</v>
      </c>
      <c r="E123" s="15" t="n">
        <v>65</v>
      </c>
      <c r="F123" s="16" t="n">
        <v>0.0035</v>
      </c>
      <c r="G123" s="16" t="n"/>
    </row>
    <row r="124">
      <c r="A124" s="13" t="inlineStr">
        <is>
          <t>BEML Ltd.</t>
        </is>
      </c>
      <c r="B124" s="32" t="inlineStr">
        <is>
          <t>INE258A01024</t>
        </is>
      </c>
      <c r="C124" s="32" t="inlineStr">
        <is>
          <t>Agricultural, Commercial &amp; Construction Vehicles</t>
        </is>
      </c>
      <c r="D124" s="14" t="n">
        <v>3545</v>
      </c>
      <c r="E124" s="15" t="n">
        <v>64.8</v>
      </c>
      <c r="F124" s="16" t="n">
        <v>0.0035</v>
      </c>
      <c r="G124" s="16" t="n"/>
    </row>
    <row r="125">
      <c r="A125" s="13" t="inlineStr">
        <is>
          <t>Sonata Software Ltd.</t>
        </is>
      </c>
      <c r="B125" s="32" t="inlineStr">
        <is>
          <t>INE269A01021</t>
        </is>
      </c>
      <c r="C125" s="32" t="inlineStr">
        <is>
          <t>IT - Software</t>
        </is>
      </c>
      <c r="D125" s="14" t="n">
        <v>18059</v>
      </c>
      <c r="E125" s="15" t="n">
        <v>64.54000000000001</v>
      </c>
      <c r="F125" s="16" t="n">
        <v>0.0035</v>
      </c>
      <c r="G125" s="16" t="n"/>
    </row>
    <row r="126">
      <c r="A126" s="13" t="inlineStr">
        <is>
          <t>HFCL Ltd.</t>
        </is>
      </c>
      <c r="B126" s="32" t="inlineStr">
        <is>
          <t>INE548A01028</t>
        </is>
      </c>
      <c r="C126" s="32" t="inlineStr">
        <is>
          <t>Telecom - Services</t>
        </is>
      </c>
      <c r="D126" s="14" t="n">
        <v>91547</v>
      </c>
      <c r="E126" s="15" t="n">
        <v>64.23999999999999</v>
      </c>
      <c r="F126" s="16" t="n">
        <v>0.0035</v>
      </c>
      <c r="G126" s="16" t="n"/>
    </row>
    <row r="127">
      <c r="A127" s="13" t="inlineStr">
        <is>
          <t>Sobha Ltd.</t>
        </is>
      </c>
      <c r="B127" s="32" t="inlineStr">
        <is>
          <t>INE671H01015</t>
        </is>
      </c>
      <c r="C127" s="32" t="inlineStr">
        <is>
          <t>Realty</t>
        </is>
      </c>
      <c r="D127" s="14" t="n">
        <v>4128</v>
      </c>
      <c r="E127" s="15" t="n">
        <v>63.46</v>
      </c>
      <c r="F127" s="16" t="n">
        <v>0.0034</v>
      </c>
      <c r="G127" s="16" t="n"/>
    </row>
    <row r="128">
      <c r="A128" s="13" t="inlineStr">
        <is>
          <t>Mahanagar Gas Ltd.</t>
        </is>
      </c>
      <c r="B128" s="32" t="inlineStr">
        <is>
          <t>INE002S01010</t>
        </is>
      </c>
      <c r="C128" s="32" t="inlineStr">
        <is>
          <t>Gas</t>
        </is>
      </c>
      <c r="D128" s="14" t="n">
        <v>5280</v>
      </c>
      <c r="E128" s="15" t="n">
        <v>63.37</v>
      </c>
      <c r="F128" s="16" t="n">
        <v>0.0034</v>
      </c>
      <c r="G128" s="16" t="n"/>
    </row>
    <row r="129">
      <c r="A129" s="13" t="inlineStr">
        <is>
          <t>Rainbow Children's Medicare Ltd.</t>
        </is>
      </c>
      <c r="B129" s="32" t="inlineStr">
        <is>
          <t>INE961O01016</t>
        </is>
      </c>
      <c r="C129" s="32" t="inlineStr">
        <is>
          <t>Healthcare Services</t>
        </is>
      </c>
      <c r="D129" s="14" t="n">
        <v>4634</v>
      </c>
      <c r="E129" s="15" t="n">
        <v>62.62</v>
      </c>
      <c r="F129" s="16" t="n">
        <v>0.0034</v>
      </c>
      <c r="G129" s="16" t="n"/>
    </row>
    <row r="130">
      <c r="A130" s="13" t="inlineStr">
        <is>
          <t>Chambal Fertilizers &amp; Chemicals Ltd.</t>
        </is>
      </c>
      <c r="B130" s="32" t="inlineStr">
        <is>
          <t>INE085A01013</t>
        </is>
      </c>
      <c r="C130" s="32" t="inlineStr">
        <is>
          <t>Fertilizers &amp; Agrochemicals</t>
        </is>
      </c>
      <c r="D130" s="14" t="n">
        <v>14095</v>
      </c>
      <c r="E130" s="15" t="n">
        <v>62.04</v>
      </c>
      <c r="F130" s="16" t="n">
        <v>0.0034</v>
      </c>
      <c r="G130" s="16" t="n"/>
    </row>
    <row r="131">
      <c r="A131" s="13" t="inlineStr">
        <is>
          <t>Whirlpool of India Ltd.</t>
        </is>
      </c>
      <c r="B131" s="32" t="inlineStr">
        <is>
          <t>INE716A01013</t>
        </is>
      </c>
      <c r="C131" s="32" t="inlineStr">
        <is>
          <t>Consumer Durables</t>
        </is>
      </c>
      <c r="D131" s="14" t="n">
        <v>5744</v>
      </c>
      <c r="E131" s="15" t="n">
        <v>61.58</v>
      </c>
      <c r="F131" s="16" t="n">
        <v>0.0033</v>
      </c>
      <c r="G131" s="16" t="n"/>
    </row>
    <row r="132">
      <c r="A132" s="13" t="inlineStr">
        <is>
          <t>Titagarh Rail Systems Ltd.</t>
        </is>
      </c>
      <c r="B132" s="32" t="inlineStr">
        <is>
          <t>INE615H01020</t>
        </is>
      </c>
      <c r="C132" s="32" t="inlineStr">
        <is>
          <t>Industrial Manufacturing</t>
        </is>
      </c>
      <c r="D132" s="14" t="n">
        <v>7428</v>
      </c>
      <c r="E132" s="15" t="n">
        <v>61.41</v>
      </c>
      <c r="F132" s="16" t="n">
        <v>0.0033</v>
      </c>
      <c r="G132" s="16" t="n"/>
    </row>
    <row r="133">
      <c r="A133" s="13" t="inlineStr">
        <is>
          <t>Brainbees Solutions Ltd.</t>
        </is>
      </c>
      <c r="B133" s="32" t="inlineStr">
        <is>
          <t>INE02RE01045</t>
        </is>
      </c>
      <c r="C133" s="32" t="inlineStr">
        <is>
          <t>Retailing</t>
        </is>
      </c>
      <c r="D133" s="14" t="n">
        <v>19870</v>
      </c>
      <c r="E133" s="15" t="n">
        <v>60.11</v>
      </c>
      <c r="F133" s="16" t="n">
        <v>0.0033</v>
      </c>
      <c r="G133" s="16" t="n"/>
    </row>
    <row r="134">
      <c r="A134" s="13" t="inlineStr">
        <is>
          <t>Zen Technologies Ltd.</t>
        </is>
      </c>
      <c r="B134" s="32" t="inlineStr">
        <is>
          <t>INE251B01027</t>
        </is>
      </c>
      <c r="C134" s="32" t="inlineStr">
        <is>
          <t>Aerospace &amp; Defense</t>
        </is>
      </c>
      <c r="D134" s="14" t="n">
        <v>4228</v>
      </c>
      <c r="E134" s="15" t="n">
        <v>59.48</v>
      </c>
      <c r="F134" s="16" t="n">
        <v>0.0032</v>
      </c>
      <c r="G134" s="16" t="n"/>
    </row>
    <row r="135">
      <c r="A135" s="13" t="inlineStr">
        <is>
          <t>Choice International Ltd.</t>
        </is>
      </c>
      <c r="B135" s="32" t="inlineStr">
        <is>
          <t>INE102B01014</t>
        </is>
      </c>
      <c r="C135" s="32" t="inlineStr">
        <is>
          <t>Finance</t>
        </is>
      </c>
      <c r="D135" s="14" t="n">
        <v>7374</v>
      </c>
      <c r="E135" s="15" t="n">
        <v>59.47</v>
      </c>
      <c r="F135" s="16" t="n">
        <v>0.0032</v>
      </c>
      <c r="G135" s="16" t="n"/>
    </row>
    <row r="136">
      <c r="A136" s="13" t="inlineStr">
        <is>
          <t>Bata India Ltd.</t>
        </is>
      </c>
      <c r="B136" s="32" t="inlineStr">
        <is>
          <t>INE176A01028</t>
        </is>
      </c>
      <c r="C136" s="32" t="inlineStr">
        <is>
          <t>Consumer Durables</t>
        </is>
      </c>
      <c r="D136" s="14" t="n">
        <v>5920</v>
      </c>
      <c r="E136" s="15" t="n">
        <v>59.15</v>
      </c>
      <c r="F136" s="16" t="n">
        <v>0.0032</v>
      </c>
      <c r="G136" s="16" t="n"/>
    </row>
    <row r="137">
      <c r="A137" s="13" t="inlineStr">
        <is>
          <t>Chalet Hotels Ltd.</t>
        </is>
      </c>
      <c r="B137" s="32" t="inlineStr">
        <is>
          <t>INE427F01016</t>
        </is>
      </c>
      <c r="C137" s="32" t="inlineStr">
        <is>
          <t>Leisure Services</t>
        </is>
      </c>
      <c r="D137" s="14" t="n">
        <v>6622</v>
      </c>
      <c r="E137" s="15" t="n">
        <v>58.7</v>
      </c>
      <c r="F137" s="16" t="n">
        <v>0.0032</v>
      </c>
      <c r="G137" s="16" t="n"/>
    </row>
    <row r="138">
      <c r="A138" s="13" t="inlineStr">
        <is>
          <t>V-Guard Industries Ltd.</t>
        </is>
      </c>
      <c r="B138" s="32" t="inlineStr">
        <is>
          <t>INE951I01027</t>
        </is>
      </c>
      <c r="C138" s="32" t="inlineStr">
        <is>
          <t>Consumer Durables</t>
        </is>
      </c>
      <c r="D138" s="14" t="n">
        <v>17038</v>
      </c>
      <c r="E138" s="15" t="n">
        <v>58.66</v>
      </c>
      <c r="F138" s="16" t="n">
        <v>0.0032</v>
      </c>
      <c r="G138" s="16" t="n"/>
    </row>
    <row r="139">
      <c r="A139" s="13" t="inlineStr">
        <is>
          <t>Birlasoft Ltd.</t>
        </is>
      </c>
      <c r="B139" s="32" t="inlineStr">
        <is>
          <t>INE836A01035</t>
        </is>
      </c>
      <c r="C139" s="32" t="inlineStr">
        <is>
          <t>IT - Software</t>
        </is>
      </c>
      <c r="D139" s="14" t="n">
        <v>15314</v>
      </c>
      <c r="E139" s="15" t="n">
        <v>58.22</v>
      </c>
      <c r="F139" s="16" t="n">
        <v>0.0032</v>
      </c>
      <c r="G139" s="16" t="n"/>
    </row>
    <row r="140">
      <c r="A140" s="13" t="inlineStr">
        <is>
          <t>Swan Corp Ltd.</t>
        </is>
      </c>
      <c r="B140" s="32" t="inlineStr">
        <is>
          <t>INE665A01038</t>
        </is>
      </c>
      <c r="C140" s="32" t="inlineStr">
        <is>
          <t>Chemicals &amp; Petrochemicals</t>
        </is>
      </c>
      <c r="D140" s="14" t="n">
        <v>12935</v>
      </c>
      <c r="E140" s="15" t="n">
        <v>58.05</v>
      </c>
      <c r="F140" s="16" t="n">
        <v>0.0031</v>
      </c>
      <c r="G140" s="16" t="n"/>
    </row>
    <row r="141">
      <c r="A141" s="13" t="inlineStr">
        <is>
          <t>Syrma Sgs Technology Ltd.</t>
        </is>
      </c>
      <c r="B141" s="32" t="inlineStr">
        <is>
          <t>INE0DYJ01015</t>
        </is>
      </c>
      <c r="C141" s="32" t="inlineStr">
        <is>
          <t>Industrial Manufacturing</t>
        </is>
      </c>
      <c r="D141" s="14" t="n">
        <v>7073</v>
      </c>
      <c r="E141" s="15" t="n">
        <v>58.02</v>
      </c>
      <c r="F141" s="16" t="n">
        <v>0.0031</v>
      </c>
      <c r="G141" s="16" t="n"/>
    </row>
    <row r="142">
      <c r="A142" s="13" t="inlineStr">
        <is>
          <t>Triveni Turbine Ltd.</t>
        </is>
      </c>
      <c r="B142" s="32" t="inlineStr">
        <is>
          <t>INE152M01016</t>
        </is>
      </c>
      <c r="C142" s="32" t="inlineStr">
        <is>
          <t>Electrical Equipment</t>
        </is>
      </c>
      <c r="D142" s="14" t="n">
        <v>10691</v>
      </c>
      <c r="E142" s="15" t="n">
        <v>57.4</v>
      </c>
      <c r="F142" s="16" t="n">
        <v>0.0031</v>
      </c>
      <c r="G142" s="16" t="n"/>
    </row>
    <row r="143">
      <c r="A143" s="13" t="inlineStr">
        <is>
          <t>Aavas Financiers Ltd.</t>
        </is>
      </c>
      <c r="B143" s="32" t="inlineStr">
        <is>
          <t>INE216P01012</t>
        </is>
      </c>
      <c r="C143" s="32" t="inlineStr">
        <is>
          <t>Finance</t>
        </is>
      </c>
      <c r="D143" s="14" t="n">
        <v>3686</v>
      </c>
      <c r="E143" s="15" t="n">
        <v>57</v>
      </c>
      <c r="F143" s="16" t="n">
        <v>0.0031</v>
      </c>
      <c r="G143" s="16" t="n"/>
    </row>
    <row r="144">
      <c r="A144" s="13" t="inlineStr">
        <is>
          <t>Aditya Birla Lifestyle Brands Ltd.</t>
        </is>
      </c>
      <c r="B144" s="32" t="inlineStr">
        <is>
          <t>INE14LE01019</t>
        </is>
      </c>
      <c r="C144" s="32" t="inlineStr">
        <is>
          <t>Retailing</t>
        </is>
      </c>
      <c r="D144" s="14" t="n">
        <v>43543</v>
      </c>
      <c r="E144" s="15" t="n">
        <v>56.68</v>
      </c>
      <c r="F144" s="16" t="n">
        <v>0.0031</v>
      </c>
      <c r="G144" s="16" t="n"/>
    </row>
    <row r="145">
      <c r="A145" s="13" t="inlineStr">
        <is>
          <t>Techno Electric &amp; Engineering Co. Ltd.</t>
        </is>
      </c>
      <c r="B145" s="32" t="inlineStr">
        <is>
          <t>INE285K01026</t>
        </is>
      </c>
      <c r="C145" s="32" t="inlineStr">
        <is>
          <t>Construction</t>
        </is>
      </c>
      <c r="D145" s="14" t="n">
        <v>4649</v>
      </c>
      <c r="E145" s="15" t="n">
        <v>56.03</v>
      </c>
      <c r="F145" s="16" t="n">
        <v>0.003</v>
      </c>
      <c r="G145" s="16" t="n"/>
    </row>
    <row r="146">
      <c r="A146" s="13" t="inlineStr">
        <is>
          <t>Afcons Infrastructure Ltd.</t>
        </is>
      </c>
      <c r="B146" s="32" t="inlineStr">
        <is>
          <t>INE101I01011</t>
        </is>
      </c>
      <c r="C146" s="32" t="inlineStr">
        <is>
          <t>Construction</t>
        </is>
      </c>
      <c r="D146" s="14" t="n">
        <v>13773</v>
      </c>
      <c r="E146" s="15" t="n">
        <v>55.66</v>
      </c>
      <c r="F146" s="16" t="n">
        <v>0.003</v>
      </c>
      <c r="G146" s="16" t="n"/>
    </row>
    <row r="147">
      <c r="A147" s="13" t="inlineStr">
        <is>
          <t>Jubilant Ingrevia Ltd.</t>
        </is>
      </c>
      <c r="B147" s="32" t="inlineStr">
        <is>
          <t>INE0BY001018</t>
        </is>
      </c>
      <c r="C147" s="32" t="inlineStr">
        <is>
          <t>Chemicals &amp; Petrochemicals</t>
        </is>
      </c>
      <c r="D147" s="14" t="n">
        <v>7817</v>
      </c>
      <c r="E147" s="15" t="n">
        <v>55.35</v>
      </c>
      <c r="F147" s="16" t="n">
        <v>0.003</v>
      </c>
      <c r="G147" s="16" t="n"/>
    </row>
    <row r="148">
      <c r="A148" s="13" t="inlineStr">
        <is>
          <t>Bayer Cropscience Ltd.</t>
        </is>
      </c>
      <c r="B148" s="32" t="inlineStr">
        <is>
          <t>INE462A01022</t>
        </is>
      </c>
      <c r="C148" s="32" t="inlineStr">
        <is>
          <t>Fertilizers &amp; Agrochemicals</t>
        </is>
      </c>
      <c r="D148" s="14" t="n">
        <v>1182</v>
      </c>
      <c r="E148" s="15" t="n">
        <v>55.06</v>
      </c>
      <c r="F148" s="16" t="n">
        <v>0.003</v>
      </c>
      <c r="G148" s="16" t="n"/>
    </row>
    <row r="149">
      <c r="A149" s="13" t="inlineStr">
        <is>
          <t>Sapphire Foods India Ltd.</t>
        </is>
      </c>
      <c r="B149" s="32" t="inlineStr">
        <is>
          <t>INE806T01020</t>
        </is>
      </c>
      <c r="C149" s="32" t="inlineStr">
        <is>
          <t>Leisure Services</t>
        </is>
      </c>
      <c r="D149" s="14" t="n">
        <v>21942</v>
      </c>
      <c r="E149" s="15" t="n">
        <v>54.57</v>
      </c>
      <c r="F149" s="16" t="n">
        <v>0.003</v>
      </c>
      <c r="G149" s="16" t="n"/>
    </row>
    <row r="150">
      <c r="A150" s="13" t="inlineStr">
        <is>
          <t>Gravita India Ltd.</t>
        </is>
      </c>
      <c r="B150" s="32" t="inlineStr">
        <is>
          <t>INE024L01027</t>
        </is>
      </c>
      <c r="C150" s="32" t="inlineStr">
        <is>
          <t>Minerals &amp; Mining</t>
        </is>
      </c>
      <c r="D150" s="14" t="n">
        <v>2934</v>
      </c>
      <c r="E150" s="15" t="n">
        <v>53.5</v>
      </c>
      <c r="F150" s="16" t="n">
        <v>0.0029</v>
      </c>
      <c r="G150" s="16" t="n"/>
    </row>
    <row r="151">
      <c r="A151" s="13" t="inlineStr">
        <is>
          <t>Godawari Power And Ispat Ltd.</t>
        </is>
      </c>
      <c r="B151" s="32" t="inlineStr">
        <is>
          <t>INE177H01039</t>
        </is>
      </c>
      <c r="C151" s="32" t="inlineStr">
        <is>
          <t>Industrial Products</t>
        </is>
      </c>
      <c r="D151" s="14" t="n">
        <v>22699</v>
      </c>
      <c r="E151" s="15" t="n">
        <v>53.39</v>
      </c>
      <c r="F151" s="16" t="n">
        <v>0.0029</v>
      </c>
      <c r="G151" s="16" t="n"/>
    </row>
    <row r="152">
      <c r="A152" s="13" t="inlineStr">
        <is>
          <t>Sumitomo Chemical India Ltd.</t>
        </is>
      </c>
      <c r="B152" s="32" t="inlineStr">
        <is>
          <t>INE258G01013</t>
        </is>
      </c>
      <c r="C152" s="32" t="inlineStr">
        <is>
          <t>Fertilizers &amp; Agrochemicals</t>
        </is>
      </c>
      <c r="D152" s="14" t="n">
        <v>11408</v>
      </c>
      <c r="E152" s="15" t="n">
        <v>53.16</v>
      </c>
      <c r="F152" s="16" t="n">
        <v>0.0029</v>
      </c>
      <c r="G152" s="16" t="n"/>
    </row>
    <row r="153">
      <c r="A153" s="13" t="inlineStr">
        <is>
          <t>Shyam Metalics And Energy Ltd.</t>
        </is>
      </c>
      <c r="B153" s="32" t="inlineStr">
        <is>
          <t>INE810G01011</t>
        </is>
      </c>
      <c r="C153" s="32" t="inlineStr">
        <is>
          <t>Industrial Products</t>
        </is>
      </c>
      <c r="D153" s="14" t="n">
        <v>6511</v>
      </c>
      <c r="E153" s="15" t="n">
        <v>52.99</v>
      </c>
      <c r="F153" s="16" t="n">
        <v>0.0029</v>
      </c>
      <c r="G153" s="16" t="n"/>
    </row>
    <row r="154">
      <c r="A154" s="13" t="inlineStr">
        <is>
          <t>PCBL Chemical Ltd.</t>
        </is>
      </c>
      <c r="B154" s="32" t="inlineStr">
        <is>
          <t>INE602A01031</t>
        </is>
      </c>
      <c r="C154" s="32" t="inlineStr">
        <is>
          <t>Chemicals &amp; Petrochemicals</t>
        </is>
      </c>
      <c r="D154" s="14" t="n">
        <v>16295</v>
      </c>
      <c r="E154" s="15" t="n">
        <v>52.98</v>
      </c>
      <c r="F154" s="16" t="n">
        <v>0.0029</v>
      </c>
      <c r="G154" s="16" t="n"/>
    </row>
    <row r="155">
      <c r="A155" s="13" t="inlineStr">
        <is>
          <t>JM Financial Ltd.</t>
        </is>
      </c>
      <c r="B155" s="32" t="inlineStr">
        <is>
          <t>INE780C01023</t>
        </is>
      </c>
      <c r="C155" s="32" t="inlineStr">
        <is>
          <t>Finance</t>
        </is>
      </c>
      <c r="D155" s="14" t="n">
        <v>36174</v>
      </c>
      <c r="E155" s="15" t="n">
        <v>52.58</v>
      </c>
      <c r="F155" s="16" t="n">
        <v>0.0028</v>
      </c>
      <c r="G155" s="16" t="n"/>
    </row>
    <row r="156">
      <c r="A156" s="13" t="inlineStr">
        <is>
          <t>Finolex Cables Ltd.</t>
        </is>
      </c>
      <c r="B156" s="32" t="inlineStr">
        <is>
          <t>INE235A01022</t>
        </is>
      </c>
      <c r="C156" s="32" t="inlineStr">
        <is>
          <t>Industrial Products</t>
        </is>
      </c>
      <c r="D156" s="14" t="n">
        <v>7019</v>
      </c>
      <c r="E156" s="15" t="n">
        <v>52.58</v>
      </c>
      <c r="F156" s="16" t="n">
        <v>0.0028</v>
      </c>
      <c r="G156" s="16" t="n"/>
    </row>
    <row r="157">
      <c r="A157" s="13" t="inlineStr">
        <is>
          <t>Ramkrishna Forgings Ltd.</t>
        </is>
      </c>
      <c r="B157" s="32" t="inlineStr">
        <is>
          <t>INE399G01023</t>
        </is>
      </c>
      <c r="C157" s="32" t="inlineStr">
        <is>
          <t>Auto Components</t>
        </is>
      </c>
      <c r="D157" s="14" t="n">
        <v>9534</v>
      </c>
      <c r="E157" s="15" t="n">
        <v>52.44</v>
      </c>
      <c r="F157" s="16" t="n">
        <v>0.0028</v>
      </c>
      <c r="G157" s="16" t="n"/>
    </row>
    <row r="158">
      <c r="A158" s="13" t="inlineStr">
        <is>
          <t>LT Foods Ltd.</t>
        </is>
      </c>
      <c r="B158" s="32" t="inlineStr">
        <is>
          <t>INE818H01020</t>
        </is>
      </c>
      <c r="C158" s="32" t="inlineStr">
        <is>
          <t>Agricultural Food &amp; other Products</t>
        </is>
      </c>
      <c r="D158" s="14" t="n">
        <v>12745</v>
      </c>
      <c r="E158" s="15" t="n">
        <v>52.04</v>
      </c>
      <c r="F158" s="16" t="n">
        <v>0.0028</v>
      </c>
      <c r="G158" s="16" t="n"/>
    </row>
    <row r="159">
      <c r="A159" s="13" t="inlineStr">
        <is>
          <t>Newgen Software Technologies Ltd.</t>
        </is>
      </c>
      <c r="B159" s="32" t="inlineStr">
        <is>
          <t>INE619B01017</t>
        </is>
      </c>
      <c r="C159" s="32" t="inlineStr">
        <is>
          <t>IT - Software</t>
        </is>
      </c>
      <c r="D159" s="14" t="n">
        <v>5869</v>
      </c>
      <c r="E159" s="15" t="n">
        <v>51.71</v>
      </c>
      <c r="F159" s="16" t="n">
        <v>0.0028</v>
      </c>
      <c r="G159" s="16" t="n"/>
    </row>
    <row r="160">
      <c r="A160" s="13" t="inlineStr">
        <is>
          <t>Astrazeneca Pharma India Ltd.</t>
        </is>
      </c>
      <c r="B160" s="32" t="inlineStr">
        <is>
          <t>INE203A01020</t>
        </is>
      </c>
      <c r="C160" s="32" t="inlineStr">
        <is>
          <t>Pharmaceuticals &amp; Biotechnology</t>
        </is>
      </c>
      <c r="D160" s="14" t="n">
        <v>572</v>
      </c>
      <c r="E160" s="15" t="n">
        <v>51.62</v>
      </c>
      <c r="F160" s="16" t="n">
        <v>0.0028</v>
      </c>
      <c r="G160" s="16" t="n"/>
    </row>
    <row r="161">
      <c r="A161" s="13" t="inlineStr">
        <is>
          <t>Devyani International Ltd.</t>
        </is>
      </c>
      <c r="B161" s="32" t="inlineStr">
        <is>
          <t>INE872J01023</t>
        </is>
      </c>
      <c r="C161" s="32" t="inlineStr">
        <is>
          <t>Leisure Services</t>
        </is>
      </c>
      <c r="D161" s="14" t="n">
        <v>37997</v>
      </c>
      <c r="E161" s="15" t="n">
        <v>51.54</v>
      </c>
      <c r="F161" s="16" t="n">
        <v>0.0028</v>
      </c>
      <c r="G161" s="16" t="n"/>
    </row>
    <row r="162">
      <c r="A162" s="13" t="inlineStr">
        <is>
          <t>TBO Tek Ltd.</t>
        </is>
      </c>
      <c r="B162" s="32" t="inlineStr">
        <is>
          <t>INE673O01025</t>
        </is>
      </c>
      <c r="C162" s="32" t="inlineStr">
        <is>
          <t>Leisure Services</t>
        </is>
      </c>
      <c r="D162" s="14" t="n">
        <v>3088</v>
      </c>
      <c r="E162" s="15" t="n">
        <v>51.02</v>
      </c>
      <c r="F162" s="16" t="n">
        <v>0.0028</v>
      </c>
      <c r="G162" s="16" t="n"/>
    </row>
    <row r="163">
      <c r="A163" s="13" t="inlineStr">
        <is>
          <t>Sun TV Network Ltd.</t>
        </is>
      </c>
      <c r="B163" s="32" t="inlineStr">
        <is>
          <t>INE424H01027</t>
        </is>
      </c>
      <c r="C163" s="32" t="inlineStr">
        <is>
          <t>Entertainment</t>
        </is>
      </c>
      <c r="D163" s="14" t="n">
        <v>9159</v>
      </c>
      <c r="E163" s="15" t="n">
        <v>50.89</v>
      </c>
      <c r="F163" s="16" t="n">
        <v>0.0028</v>
      </c>
      <c r="G163" s="16" t="n"/>
    </row>
    <row r="164">
      <c r="A164" s="13" t="inlineStr">
        <is>
          <t>Indegene Ltd.</t>
        </is>
      </c>
      <c r="B164" s="32" t="inlineStr">
        <is>
          <t>INE065X01017</t>
        </is>
      </c>
      <c r="C164" s="32" t="inlineStr">
        <is>
          <t>Healthcare Services</t>
        </is>
      </c>
      <c r="D164" s="14" t="n">
        <v>9522</v>
      </c>
      <c r="E164" s="15" t="n">
        <v>50.59</v>
      </c>
      <c r="F164" s="16" t="n">
        <v>0.0027</v>
      </c>
      <c r="G164" s="16" t="n"/>
    </row>
    <row r="165">
      <c r="A165" s="13" t="inlineStr">
        <is>
          <t>JK Tyre &amp; Industries Ltd.</t>
        </is>
      </c>
      <c r="B165" s="32" t="inlineStr">
        <is>
          <t>INE573A01042</t>
        </is>
      </c>
      <c r="C165" s="32" t="inlineStr">
        <is>
          <t>Auto Components</t>
        </is>
      </c>
      <c r="D165" s="14" t="n">
        <v>11258</v>
      </c>
      <c r="E165" s="15" t="n">
        <v>50.32</v>
      </c>
      <c r="F165" s="16" t="n">
        <v>0.0027</v>
      </c>
      <c r="G165" s="16" t="n"/>
    </row>
    <row r="166">
      <c r="A166" s="13" t="inlineStr">
        <is>
          <t>Netweb Technologies India Ltd.</t>
        </is>
      </c>
      <c r="B166" s="32" t="inlineStr">
        <is>
          <t>INE0NT901020</t>
        </is>
      </c>
      <c r="C166" s="32" t="inlineStr">
        <is>
          <t>IT - Services</t>
        </is>
      </c>
      <c r="D166" s="14" t="n">
        <v>1526</v>
      </c>
      <c r="E166" s="15" t="n">
        <v>50.23</v>
      </c>
      <c r="F166" s="16" t="n">
        <v>0.0027</v>
      </c>
      <c r="G166" s="16" t="n"/>
    </row>
    <row r="167">
      <c r="A167" s="13" t="inlineStr">
        <is>
          <t>Engineers India Ltd.</t>
        </is>
      </c>
      <c r="B167" s="32" t="inlineStr">
        <is>
          <t>INE510A01028</t>
        </is>
      </c>
      <c r="C167" s="32" t="inlineStr">
        <is>
          <t>Construction</t>
        </is>
      </c>
      <c r="D167" s="14" t="n">
        <v>25394</v>
      </c>
      <c r="E167" s="15" t="n">
        <v>49.99</v>
      </c>
      <c r="F167" s="16" t="n">
        <v>0.0027</v>
      </c>
      <c r="G167" s="16" t="n"/>
    </row>
    <row r="168">
      <c r="A168" s="13" t="inlineStr">
        <is>
          <t>Aditya Birla Sun Life AMC Ltd.</t>
        </is>
      </c>
      <c r="B168" s="32" t="inlineStr">
        <is>
          <t>INE404A01024</t>
        </is>
      </c>
      <c r="C168" s="32" t="inlineStr">
        <is>
          <t>Capital Markets</t>
        </is>
      </c>
      <c r="D168" s="14" t="n">
        <v>6729</v>
      </c>
      <c r="E168" s="15" t="n">
        <v>49.48</v>
      </c>
      <c r="F168" s="16" t="n">
        <v>0.0027</v>
      </c>
      <c r="G168" s="16" t="n"/>
    </row>
    <row r="169">
      <c r="A169" s="13" t="inlineStr">
        <is>
          <t>Ircon International Ltd.</t>
        </is>
      </c>
      <c r="B169" s="32" t="inlineStr">
        <is>
          <t>INE962Y01021</t>
        </is>
      </c>
      <c r="C169" s="32" t="inlineStr">
        <is>
          <t>Construction</t>
        </is>
      </c>
      <c r="D169" s="14" t="n">
        <v>30211</v>
      </c>
      <c r="E169" s="15" t="n">
        <v>48.62</v>
      </c>
      <c r="F169" s="16" t="n">
        <v>0.0026</v>
      </c>
      <c r="G169" s="16" t="n"/>
    </row>
    <row r="170">
      <c r="A170" s="13" t="inlineStr">
        <is>
          <t>Balrampur Chini Mills Ltd.</t>
        </is>
      </c>
      <c r="B170" s="32" t="inlineStr">
        <is>
          <t>INE119A01028</t>
        </is>
      </c>
      <c r="C170" s="32" t="inlineStr">
        <is>
          <t>Agricultural Food &amp; other Products</t>
        </is>
      </c>
      <c r="D170" s="14" t="n">
        <v>10643</v>
      </c>
      <c r="E170" s="15" t="n">
        <v>47.64</v>
      </c>
      <c r="F170" s="16" t="n">
        <v>0.0026</v>
      </c>
      <c r="G170" s="16" t="n"/>
    </row>
    <row r="171">
      <c r="A171" s="13" t="inlineStr">
        <is>
          <t>Olectra Greentech Ltd.</t>
        </is>
      </c>
      <c r="B171" s="32" t="inlineStr">
        <is>
          <t>INE260D01016</t>
        </is>
      </c>
      <c r="C171" s="32" t="inlineStr">
        <is>
          <t>Automobiles</t>
        </is>
      </c>
      <c r="D171" s="14" t="n">
        <v>3794</v>
      </c>
      <c r="E171" s="15" t="n">
        <v>47.44</v>
      </c>
      <c r="F171" s="16" t="n">
        <v>0.0026</v>
      </c>
      <c r="G171" s="16" t="n"/>
    </row>
    <row r="172">
      <c r="A172" s="13" t="inlineStr">
        <is>
          <t>Aadhar Housing Finance Ltd.</t>
        </is>
      </c>
      <c r="B172" s="32" t="inlineStr">
        <is>
          <t>INE883F01010</t>
        </is>
      </c>
      <c r="C172" s="32" t="inlineStr">
        <is>
          <t>Finance</t>
        </is>
      </c>
      <c r="D172" s="14" t="n">
        <v>9788</v>
      </c>
      <c r="E172" s="15" t="n">
        <v>47.09</v>
      </c>
      <c r="F172" s="16" t="n">
        <v>0.0025</v>
      </c>
      <c r="G172" s="16" t="n"/>
    </row>
    <row r="173">
      <c r="A173" s="13" t="inlineStr">
        <is>
          <t>Ola Electric Mobility Ltd.</t>
        </is>
      </c>
      <c r="B173" s="32" t="inlineStr">
        <is>
          <t>INE0LXG01040</t>
        </is>
      </c>
      <c r="C173" s="32" t="inlineStr">
        <is>
          <t>Automobiles</t>
        </is>
      </c>
      <c r="D173" s="14" t="n">
        <v>114222</v>
      </c>
      <c r="E173" s="15" t="n">
        <v>47.07</v>
      </c>
      <c r="F173" s="16" t="n">
        <v>0.0025</v>
      </c>
      <c r="G173" s="16" t="n"/>
    </row>
    <row r="174">
      <c r="A174" s="13" t="inlineStr">
        <is>
          <t>Alembic Pharmaceuticals Ltd.</t>
        </is>
      </c>
      <c r="B174" s="32" t="inlineStr">
        <is>
          <t>INE901L01018</t>
        </is>
      </c>
      <c r="C174" s="32" t="inlineStr">
        <is>
          <t>Pharmaceuticals &amp; Biotechnology</t>
        </is>
      </c>
      <c r="D174" s="14" t="n">
        <v>5175</v>
      </c>
      <c r="E174" s="15" t="n">
        <v>46.95</v>
      </c>
      <c r="F174" s="16" t="n">
        <v>0.0025</v>
      </c>
      <c r="G174" s="16" t="n"/>
    </row>
    <row r="175">
      <c r="A175" s="13" t="inlineStr">
        <is>
          <t>Finolex Industries Ltd.</t>
        </is>
      </c>
      <c r="B175" s="32" t="inlineStr">
        <is>
          <t>INE183A01024</t>
        </is>
      </c>
      <c r="C175" s="32" t="inlineStr">
        <is>
          <t>Industrial Products</t>
        </is>
      </c>
      <c r="D175" s="14" t="n">
        <v>26098</v>
      </c>
      <c r="E175" s="15" t="n">
        <v>46.64</v>
      </c>
      <c r="F175" s="16" t="n">
        <v>0.0025</v>
      </c>
      <c r="G175" s="16" t="n"/>
    </row>
    <row r="176">
      <c r="A176" s="13" t="inlineStr">
        <is>
          <t>Metropolis Healthcare Ltd.</t>
        </is>
      </c>
      <c r="B176" s="32" t="inlineStr">
        <is>
          <t>INE112L01020</t>
        </is>
      </c>
      <c r="C176" s="32" t="inlineStr">
        <is>
          <t>Healthcare Services</t>
        </is>
      </c>
      <c r="D176" s="14" t="n">
        <v>2410</v>
      </c>
      <c r="E176" s="15" t="n">
        <v>46.54</v>
      </c>
      <c r="F176" s="16" t="n">
        <v>0.0025</v>
      </c>
      <c r="G176" s="16" t="n"/>
    </row>
    <row r="177">
      <c r="A177" s="13" t="inlineStr">
        <is>
          <t>Reliance Infrastructure Ltd.</t>
        </is>
      </c>
      <c r="B177" s="32" t="inlineStr">
        <is>
          <t>INE036A01016</t>
        </is>
      </c>
      <c r="C177" s="32" t="inlineStr">
        <is>
          <t>Power</t>
        </is>
      </c>
      <c r="D177" s="14" t="n">
        <v>26677</v>
      </c>
      <c r="E177" s="15" t="n">
        <v>45.86</v>
      </c>
      <c r="F177" s="16" t="n">
        <v>0.0025</v>
      </c>
      <c r="G177" s="16" t="n"/>
    </row>
    <row r="178">
      <c r="A178" s="13" t="inlineStr">
        <is>
          <t>Vijaya Diagnostic Centre Ltd.</t>
        </is>
      </c>
      <c r="B178" s="32" t="inlineStr">
        <is>
          <t>INE043W01024</t>
        </is>
      </c>
      <c r="C178" s="32" t="inlineStr">
        <is>
          <t>Healthcare Services</t>
        </is>
      </c>
      <c r="D178" s="14" t="n">
        <v>4524</v>
      </c>
      <c r="E178" s="15" t="n">
        <v>45.15</v>
      </c>
      <c r="F178" s="16" t="n">
        <v>0.0024</v>
      </c>
      <c r="G178" s="16" t="n"/>
    </row>
    <row r="179">
      <c r="A179" s="13" t="inlineStr">
        <is>
          <t>Century Plyboards (India) Ltd.</t>
        </is>
      </c>
      <c r="B179" s="32" t="inlineStr">
        <is>
          <t>INE348B01021</t>
        </is>
      </c>
      <c r="C179" s="32" t="inlineStr">
        <is>
          <t>Consumer Durables</t>
        </is>
      </c>
      <c r="D179" s="14" t="n">
        <v>5631</v>
      </c>
      <c r="E179" s="15" t="n">
        <v>45.09</v>
      </c>
      <c r="F179" s="16" t="n">
        <v>0.0024</v>
      </c>
      <c r="G179" s="16" t="n"/>
    </row>
    <row r="180">
      <c r="A180" s="13" t="inlineStr">
        <is>
          <t>NMDC Steel Ltd.</t>
        </is>
      </c>
      <c r="B180" s="32" t="inlineStr">
        <is>
          <t>INE0NNS01018</t>
        </is>
      </c>
      <c r="C180" s="32" t="inlineStr">
        <is>
          <t>Ferrous Metals</t>
        </is>
      </c>
      <c r="D180" s="14" t="n">
        <v>106816</v>
      </c>
      <c r="E180" s="15" t="n">
        <v>44.72</v>
      </c>
      <c r="F180" s="16" t="n">
        <v>0.0024</v>
      </c>
      <c r="G180" s="16" t="n"/>
    </row>
    <row r="181">
      <c r="A181" s="13" t="inlineStr">
        <is>
          <t>DCM Shriram Ltd.</t>
        </is>
      </c>
      <c r="B181" s="32" t="inlineStr">
        <is>
          <t>INE499A01024</t>
        </is>
      </c>
      <c r="C181" s="32" t="inlineStr">
        <is>
          <t>Diversified</t>
        </is>
      </c>
      <c r="D181" s="14" t="n">
        <v>3667</v>
      </c>
      <c r="E181" s="15" t="n">
        <v>44.59</v>
      </c>
      <c r="F181" s="16" t="n">
        <v>0.0024</v>
      </c>
      <c r="G181" s="16" t="n"/>
    </row>
    <row r="182">
      <c r="A182" s="13" t="inlineStr">
        <is>
          <t>The Jammu &amp; Kashmir Bank Ltd.</t>
        </is>
      </c>
      <c r="B182" s="32" t="inlineStr">
        <is>
          <t>INE168A01041</t>
        </is>
      </c>
      <c r="C182" s="32" t="inlineStr">
        <is>
          <t>Banks</t>
        </is>
      </c>
      <c r="D182" s="14" t="n">
        <v>41342</v>
      </c>
      <c r="E182" s="15" t="n">
        <v>44.23</v>
      </c>
      <c r="F182" s="16" t="n">
        <v>0.0024</v>
      </c>
      <c r="G182" s="16" t="n"/>
    </row>
    <row r="183">
      <c r="A183" s="13" t="inlineStr">
        <is>
          <t>UTI Asset Management Company Ltd.</t>
        </is>
      </c>
      <c r="B183" s="32" t="inlineStr">
        <is>
          <t>INE094J01016</t>
        </is>
      </c>
      <c r="C183" s="32" t="inlineStr">
        <is>
          <t>Capital Markets</t>
        </is>
      </c>
      <c r="D183" s="14" t="n">
        <v>3858</v>
      </c>
      <c r="E183" s="15" t="n">
        <v>44.02</v>
      </c>
      <c r="F183" s="16" t="n">
        <v>0.0024</v>
      </c>
      <c r="G183" s="16" t="n"/>
    </row>
    <row r="184">
      <c r="A184" s="13" t="inlineStr">
        <is>
          <t>BASF India Ltd.</t>
        </is>
      </c>
      <c r="B184" s="32" t="inlineStr">
        <is>
          <t>INE373A01013</t>
        </is>
      </c>
      <c r="C184" s="32" t="inlineStr">
        <is>
          <t>Chemicals &amp; Petrochemicals</t>
        </is>
      </c>
      <c r="D184" s="14" t="n">
        <v>1057</v>
      </c>
      <c r="E184" s="15" t="n">
        <v>43.94</v>
      </c>
      <c r="F184" s="16" t="n">
        <v>0.0024</v>
      </c>
      <c r="G184" s="16" t="n"/>
    </row>
    <row r="185">
      <c r="A185" s="13" t="inlineStr">
        <is>
          <t>Welspun Living Ltd.</t>
        </is>
      </c>
      <c r="B185" s="32" t="inlineStr">
        <is>
          <t>INE192B01031</t>
        </is>
      </c>
      <c r="C185" s="32" t="inlineStr">
        <is>
          <t>Textiles &amp; Apparels</t>
        </is>
      </c>
      <c r="D185" s="14" t="n">
        <v>29459</v>
      </c>
      <c r="E185" s="15" t="n">
        <v>43.84</v>
      </c>
      <c r="F185" s="16" t="n">
        <v>0.0024</v>
      </c>
      <c r="G185" s="16" t="n"/>
    </row>
    <row r="186">
      <c r="A186" s="13" t="inlineStr">
        <is>
          <t>Concord Biotech Ltd.</t>
        </is>
      </c>
      <c r="B186" s="32" t="inlineStr">
        <is>
          <t>INE338H01029</t>
        </is>
      </c>
      <c r="C186" s="32" t="inlineStr">
        <is>
          <t>Pharmaceuticals &amp; Biotechnology</t>
        </is>
      </c>
      <c r="D186" s="14" t="n">
        <v>3068</v>
      </c>
      <c r="E186" s="15" t="n">
        <v>43.49</v>
      </c>
      <c r="F186" s="16" t="n">
        <v>0.0024</v>
      </c>
      <c r="G186" s="16" t="n"/>
    </row>
    <row r="187">
      <c r="A187" s="13" t="inlineStr">
        <is>
          <t>Minda Corporation Ltd.</t>
        </is>
      </c>
      <c r="B187" s="32" t="inlineStr">
        <is>
          <t>INE842C01021</t>
        </is>
      </c>
      <c r="C187" s="32" t="inlineStr">
        <is>
          <t>Auto Components</t>
        </is>
      </c>
      <c r="D187" s="14" t="n">
        <v>7443</v>
      </c>
      <c r="E187" s="15" t="n">
        <v>43.26</v>
      </c>
      <c r="F187" s="16" t="n">
        <v>0.0023</v>
      </c>
      <c r="G187" s="16" t="n"/>
    </row>
    <row r="188">
      <c r="A188" s="13" t="inlineStr">
        <is>
          <t>Niva Bupa Health Insurance Company Ltd.</t>
        </is>
      </c>
      <c r="B188" s="32" t="inlineStr">
        <is>
          <t>INE995S01015</t>
        </is>
      </c>
      <c r="C188" s="32" t="inlineStr">
        <is>
          <t>Insurance</t>
        </is>
      </c>
      <c r="D188" s="14" t="n">
        <v>57154</v>
      </c>
      <c r="E188" s="15" t="n">
        <v>42.49</v>
      </c>
      <c r="F188" s="16" t="n">
        <v>0.0023</v>
      </c>
      <c r="G188" s="16" t="n"/>
    </row>
    <row r="189">
      <c r="A189" s="13" t="inlineStr">
        <is>
          <t>R R Kabel Ltd.</t>
        </is>
      </c>
      <c r="B189" s="32" t="inlineStr">
        <is>
          <t>INE777K01022</t>
        </is>
      </c>
      <c r="C189" s="32" t="inlineStr">
        <is>
          <t>Industrial Products</t>
        </is>
      </c>
      <c r="D189" s="14" t="n">
        <v>3015</v>
      </c>
      <c r="E189" s="15" t="n">
        <v>42.31</v>
      </c>
      <c r="F189" s="16" t="n">
        <v>0.0023</v>
      </c>
      <c r="G189" s="16" t="n"/>
    </row>
    <row r="190">
      <c r="A190" s="13" t="inlineStr">
        <is>
          <t>Doms Industries Ltd.</t>
        </is>
      </c>
      <c r="B190" s="32" t="inlineStr">
        <is>
          <t>INE321T01012</t>
        </is>
      </c>
      <c r="C190" s="32" t="inlineStr">
        <is>
          <t>Household Products</t>
        </is>
      </c>
      <c r="D190" s="14" t="n">
        <v>1671</v>
      </c>
      <c r="E190" s="15" t="n">
        <v>41.94</v>
      </c>
      <c r="F190" s="16" t="n">
        <v>0.0023</v>
      </c>
      <c r="G190" s="16" t="n"/>
    </row>
    <row r="191">
      <c r="A191" s="13" t="inlineStr">
        <is>
          <t>Bikaji Foods International Ltd.</t>
        </is>
      </c>
      <c r="B191" s="32" t="inlineStr">
        <is>
          <t>INE00E101023</t>
        </is>
      </c>
      <c r="C191" s="32" t="inlineStr">
        <is>
          <t>Food Products</t>
        </is>
      </c>
      <c r="D191" s="14" t="n">
        <v>5838</v>
      </c>
      <c r="E191" s="15" t="n">
        <v>41.87</v>
      </c>
      <c r="F191" s="16" t="n">
        <v>0.0023</v>
      </c>
      <c r="G191" s="16" t="n"/>
    </row>
    <row r="192">
      <c r="A192" s="13" t="inlineStr">
        <is>
          <t>Sarda Energy &amp; Minerals Ltd.</t>
        </is>
      </c>
      <c r="B192" s="32" t="inlineStr">
        <is>
          <t>INE385C01021</t>
        </is>
      </c>
      <c r="C192" s="32" t="inlineStr">
        <is>
          <t>Ferrous Metals</t>
        </is>
      </c>
      <c r="D192" s="14" t="n">
        <v>8523</v>
      </c>
      <c r="E192" s="15" t="n">
        <v>41.72</v>
      </c>
      <c r="F192" s="16" t="n">
        <v>0.0023</v>
      </c>
      <c r="G192" s="16" t="n"/>
    </row>
    <row r="193">
      <c r="A193" s="13" t="inlineStr">
        <is>
          <t>Vardhman Textiles Ltd.</t>
        </is>
      </c>
      <c r="B193" s="32" t="inlineStr">
        <is>
          <t>INE825A01020</t>
        </is>
      </c>
      <c r="C193" s="32" t="inlineStr">
        <is>
          <t>Textiles &amp; Apparels</t>
        </is>
      </c>
      <c r="D193" s="14" t="n">
        <v>9502</v>
      </c>
      <c r="E193" s="15" t="n">
        <v>41.53</v>
      </c>
      <c r="F193" s="16" t="n">
        <v>0.0022</v>
      </c>
      <c r="G193" s="16" t="n"/>
    </row>
    <row r="194">
      <c r="A194" s="13" t="inlineStr">
        <is>
          <t>Gujarat Mineral Development Corporation Ltd.</t>
        </is>
      </c>
      <c r="B194" s="32" t="inlineStr">
        <is>
          <t>INE131A01031</t>
        </is>
      </c>
      <c r="C194" s="32" t="inlineStr">
        <is>
          <t>Minerals &amp; Mining</t>
        </is>
      </c>
      <c r="D194" s="14" t="n">
        <v>7672</v>
      </c>
      <c r="E194" s="15" t="n">
        <v>41.38</v>
      </c>
      <c r="F194" s="16" t="n">
        <v>0.0022</v>
      </c>
      <c r="G194" s="16" t="n"/>
    </row>
    <row r="195">
      <c r="A195" s="13" t="inlineStr">
        <is>
          <t>SKF India Ltd.</t>
        </is>
      </c>
      <c r="B195" s="32" t="inlineStr">
        <is>
          <t>INE640A01023</t>
        </is>
      </c>
      <c r="C195" s="32" t="inlineStr">
        <is>
          <t>Auto Components</t>
        </is>
      </c>
      <c r="D195" s="14" t="n">
        <v>2155</v>
      </c>
      <c r="E195" s="15" t="n">
        <v>41.28</v>
      </c>
      <c r="F195" s="16" t="n">
        <v>0.0022</v>
      </c>
      <c r="G195" s="16" t="n"/>
    </row>
    <row r="196">
      <c r="A196" s="13" t="inlineStr">
        <is>
          <t>HEG Ltd.</t>
        </is>
      </c>
      <c r="B196" s="32" t="inlineStr">
        <is>
          <t>INE545A01024</t>
        </is>
      </c>
      <c r="C196" s="32" t="inlineStr">
        <is>
          <t>Industrial Products</t>
        </is>
      </c>
      <c r="D196" s="14" t="n">
        <v>7801</v>
      </c>
      <c r="E196" s="15" t="n">
        <v>41.17</v>
      </c>
      <c r="F196" s="16" t="n">
        <v>0.0022</v>
      </c>
      <c r="G196" s="16" t="n"/>
    </row>
    <row r="197">
      <c r="A197" s="13" t="inlineStr">
        <is>
          <t>Elecon Engineering Company Ltd.</t>
        </is>
      </c>
      <c r="B197" s="32" t="inlineStr">
        <is>
          <t>INE205B01031</t>
        </is>
      </c>
      <c r="C197" s="32" t="inlineStr">
        <is>
          <t>Electrical Equipment</t>
        </is>
      </c>
      <c r="D197" s="14" t="n">
        <v>8159</v>
      </c>
      <c r="E197" s="15" t="n">
        <v>41.16</v>
      </c>
      <c r="F197" s="16" t="n">
        <v>0.0022</v>
      </c>
      <c r="G197" s="16" t="n"/>
    </row>
    <row r="198">
      <c r="A198" s="13" t="inlineStr">
        <is>
          <t>Chennai Petroleum Corporation Ltd.</t>
        </is>
      </c>
      <c r="B198" s="32" t="inlineStr">
        <is>
          <t>INE178A01016</t>
        </is>
      </c>
      <c r="C198" s="32" t="inlineStr">
        <is>
          <t>Petroleum Products</t>
        </is>
      </c>
      <c r="D198" s="14" t="n">
        <v>4466</v>
      </c>
      <c r="E198" s="15" t="n">
        <v>40.92</v>
      </c>
      <c r="F198" s="16" t="n">
        <v>0.0022</v>
      </c>
      <c r="G198" s="16" t="n"/>
    </row>
    <row r="199">
      <c r="A199" s="13" t="inlineStr">
        <is>
          <t>Signatureglobal (India) Ltd.</t>
        </is>
      </c>
      <c r="B199" s="32" t="inlineStr">
        <is>
          <t>INE903U01023</t>
        </is>
      </c>
      <c r="C199" s="32" t="inlineStr">
        <is>
          <t>Realty</t>
        </is>
      </c>
      <c r="D199" s="14" t="n">
        <v>3632</v>
      </c>
      <c r="E199" s="15" t="n">
        <v>40.42</v>
      </c>
      <c r="F199" s="16" t="n">
        <v>0.0022</v>
      </c>
      <c r="G199" s="16" t="n"/>
    </row>
    <row r="200">
      <c r="A200" s="13" t="inlineStr">
        <is>
          <t>Kirloskar Brothers Ltd.</t>
        </is>
      </c>
      <c r="B200" s="32" t="inlineStr">
        <is>
          <t>INE732A01036</t>
        </is>
      </c>
      <c r="C200" s="32" t="inlineStr">
        <is>
          <t>Industrial Products</t>
        </is>
      </c>
      <c r="D200" s="14" t="n">
        <v>2345</v>
      </c>
      <c r="E200" s="15" t="n">
        <v>39.64</v>
      </c>
      <c r="F200" s="16" t="n">
        <v>0.0021</v>
      </c>
      <c r="G200" s="16" t="n"/>
    </row>
    <row r="201">
      <c r="A201" s="13" t="inlineStr">
        <is>
          <t>Aditya Birla Fashion and Retail Ltd.</t>
        </is>
      </c>
      <c r="B201" s="32" t="inlineStr">
        <is>
          <t>INE647O01011</t>
        </is>
      </c>
      <c r="C201" s="32" t="inlineStr">
        <is>
          <t>Retailing</t>
        </is>
      </c>
      <c r="D201" s="14" t="n">
        <v>50366</v>
      </c>
      <c r="E201" s="15" t="n">
        <v>39.36</v>
      </c>
      <c r="F201" s="16" t="n">
        <v>0.0021</v>
      </c>
      <c r="G201" s="16" t="n"/>
    </row>
    <row r="202">
      <c r="A202" s="13" t="inlineStr">
        <is>
          <t>Schneider Electric Infrastructure Ltd.</t>
        </is>
      </c>
      <c r="B202" s="32" t="inlineStr">
        <is>
          <t>INE839M01018</t>
        </is>
      </c>
      <c r="C202" s="32" t="inlineStr">
        <is>
          <t>Electrical Equipment</t>
        </is>
      </c>
      <c r="D202" s="14" t="n">
        <v>5424</v>
      </c>
      <c r="E202" s="15" t="n">
        <v>38.85</v>
      </c>
      <c r="F202" s="16" t="n">
        <v>0.0021</v>
      </c>
      <c r="G202" s="16" t="n"/>
    </row>
    <row r="203">
      <c r="A203" s="13" t="inlineStr">
        <is>
          <t>Dr Agarwal's Health Care Ltd.</t>
        </is>
      </c>
      <c r="B203" s="32" t="inlineStr">
        <is>
          <t>INE943P01029</t>
        </is>
      </c>
      <c r="C203" s="32" t="inlineStr">
        <is>
          <t>Healthcare Services</t>
        </is>
      </c>
      <c r="D203" s="14" t="n">
        <v>7115</v>
      </c>
      <c r="E203" s="15" t="n">
        <v>37.98</v>
      </c>
      <c r="F203" s="16" t="n">
        <v>0.0021</v>
      </c>
      <c r="G203" s="16" t="n"/>
    </row>
    <row r="204">
      <c r="A204" s="13" t="inlineStr">
        <is>
          <t>Happiest Minds Technologies Ltd.</t>
        </is>
      </c>
      <c r="B204" s="32" t="inlineStr">
        <is>
          <t>INE419U01012</t>
        </is>
      </c>
      <c r="C204" s="32" t="inlineStr">
        <is>
          <t>IT - Software</t>
        </is>
      </c>
      <c r="D204" s="14" t="n">
        <v>7603</v>
      </c>
      <c r="E204" s="15" t="n">
        <v>37.93</v>
      </c>
      <c r="F204" s="16" t="n">
        <v>0.0021</v>
      </c>
      <c r="G204" s="16" t="n"/>
    </row>
    <row r="205">
      <c r="A205" s="13" t="inlineStr">
        <is>
          <t>Action Construction Equipment Ltd.</t>
        </is>
      </c>
      <c r="B205" s="32" t="inlineStr">
        <is>
          <t>INE731H01025</t>
        </is>
      </c>
      <c r="C205" s="32" t="inlineStr">
        <is>
          <t>Agricultural, Commercial &amp; Construction Vehicles</t>
        </is>
      </c>
      <c r="D205" s="14" t="n">
        <v>3816</v>
      </c>
      <c r="E205" s="15" t="n">
        <v>37.89</v>
      </c>
      <c r="F205" s="16" t="n">
        <v>0.0021</v>
      </c>
      <c r="G205" s="16" t="n"/>
    </row>
    <row r="206">
      <c r="A206" s="13" t="inlineStr">
        <is>
          <t>Jyothy Labs Ltd.</t>
        </is>
      </c>
      <c r="B206" s="32" t="inlineStr">
        <is>
          <t>INE668F01031</t>
        </is>
      </c>
      <c r="C206" s="32" t="inlineStr">
        <is>
          <t>Household Products</t>
        </is>
      </c>
      <c r="D206" s="14" t="n">
        <v>12621</v>
      </c>
      <c r="E206" s="15" t="n">
        <v>37.87</v>
      </c>
      <c r="F206" s="16" t="n">
        <v>0.002</v>
      </c>
      <c r="G206" s="16" t="n"/>
    </row>
    <row r="207">
      <c r="A207" s="13" t="inlineStr">
        <is>
          <t>SBFC Finance Ltd.</t>
        </is>
      </c>
      <c r="B207" s="32" t="inlineStr">
        <is>
          <t>INE423Y01016</t>
        </is>
      </c>
      <c r="C207" s="32" t="inlineStr">
        <is>
          <t>Finance</t>
        </is>
      </c>
      <c r="D207" s="14" t="n">
        <v>34645</v>
      </c>
      <c r="E207" s="15" t="n">
        <v>37.55</v>
      </c>
      <c r="F207" s="16" t="n">
        <v>0.002</v>
      </c>
      <c r="G207" s="16" t="n"/>
    </row>
    <row r="208">
      <c r="A208" s="13" t="inlineStr">
        <is>
          <t>KSB Ltd.</t>
        </is>
      </c>
      <c r="B208" s="32" t="inlineStr">
        <is>
          <t>INE999A01023</t>
        </is>
      </c>
      <c r="C208" s="32" t="inlineStr">
        <is>
          <t>Industrial Products</t>
        </is>
      </c>
      <c r="D208" s="14" t="n">
        <v>4860</v>
      </c>
      <c r="E208" s="15" t="n">
        <v>37.32</v>
      </c>
      <c r="F208" s="16" t="n">
        <v>0.002</v>
      </c>
      <c r="G208" s="16" t="n"/>
    </row>
    <row r="209">
      <c r="A209" s="13" t="inlineStr">
        <is>
          <t>Tejas Networks Ltd.</t>
        </is>
      </c>
      <c r="B209" s="32" t="inlineStr">
        <is>
          <t>INE010J01012</t>
        </is>
      </c>
      <c r="C209" s="32" t="inlineStr">
        <is>
          <t>Telecom - Equipment &amp; Accessories</t>
        </is>
      </c>
      <c r="D209" s="14" t="n">
        <v>7501</v>
      </c>
      <c r="E209" s="15" t="n">
        <v>37.07</v>
      </c>
      <c r="F209" s="16" t="n">
        <v>0.002</v>
      </c>
      <c r="G209" s="16" t="n"/>
    </row>
    <row r="210">
      <c r="A210" s="13" t="inlineStr">
        <is>
          <t>BLS International Services Ltd.</t>
        </is>
      </c>
      <c r="B210" s="32" t="inlineStr">
        <is>
          <t>INE153T01027</t>
        </is>
      </c>
      <c r="C210" s="32" t="inlineStr">
        <is>
          <t>Leisure Services</t>
        </is>
      </c>
      <c r="D210" s="14" t="n">
        <v>11233</v>
      </c>
      <c r="E210" s="15" t="n">
        <v>37.04</v>
      </c>
      <c r="F210" s="16" t="n">
        <v>0.002</v>
      </c>
      <c r="G210" s="16" t="n"/>
    </row>
    <row r="211">
      <c r="A211" s="13" t="inlineStr">
        <is>
          <t>Honasa Consumer Ltd.</t>
        </is>
      </c>
      <c r="B211" s="32" t="inlineStr">
        <is>
          <t>INE0J5401028</t>
        </is>
      </c>
      <c r="C211" s="32" t="inlineStr">
        <is>
          <t>Personal Products</t>
        </is>
      </c>
      <c r="D211" s="14" t="n">
        <v>12764</v>
      </c>
      <c r="E211" s="15" t="n">
        <v>37</v>
      </c>
      <c r="F211" s="16" t="n">
        <v>0.002</v>
      </c>
      <c r="G211" s="16" t="n"/>
    </row>
    <row r="212">
      <c r="A212" s="13" t="inlineStr">
        <is>
          <t>Shipping Corporation Of India Ltd.</t>
        </is>
      </c>
      <c r="B212" s="32" t="inlineStr">
        <is>
          <t>INE109A01011</t>
        </is>
      </c>
      <c r="C212" s="32" t="inlineStr">
        <is>
          <t>Transport Services</t>
        </is>
      </c>
      <c r="D212" s="14" t="n">
        <v>15679</v>
      </c>
      <c r="E212" s="15" t="n">
        <v>36.34</v>
      </c>
      <c r="F212" s="16" t="n">
        <v>0.002</v>
      </c>
      <c r="G212" s="16" t="n"/>
    </row>
    <row r="213">
      <c r="A213" s="13" t="inlineStr">
        <is>
          <t>Praj Industries Ltd.</t>
        </is>
      </c>
      <c r="B213" s="32" t="inlineStr">
        <is>
          <t>INE074A01025</t>
        </is>
      </c>
      <c r="C213" s="32" t="inlineStr">
        <is>
          <t>Industrial Manufacturing</t>
        </is>
      </c>
      <c r="D213" s="14" t="n">
        <v>11435</v>
      </c>
      <c r="E213" s="15" t="n">
        <v>36.16</v>
      </c>
      <c r="F213" s="16" t="n">
        <v>0.002</v>
      </c>
      <c r="G213" s="16" t="n"/>
    </row>
    <row r="214">
      <c r="A214" s="13" t="inlineStr">
        <is>
          <t>Jupiter Wagons Ltd.</t>
        </is>
      </c>
      <c r="B214" s="32" t="inlineStr">
        <is>
          <t>INE209L01016</t>
        </is>
      </c>
      <c r="C214" s="32" t="inlineStr">
        <is>
          <t>Industrial Manufacturing</t>
        </is>
      </c>
      <c r="D214" s="14" t="n">
        <v>12587</v>
      </c>
      <c r="E214" s="15" t="n">
        <v>35.97</v>
      </c>
      <c r="F214" s="16" t="n">
        <v>0.0019</v>
      </c>
      <c r="G214" s="16" t="n"/>
    </row>
    <row r="215">
      <c r="A215" s="13" t="inlineStr">
        <is>
          <t>Caplin Point Laboratories Ltd.</t>
        </is>
      </c>
      <c r="B215" s="32" t="inlineStr">
        <is>
          <t>INE475E01026</t>
        </is>
      </c>
      <c r="C215" s="32" t="inlineStr">
        <is>
          <t>Pharmaceuticals &amp; Biotechnology</t>
        </is>
      </c>
      <c r="D215" s="14" t="n">
        <v>1871</v>
      </c>
      <c r="E215" s="15" t="n">
        <v>35.75</v>
      </c>
      <c r="F215" s="16" t="n">
        <v>0.0019</v>
      </c>
      <c r="G215" s="16" t="n"/>
    </row>
    <row r="216">
      <c r="A216" s="13" t="inlineStr">
        <is>
          <t>Jindal Saw Ltd.</t>
        </is>
      </c>
      <c r="B216" s="32" t="inlineStr">
        <is>
          <t>INE324A01032</t>
        </is>
      </c>
      <c r="C216" s="32" t="inlineStr">
        <is>
          <t>Industrial Products</t>
        </is>
      </c>
      <c r="D216" s="14" t="n">
        <v>21541</v>
      </c>
      <c r="E216" s="15" t="n">
        <v>35.06</v>
      </c>
      <c r="F216" s="16" t="n">
        <v>0.0019</v>
      </c>
      <c r="G216" s="16" t="n"/>
    </row>
    <row r="217">
      <c r="A217" s="13" t="inlineStr">
        <is>
          <t>Central Bank of India</t>
        </is>
      </c>
      <c r="B217" s="32" t="inlineStr">
        <is>
          <t>INE483A01010</t>
        </is>
      </c>
      <c r="C217" s="32" t="inlineStr">
        <is>
          <t>Banks</t>
        </is>
      </c>
      <c r="D217" s="14" t="n">
        <v>90273</v>
      </c>
      <c r="E217" s="15" t="n">
        <v>34.64</v>
      </c>
      <c r="F217" s="16" t="n">
        <v>0.0019</v>
      </c>
      <c r="G217" s="16" t="n"/>
    </row>
    <row r="218">
      <c r="A218" s="13" t="inlineStr">
        <is>
          <t>Vedant Fashions Ltd.</t>
        </is>
      </c>
      <c r="B218" s="32" t="inlineStr">
        <is>
          <t>INE825V01034</t>
        </is>
      </c>
      <c r="C218" s="32" t="inlineStr">
        <is>
          <t>Retailing</t>
        </is>
      </c>
      <c r="D218" s="14" t="n">
        <v>5659</v>
      </c>
      <c r="E218" s="15" t="n">
        <v>34.42</v>
      </c>
      <c r="F218" s="16" t="n">
        <v>0.0019</v>
      </c>
      <c r="G218" s="16" t="n"/>
    </row>
    <row r="219">
      <c r="A219" s="13" t="inlineStr">
        <is>
          <t>Graphite India Ltd.</t>
        </is>
      </c>
      <c r="B219" s="32" t="inlineStr">
        <is>
          <t>INE371A01025</t>
        </is>
      </c>
      <c r="C219" s="32" t="inlineStr">
        <is>
          <t>Industrial Products</t>
        </is>
      </c>
      <c r="D219" s="14" t="n">
        <v>6183</v>
      </c>
      <c r="E219" s="15" t="n">
        <v>34.32</v>
      </c>
      <c r="F219" s="16" t="n">
        <v>0.0019</v>
      </c>
      <c r="G219" s="16" t="n"/>
    </row>
    <row r="220">
      <c r="A220" s="13" t="inlineStr">
        <is>
          <t>Latent View Analytics Ltd.</t>
        </is>
      </c>
      <c r="B220" s="32" t="inlineStr">
        <is>
          <t>INE0I7C01011</t>
        </is>
      </c>
      <c r="C220" s="32" t="inlineStr">
        <is>
          <t>IT - Software</t>
        </is>
      </c>
      <c r="D220" s="14" t="n">
        <v>6668</v>
      </c>
      <c r="E220" s="15" t="n">
        <v>33.23</v>
      </c>
      <c r="F220" s="16" t="n">
        <v>0.0018</v>
      </c>
      <c r="G220" s="16" t="n"/>
    </row>
    <row r="221">
      <c r="A221" s="13" t="inlineStr">
        <is>
          <t>Nuvoco Vistas Corporation Ltd.</t>
        </is>
      </c>
      <c r="B221" s="32" t="inlineStr">
        <is>
          <t>INE118D01016</t>
        </is>
      </c>
      <c r="C221" s="32" t="inlineStr">
        <is>
          <t>Cement &amp; Cement Products</t>
        </is>
      </c>
      <c r="D221" s="14" t="n">
        <v>9291</v>
      </c>
      <c r="E221" s="15" t="n">
        <v>33.12</v>
      </c>
      <c r="F221" s="16" t="n">
        <v>0.0018</v>
      </c>
      <c r="G221" s="16" t="n"/>
    </row>
    <row r="222">
      <c r="A222" s="13" t="inlineStr">
        <is>
          <t>Emcure Pharmaceuticals Ltd.</t>
        </is>
      </c>
      <c r="B222" s="32" t="inlineStr">
        <is>
          <t>INE168P01015</t>
        </is>
      </c>
      <c r="C222" s="32" t="inlineStr">
        <is>
          <t>Pharmaceuticals &amp; Biotechnology</t>
        </is>
      </c>
      <c r="D222" s="14" t="n">
        <v>2328</v>
      </c>
      <c r="E222" s="15" t="n">
        <v>32.92</v>
      </c>
      <c r="F222" s="16" t="n">
        <v>0.0018</v>
      </c>
      <c r="G222" s="16" t="n"/>
    </row>
    <row r="223">
      <c r="A223" s="13" t="inlineStr">
        <is>
          <t>Trident Ltd.</t>
        </is>
      </c>
      <c r="B223" s="32" t="inlineStr">
        <is>
          <t>INE064C01022</t>
        </is>
      </c>
      <c r="C223" s="32" t="inlineStr">
        <is>
          <t>Textiles &amp; Apparels</t>
        </is>
      </c>
      <c r="D223" s="14" t="n">
        <v>115815</v>
      </c>
      <c r="E223" s="15" t="n">
        <v>32.71</v>
      </c>
      <c r="F223" s="16" t="n">
        <v>0.0018</v>
      </c>
      <c r="G223" s="16" t="n"/>
    </row>
    <row r="224">
      <c r="A224" s="13" t="inlineStr">
        <is>
          <t>Blue Dart Express Ltd.</t>
        </is>
      </c>
      <c r="B224" s="32" t="inlineStr">
        <is>
          <t>INE233B01017</t>
        </is>
      </c>
      <c r="C224" s="32" t="inlineStr">
        <is>
          <t>Transport Services</t>
        </is>
      </c>
      <c r="D224" s="14" t="n">
        <v>548</v>
      </c>
      <c r="E224" s="15" t="n">
        <v>31.34</v>
      </c>
      <c r="F224" s="16" t="n">
        <v>0.0017</v>
      </c>
      <c r="G224" s="16" t="n"/>
    </row>
    <row r="225">
      <c r="A225" s="13" t="inlineStr">
        <is>
          <t>IFCI Ltd.</t>
        </is>
      </c>
      <c r="B225" s="32" t="inlineStr">
        <is>
          <t>INE039A01010</t>
        </is>
      </c>
      <c r="C225" s="32" t="inlineStr">
        <is>
          <t>Finance</t>
        </is>
      </c>
      <c r="D225" s="14" t="n">
        <v>61009</v>
      </c>
      <c r="E225" s="15" t="n">
        <v>31.08</v>
      </c>
      <c r="F225" s="16" t="n">
        <v>0.0017</v>
      </c>
      <c r="G225" s="16" t="n"/>
    </row>
    <row r="226">
      <c r="A226" s="13" t="inlineStr">
        <is>
          <t>International Gemmological Inst Ind Ltd.</t>
        </is>
      </c>
      <c r="B226" s="32" t="inlineStr">
        <is>
          <t>INE0Q9301021</t>
        </is>
      </c>
      <c r="C226" s="32" t="inlineStr">
        <is>
          <t>Commercial Services &amp; Supplies</t>
        </is>
      </c>
      <c r="D226" s="14" t="n">
        <v>9420</v>
      </c>
      <c r="E226" s="15" t="n">
        <v>30.9</v>
      </c>
      <c r="F226" s="16" t="n">
        <v>0.0017</v>
      </c>
      <c r="G226" s="16" t="n"/>
    </row>
    <row r="227">
      <c r="A227" s="13" t="inlineStr">
        <is>
          <t>Valor Estate Ltd.</t>
        </is>
      </c>
      <c r="B227" s="32" t="inlineStr">
        <is>
          <t>INE879I01012</t>
        </is>
      </c>
      <c r="C227" s="32" t="inlineStr">
        <is>
          <t>Leisure Services</t>
        </is>
      </c>
      <c r="D227" s="14" t="n">
        <v>22686</v>
      </c>
      <c r="E227" s="15" t="n">
        <v>29.9</v>
      </c>
      <c r="F227" s="16" t="n">
        <v>0.0016</v>
      </c>
      <c r="G227" s="16" t="n"/>
    </row>
    <row r="228">
      <c r="A228" s="13" t="inlineStr">
        <is>
          <t>Cera Sanitaryware Ltd.</t>
        </is>
      </c>
      <c r="B228" s="32" t="inlineStr">
        <is>
          <t>INE739E01017</t>
        </is>
      </c>
      <c r="C228" s="32" t="inlineStr">
        <is>
          <t>Consumer Durables</t>
        </is>
      </c>
      <c r="D228" s="14" t="n">
        <v>535</v>
      </c>
      <c r="E228" s="15" t="n">
        <v>29.62</v>
      </c>
      <c r="F228" s="16" t="n">
        <v>0.0016</v>
      </c>
      <c r="G228" s="16" t="n"/>
    </row>
    <row r="229">
      <c r="A229" s="13" t="inlineStr">
        <is>
          <t>The Bombay Burmah Trading Corp Ltd.</t>
        </is>
      </c>
      <c r="B229" s="32" t="inlineStr">
        <is>
          <t>INE050A01025</t>
        </is>
      </c>
      <c r="C229" s="32" t="inlineStr">
        <is>
          <t>Food Products</t>
        </is>
      </c>
      <c r="D229" s="14" t="n">
        <v>1606</v>
      </c>
      <c r="E229" s="15" t="n">
        <v>29.47</v>
      </c>
      <c r="F229" s="16" t="n">
        <v>0.0016</v>
      </c>
      <c r="G229" s="16" t="n"/>
    </row>
    <row r="230">
      <c r="A230" s="13" t="inlineStr">
        <is>
          <t>RITES LTD.</t>
        </is>
      </c>
      <c r="B230" s="32" t="inlineStr">
        <is>
          <t>INE320J01015</t>
        </is>
      </c>
      <c r="C230" s="32" t="inlineStr">
        <is>
          <t>Construction</t>
        </is>
      </c>
      <c r="D230" s="14" t="n">
        <v>12421</v>
      </c>
      <c r="E230" s="15" t="n">
        <v>29.44</v>
      </c>
      <c r="F230" s="16" t="n">
        <v>0.0016</v>
      </c>
      <c r="G230" s="16" t="n"/>
    </row>
    <row r="231">
      <c r="A231" s="13" t="inlineStr">
        <is>
          <t>Triveni Engineering &amp; Industries Ltd.</t>
        </is>
      </c>
      <c r="B231" s="32" t="inlineStr">
        <is>
          <t>INE256C01024</t>
        </is>
      </c>
      <c r="C231" s="32" t="inlineStr">
        <is>
          <t>Agricultural Food &amp; other Products</t>
        </is>
      </c>
      <c r="D231" s="14" t="n">
        <v>7928</v>
      </c>
      <c r="E231" s="15" t="n">
        <v>28.21</v>
      </c>
      <c r="F231" s="16" t="n">
        <v>0.0015</v>
      </c>
      <c r="G231" s="16" t="n"/>
    </row>
    <row r="232">
      <c r="A232" s="13" t="inlineStr">
        <is>
          <t>Akzo Nobel India Ltd.</t>
        </is>
      </c>
      <c r="B232" s="32" t="inlineStr">
        <is>
          <t>INE133A01011</t>
        </is>
      </c>
      <c r="C232" s="32" t="inlineStr">
        <is>
          <t>Consumer Durables</t>
        </is>
      </c>
      <c r="D232" s="14" t="n">
        <v>839</v>
      </c>
      <c r="E232" s="15" t="n">
        <v>27.78</v>
      </c>
      <c r="F232" s="16" t="n">
        <v>0.0015</v>
      </c>
      <c r="G232" s="16" t="n"/>
    </row>
    <row r="233">
      <c r="A233" s="13" t="inlineStr">
        <is>
          <t>Saregama India Ltd.</t>
        </is>
      </c>
      <c r="B233" s="32" t="inlineStr">
        <is>
          <t>INE979A01025</t>
        </is>
      </c>
      <c r="C233" s="32" t="inlineStr">
        <is>
          <t>Entertainment</t>
        </is>
      </c>
      <c r="D233" s="14" t="n">
        <v>6943</v>
      </c>
      <c r="E233" s="15" t="n">
        <v>27.6</v>
      </c>
      <c r="F233" s="16" t="n">
        <v>0.0015</v>
      </c>
      <c r="G233" s="16" t="n"/>
    </row>
    <row r="234">
      <c r="A234" s="13" t="inlineStr">
        <is>
          <t>ITI Ltd.</t>
        </is>
      </c>
      <c r="B234" s="32" t="inlineStr">
        <is>
          <t>INE248A01017</t>
        </is>
      </c>
      <c r="C234" s="32" t="inlineStr">
        <is>
          <t>Telecom - Equipment &amp; Accessories</t>
        </is>
      </c>
      <c r="D234" s="14" t="n">
        <v>8910</v>
      </c>
      <c r="E234" s="15" t="n">
        <v>27.57</v>
      </c>
      <c r="F234" s="16" t="n">
        <v>0.0015</v>
      </c>
      <c r="G234" s="16" t="n"/>
    </row>
    <row r="235">
      <c r="A235" s="13" t="inlineStr">
        <is>
          <t>RailTel Corporation of India Ltd.</t>
        </is>
      </c>
      <c r="B235" s="32" t="inlineStr">
        <is>
          <t>INE0DD101019</t>
        </is>
      </c>
      <c r="C235" s="32" t="inlineStr">
        <is>
          <t>Telecom - Services</t>
        </is>
      </c>
      <c r="D235" s="14" t="n">
        <v>8102</v>
      </c>
      <c r="E235" s="15" t="n">
        <v>27.46</v>
      </c>
      <c r="F235" s="16" t="n">
        <v>0.0015</v>
      </c>
      <c r="G235" s="16" t="n"/>
    </row>
    <row r="236">
      <c r="A236" s="13" t="inlineStr">
        <is>
          <t>Aegis Vopak Terminals Ltd.</t>
        </is>
      </c>
      <c r="B236" s="32" t="inlineStr">
        <is>
          <t>INE0INX01018</t>
        </is>
      </c>
      <c r="C236" s="32" t="inlineStr">
        <is>
          <t>Oil</t>
        </is>
      </c>
      <c r="D236" s="14" t="n">
        <v>10464</v>
      </c>
      <c r="E236" s="15" t="n">
        <v>27.26</v>
      </c>
      <c r="F236" s="16" t="n">
        <v>0.0015</v>
      </c>
      <c r="G236" s="16" t="n"/>
    </row>
    <row r="237">
      <c r="A237" s="13" t="inlineStr">
        <is>
          <t>Transformers And Rectifiers (India) Ltd.</t>
        </is>
      </c>
      <c r="B237" s="32" t="inlineStr">
        <is>
          <t>INE763I01026</t>
        </is>
      </c>
      <c r="C237" s="32" t="inlineStr">
        <is>
          <t>Electrical Equipment</t>
        </is>
      </c>
      <c r="D237" s="14" t="n">
        <v>9933</v>
      </c>
      <c r="E237" s="15" t="n">
        <v>26.92</v>
      </c>
      <c r="F237" s="16" t="n">
        <v>0.0015</v>
      </c>
      <c r="G237" s="16" t="n"/>
    </row>
    <row r="238">
      <c r="A238" s="13" t="inlineStr">
        <is>
          <t>C.E. Info Systems Ltd.</t>
        </is>
      </c>
      <c r="B238" s="32" t="inlineStr">
        <is>
          <t>INE0BV301023</t>
        </is>
      </c>
      <c r="C238" s="32" t="inlineStr">
        <is>
          <t>IT - Software</t>
        </is>
      </c>
      <c r="D238" s="14" t="n">
        <v>1583</v>
      </c>
      <c r="E238" s="15" t="n">
        <v>26.53</v>
      </c>
      <c r="F238" s="16" t="n">
        <v>0.0014</v>
      </c>
      <c r="G238" s="16" t="n"/>
    </row>
    <row r="239">
      <c r="A239" s="13" t="inlineStr">
        <is>
          <t>Mangalore Refinery &amp; Petrochemicals Ltd.</t>
        </is>
      </c>
      <c r="B239" s="32" t="inlineStr">
        <is>
          <t>INE103A01014</t>
        </is>
      </c>
      <c r="C239" s="32" t="inlineStr">
        <is>
          <t>Petroleum Products</t>
        </is>
      </c>
      <c r="D239" s="14" t="n">
        <v>16552</v>
      </c>
      <c r="E239" s="15" t="n">
        <v>26.16</v>
      </c>
      <c r="F239" s="16" t="n">
        <v>0.0014</v>
      </c>
      <c r="G239" s="16" t="n"/>
    </row>
    <row r="240">
      <c r="A240" s="13" t="inlineStr">
        <is>
          <t>RHI Magnesita India Ltd.</t>
        </is>
      </c>
      <c r="B240" s="32" t="inlineStr">
        <is>
          <t>INE743M01012</t>
        </is>
      </c>
      <c r="C240" s="32" t="inlineStr">
        <is>
          <t>Industrial Products</t>
        </is>
      </c>
      <c r="D240" s="14" t="n">
        <v>5620</v>
      </c>
      <c r="E240" s="15" t="n">
        <v>26.09</v>
      </c>
      <c r="F240" s="16" t="n">
        <v>0.0014</v>
      </c>
      <c r="G240" s="16" t="n"/>
    </row>
    <row r="241">
      <c r="A241" s="13" t="inlineStr">
        <is>
          <t>INOX INDIA LIMITED</t>
        </is>
      </c>
      <c r="B241" s="32" t="inlineStr">
        <is>
          <t>INE616N01034</t>
        </is>
      </c>
      <c r="C241" s="32" t="inlineStr">
        <is>
          <t>Industrial Products</t>
        </is>
      </c>
      <c r="D241" s="14" t="n">
        <v>2087</v>
      </c>
      <c r="E241" s="15" t="n">
        <v>24.41</v>
      </c>
      <c r="F241" s="16" t="n">
        <v>0.0013</v>
      </c>
      <c r="G241" s="16" t="n"/>
    </row>
    <row r="242">
      <c r="A242" s="13" t="inlineStr">
        <is>
          <t>Tata Teleservices (Maharashtra) Ltd.</t>
        </is>
      </c>
      <c r="B242" s="32" t="inlineStr">
        <is>
          <t>INE517B01013</t>
        </is>
      </c>
      <c r="C242" s="32" t="inlineStr">
        <is>
          <t>Telecom - Services</t>
        </is>
      </c>
      <c r="D242" s="14" t="n">
        <v>46597</v>
      </c>
      <c r="E242" s="15" t="n">
        <v>24.16</v>
      </c>
      <c r="F242" s="16" t="n">
        <v>0.0013</v>
      </c>
      <c r="G242" s="16" t="n"/>
    </row>
    <row r="243">
      <c r="A243" s="13" t="inlineStr">
        <is>
          <t>Godrej Agrovet Ltd.</t>
        </is>
      </c>
      <c r="B243" s="32" t="inlineStr">
        <is>
          <t>INE850D01014</t>
        </is>
      </c>
      <c r="C243" s="32" t="inlineStr">
        <is>
          <t>Food Products</t>
        </is>
      </c>
      <c r="D243" s="14" t="n">
        <v>4064</v>
      </c>
      <c r="E243" s="15" t="n">
        <v>24.16</v>
      </c>
      <c r="F243" s="16" t="n">
        <v>0.0013</v>
      </c>
      <c r="G243" s="16" t="n"/>
    </row>
    <row r="244">
      <c r="A244" s="13" t="inlineStr">
        <is>
          <t>Leela Palaces Hotels &amp; Resorts Ltd.</t>
        </is>
      </c>
      <c r="B244" s="32" t="inlineStr">
        <is>
          <t>INE0AQ201015</t>
        </is>
      </c>
      <c r="C244" s="32" t="inlineStr">
        <is>
          <t>Leisure Services</t>
        </is>
      </c>
      <c r="D244" s="14" t="n">
        <v>5797</v>
      </c>
      <c r="E244" s="15" t="n">
        <v>23.87</v>
      </c>
      <c r="F244" s="16" t="n">
        <v>0.0013</v>
      </c>
      <c r="G244" s="16" t="n"/>
    </row>
    <row r="245">
      <c r="A245" s="13" t="inlineStr">
        <is>
          <t>Jbm Auto Ltd.</t>
        </is>
      </c>
      <c r="B245" s="32" t="inlineStr">
        <is>
          <t>INE927D01051</t>
        </is>
      </c>
      <c r="C245" s="32" t="inlineStr">
        <is>
          <t>Auto Components</t>
        </is>
      </c>
      <c r="D245" s="14" t="n">
        <v>3738</v>
      </c>
      <c r="E245" s="15" t="n">
        <v>22.95</v>
      </c>
      <c r="F245" s="16" t="n">
        <v>0.0012</v>
      </c>
      <c r="G245" s="16" t="n"/>
    </row>
    <row r="246">
      <c r="A246" s="13" t="inlineStr">
        <is>
          <t>Maharashtra Seamless Ltd.</t>
        </is>
      </c>
      <c r="B246" s="32" t="inlineStr">
        <is>
          <t>INE271B01025</t>
        </is>
      </c>
      <c r="C246" s="32" t="inlineStr">
        <is>
          <t>Industrial Products</t>
        </is>
      </c>
      <c r="D246" s="14" t="n">
        <v>3776</v>
      </c>
      <c r="E246" s="15" t="n">
        <v>22.24</v>
      </c>
      <c r="F246" s="16" t="n">
        <v>0.0012</v>
      </c>
      <c r="G246" s="16" t="n"/>
    </row>
    <row r="247">
      <c r="A247" s="13" t="inlineStr">
        <is>
          <t>Campus Activewear Ltd.</t>
        </is>
      </c>
      <c r="B247" s="32" t="inlineStr">
        <is>
          <t>INE278Y01022</t>
        </is>
      </c>
      <c r="C247" s="32" t="inlineStr">
        <is>
          <t>Consumer Durables</t>
        </is>
      </c>
      <c r="D247" s="14" t="n">
        <v>7915</v>
      </c>
      <c r="E247" s="15" t="n">
        <v>21.84</v>
      </c>
      <c r="F247" s="16" t="n">
        <v>0.0012</v>
      </c>
      <c r="G247" s="16" t="n"/>
    </row>
    <row r="248">
      <c r="A248" s="13" t="inlineStr">
        <is>
          <t>Alkyl Amines Chemicals Ltd.</t>
        </is>
      </c>
      <c r="B248" s="32" t="inlineStr">
        <is>
          <t>INE150B01039</t>
        </is>
      </c>
      <c r="C248" s="32" t="inlineStr">
        <is>
          <t>Chemicals &amp; Petrochemicals</t>
        </is>
      </c>
      <c r="D248" s="14" t="n">
        <v>1285</v>
      </c>
      <c r="E248" s="15" t="n">
        <v>21.59</v>
      </c>
      <c r="F248" s="16" t="n">
        <v>0.0012</v>
      </c>
      <c r="G248" s="16" t="n"/>
    </row>
    <row r="249">
      <c r="A249" s="13" t="inlineStr">
        <is>
          <t>Acme Solar Holdings Ltd.</t>
        </is>
      </c>
      <c r="B249" s="32" t="inlineStr">
        <is>
          <t>INE622W01025</t>
        </is>
      </c>
      <c r="C249" s="32" t="inlineStr">
        <is>
          <t>Power</t>
        </is>
      </c>
      <c r="D249" s="14" t="n">
        <v>9330</v>
      </c>
      <c r="E249" s="15" t="n">
        <v>21.47</v>
      </c>
      <c r="F249" s="16" t="n">
        <v>0.0012</v>
      </c>
      <c r="G249" s="16" t="n"/>
    </row>
    <row r="250">
      <c r="A250" s="13" t="inlineStr">
        <is>
          <t>Alok Industries Ltd.</t>
        </is>
      </c>
      <c r="B250" s="32" t="inlineStr">
        <is>
          <t>INE270A01029</t>
        </is>
      </c>
      <c r="C250" s="32" t="inlineStr">
        <is>
          <t>Textiles &amp; Apparels</t>
        </is>
      </c>
      <c r="D250" s="14" t="n">
        <v>115107</v>
      </c>
      <c r="E250" s="15" t="n">
        <v>19.48</v>
      </c>
      <c r="F250" s="16" t="n">
        <v>0.0011</v>
      </c>
      <c r="G250" s="16" t="n"/>
    </row>
    <row r="251">
      <c r="A251" s="13" t="inlineStr">
        <is>
          <t>Clean Science and Technology Ltd.</t>
        </is>
      </c>
      <c r="B251" s="32" t="inlineStr">
        <is>
          <t>INE227W01023</t>
        </is>
      </c>
      <c r="C251" s="32" t="inlineStr">
        <is>
          <t>Chemicals &amp; Petrochemicals</t>
        </is>
      </c>
      <c r="D251" s="14" t="n">
        <v>2086</v>
      </c>
      <c r="E251" s="15" t="n">
        <v>19.06</v>
      </c>
      <c r="F251" s="16" t="n">
        <v>0.001</v>
      </c>
      <c r="G251" s="16" t="n"/>
    </row>
    <row r="252">
      <c r="A252" s="13" t="inlineStr">
        <is>
          <t>Blue Jet Healthcare Ltd.</t>
        </is>
      </c>
      <c r="B252" s="32" t="inlineStr">
        <is>
          <t>INE0KBH01020</t>
        </is>
      </c>
      <c r="C252" s="32" t="inlineStr">
        <is>
          <t>Pharmaceuticals &amp; Biotechnology</t>
        </is>
      </c>
      <c r="D252" s="14" t="n">
        <v>3256</v>
      </c>
      <c r="E252" s="15" t="n">
        <v>18.83</v>
      </c>
      <c r="F252" s="16" t="n">
        <v>0.001</v>
      </c>
      <c r="G252" s="16" t="n"/>
    </row>
    <row r="253">
      <c r="A253" s="13" t="inlineStr">
        <is>
          <t>Rashtriya Chemicals and Fertilizers Ltd.</t>
        </is>
      </c>
      <c r="B253" s="32" t="inlineStr">
        <is>
          <t>INE027A01015</t>
        </is>
      </c>
      <c r="C253" s="32" t="inlineStr">
        <is>
          <t>Fertilizers &amp; Agrochemicals</t>
        </is>
      </c>
      <c r="D253" s="14" t="n">
        <v>12803</v>
      </c>
      <c r="E253" s="15" t="n">
        <v>18.1</v>
      </c>
      <c r="F253" s="16" t="n">
        <v>0.001</v>
      </c>
      <c r="G253" s="16" t="n"/>
    </row>
    <row r="254">
      <c r="A254" s="13" t="inlineStr">
        <is>
          <t>The India Cements Ltd.</t>
        </is>
      </c>
      <c r="B254" s="32" t="inlineStr">
        <is>
          <t>INE383A01012</t>
        </is>
      </c>
      <c r="C254" s="32" t="inlineStr">
        <is>
          <t>Cement &amp; Cement Products</t>
        </is>
      </c>
      <c r="D254" s="14" t="n">
        <v>4513</v>
      </c>
      <c r="E254" s="15" t="n">
        <v>17.73</v>
      </c>
      <c r="F254" s="16" t="n">
        <v>0.001</v>
      </c>
      <c r="G254" s="16" t="n"/>
    </row>
    <row r="255">
      <c r="A255" s="13" t="inlineStr">
        <is>
          <t>Ventive Hospitality Ltd.</t>
        </is>
      </c>
      <c r="B255" s="32" t="inlineStr">
        <is>
          <t>INE781S01027</t>
        </is>
      </c>
      <c r="C255" s="32" t="inlineStr">
        <is>
          <t>Leisure Services</t>
        </is>
      </c>
      <c r="D255" s="14" t="n">
        <v>2392</v>
      </c>
      <c r="E255" s="15" t="n">
        <v>17.42</v>
      </c>
      <c r="F255" s="16" t="n">
        <v>0.0009</v>
      </c>
      <c r="G255" s="16" t="n"/>
    </row>
    <row r="256">
      <c r="A256" s="13" t="inlineStr">
        <is>
          <t>Akums Drugs And Pharmaceuticals Ltd.</t>
        </is>
      </c>
      <c r="B256" s="32" t="inlineStr">
        <is>
          <t>INE09XN01023</t>
        </is>
      </c>
      <c r="C256" s="32" t="inlineStr">
        <is>
          <t>Pharmaceuticals &amp; Biotechnology</t>
        </is>
      </c>
      <c r="D256" s="14" t="n">
        <v>2544</v>
      </c>
      <c r="E256" s="15" t="n">
        <v>10.84</v>
      </c>
      <c r="F256" s="16" t="n">
        <v>0.0005999999999999999</v>
      </c>
      <c r="G256" s="16" t="n"/>
    </row>
    <row r="257">
      <c r="A257" s="13" t="inlineStr">
        <is>
          <t>MMTC Ltd.</t>
        </is>
      </c>
      <c r="B257" s="32" t="inlineStr">
        <is>
          <t>INE123F01029</t>
        </is>
      </c>
      <c r="C257" s="32" t="inlineStr">
        <is>
          <t>Commercial Services &amp; Supplies</t>
        </is>
      </c>
      <c r="D257" s="14" t="n">
        <v>14031</v>
      </c>
      <c r="E257" s="15" t="n">
        <v>8.49</v>
      </c>
      <c r="F257" s="16" t="n">
        <v>0.0005</v>
      </c>
      <c r="G257" s="16" t="n"/>
    </row>
    <row r="258">
      <c r="A258" s="13" t="inlineStr">
        <is>
          <t>SKF India (Industrial) Ltd.</t>
        </is>
      </c>
      <c r="B258" s="32" t="inlineStr">
        <is>
          <t>INE2J8701016</t>
        </is>
      </c>
      <c r="C258" s="32" t="inlineStr">
        <is>
          <t>Industrial Products</t>
        </is>
      </c>
      <c r="D258" s="14" t="n">
        <v>2102</v>
      </c>
      <c r="E258" s="15" t="n">
        <v>51.24</v>
      </c>
      <c r="F258" s="16" t="n">
        <v>0.0028</v>
      </c>
      <c r="G258" s="16" t="n"/>
    </row>
    <row r="259">
      <c r="A259" s="17" t="inlineStr">
        <is>
          <t>Sub Total</t>
        </is>
      </c>
      <c r="B259" s="33" t="n"/>
      <c r="C259" s="33" t="n"/>
      <c r="D259" s="18" t="n"/>
      <c r="E259" s="38" t="n">
        <v>18467.4</v>
      </c>
      <c r="F259" s="39" t="n">
        <v>0.999</v>
      </c>
      <c r="G259" s="21" t="n"/>
    </row>
    <row r="260">
      <c r="A260" s="13" t="n"/>
      <c r="B260" s="32" t="n"/>
      <c r="C260" s="32" t="n"/>
      <c r="D260" s="14" t="n"/>
      <c r="E260" s="15" t="n"/>
      <c r="F260" s="16" t="n"/>
      <c r="G260" s="16" t="n"/>
    </row>
    <row r="261">
      <c r="A261" s="17" t="inlineStr">
        <is>
          <t>(b) Unlisted</t>
        </is>
      </c>
      <c r="B261" s="32" t="n"/>
      <c r="C261" s="32" t="n"/>
      <c r="D261" s="14" t="n"/>
      <c r="E261" s="15" t="n"/>
      <c r="F261" s="16" t="n"/>
      <c r="G261" s="16" t="n"/>
    </row>
    <row r="262">
      <c r="A262" s="13" t="n"/>
      <c r="B262" s="32" t="n"/>
      <c r="C262" s="32" t="n"/>
      <c r="D262" s="14" t="n"/>
      <c r="E262" s="15" t="n"/>
      <c r="F262" s="16" t="n"/>
      <c r="G262" s="16" t="n"/>
    </row>
    <row r="263">
      <c r="A263" s="17" t="inlineStr">
        <is>
          <t>Sub Total</t>
        </is>
      </c>
      <c r="B263" s="33" t="n"/>
      <c r="C263" s="33" t="n"/>
      <c r="D263" s="18" t="n"/>
      <c r="E263" s="38" t="n">
        <v>0</v>
      </c>
      <c r="F263" s="39" t="n">
        <v>0</v>
      </c>
      <c r="G263" s="21" t="n"/>
    </row>
    <row r="264">
      <c r="A264" s="25" t="inlineStr">
        <is>
          <t>TOTAL</t>
        </is>
      </c>
      <c r="B264" s="34" t="n"/>
      <c r="C264" s="34" t="n"/>
      <c r="D264" s="26" t="n"/>
      <c r="E264" s="29" t="n">
        <v>18467.4</v>
      </c>
      <c r="F264" s="30" t="n">
        <v>0.999</v>
      </c>
      <c r="G264" s="21" t="n"/>
    </row>
    <row r="265">
      <c r="A265" s="13" t="n"/>
      <c r="B265" s="32" t="n"/>
      <c r="C265" s="32" t="n"/>
      <c r="D265" s="14" t="n"/>
      <c r="E265" s="15" t="n"/>
      <c r="F265" s="16" t="n"/>
      <c r="G265" s="16" t="n"/>
    </row>
    <row r="266">
      <c r="A266" s="13" t="n"/>
      <c r="B266" s="32" t="n"/>
      <c r="C266" s="32" t="n"/>
      <c r="D266" s="14" t="n"/>
      <c r="E266" s="15" t="n"/>
      <c r="F266" s="16" t="n"/>
      <c r="G266" s="16" t="n"/>
    </row>
    <row r="267">
      <c r="A267" s="17" t="inlineStr">
        <is>
          <t>TREPS / Reverse Repo</t>
        </is>
      </c>
      <c r="B267" s="32" t="n"/>
      <c r="C267" s="32" t="n"/>
      <c r="D267" s="14" t="n"/>
      <c r="E267" s="15" t="n"/>
      <c r="F267" s="16" t="n"/>
      <c r="G267" s="16" t="n"/>
    </row>
    <row r="268">
      <c r="A268" s="13" t="inlineStr">
        <is>
          <t>Clearing Corporation of India Ltd.</t>
        </is>
      </c>
      <c r="B268" s="32" t="n"/>
      <c r="C268" s="32" t="n"/>
      <c r="D268" s="14" t="n"/>
      <c r="E268" s="15" t="n">
        <v>39.98</v>
      </c>
      <c r="F268" s="16" t="n">
        <v>0.0022</v>
      </c>
      <c r="G268" s="16" t="n">
        <v>0.053935</v>
      </c>
    </row>
    <row r="269">
      <c r="A269" s="17" t="inlineStr">
        <is>
          <t>Sub Total</t>
        </is>
      </c>
      <c r="B269" s="33" t="n"/>
      <c r="C269" s="33" t="n"/>
      <c r="D269" s="18" t="n"/>
      <c r="E269" s="38" t="n">
        <v>39.98</v>
      </c>
      <c r="F269" s="39" t="n">
        <v>0.0022</v>
      </c>
      <c r="G269" s="21" t="n"/>
    </row>
    <row r="270">
      <c r="A270" s="13" t="n"/>
      <c r="B270" s="32" t="n"/>
      <c r="C270" s="32" t="n"/>
      <c r="D270" s="14" t="n"/>
      <c r="E270" s="15" t="n"/>
      <c r="F270" s="16" t="n"/>
      <c r="G270" s="16" t="n"/>
    </row>
    <row r="271">
      <c r="A271" s="25" t="inlineStr">
        <is>
          <t>TOTAL</t>
        </is>
      </c>
      <c r="B271" s="34" t="n"/>
      <c r="C271" s="34" t="n"/>
      <c r="D271" s="26" t="n"/>
      <c r="E271" s="19" t="n">
        <v>39.98</v>
      </c>
      <c r="F271" s="20" t="n">
        <v>0.0022</v>
      </c>
      <c r="G271" s="21" t="n"/>
    </row>
    <row r="272">
      <c r="A272" s="13" t="inlineStr">
        <is>
          <t>Accrued Interest</t>
        </is>
      </c>
      <c r="B272" s="32" t="n"/>
      <c r="C272" s="32" t="n"/>
      <c r="D272" s="14" t="n"/>
      <c r="E272" s="15" t="n">
        <v>0.0177242</v>
      </c>
      <c r="F272" s="16" t="n">
        <v>0</v>
      </c>
      <c r="G272" s="16" t="n"/>
    </row>
    <row r="273">
      <c r="A273" s="13" t="inlineStr">
        <is>
          <t>Net Receivables/(Payables)</t>
        </is>
      </c>
      <c r="B273" s="32" t="n"/>
      <c r="C273" s="32" t="n"/>
      <c r="D273" s="14" t="n"/>
      <c r="E273" s="36" t="n">
        <v>-33.7477242</v>
      </c>
      <c r="F273" s="37" t="n">
        <v>-0.0012</v>
      </c>
      <c r="G273" s="16" t="n">
        <v>0.053934</v>
      </c>
    </row>
    <row r="274">
      <c r="A274" s="27" t="inlineStr">
        <is>
          <t>GRAND TOTAL</t>
        </is>
      </c>
      <c r="B274" s="35" t="n"/>
      <c r="C274" s="35" t="n"/>
      <c r="D274" s="28" t="n"/>
      <c r="E274" s="29" t="n">
        <v>18473.65</v>
      </c>
      <c r="F274" s="30" t="n">
        <v>1</v>
      </c>
      <c r="G274" s="30" t="n"/>
    </row>
    <row r="279">
      <c r="A279" s="83" t="inlineStr">
        <is>
          <t>Notes:</t>
        </is>
      </c>
    </row>
    <row r="280">
      <c r="A280" s="57" t="inlineStr">
        <is>
          <t>1. Security in default beyond its maturiy date</t>
        </is>
      </c>
      <c r="B280" s="3" t="inlineStr">
        <is>
          <t>NIL</t>
        </is>
      </c>
    </row>
    <row r="281">
      <c r="A281" t="inlineStr">
        <is>
          <t>2. NAV at the beginning of the period (Rs. per unit)</t>
        </is>
      </c>
    </row>
    <row r="282">
      <c r="A282" t="inlineStr">
        <is>
          <t>Plan /option (Face Value 10)</t>
        </is>
      </c>
      <c r="B282" t="inlineStr">
        <is>
          <t>As on</t>
        </is>
      </c>
      <c r="C282" t="inlineStr">
        <is>
          <t>As on</t>
        </is>
      </c>
    </row>
    <row r="283">
      <c r="B283" s="58" t="n">
        <v>45961</v>
      </c>
      <c r="C283" s="58" t="n">
        <v>45989</v>
      </c>
    </row>
    <row r="284">
      <c r="A284" t="inlineStr">
        <is>
          <t>Direct Plan  Growth Option</t>
        </is>
      </c>
      <c r="B284" t="n">
        <v>17.9965</v>
      </c>
      <c r="C284" t="n">
        <v>17.3952</v>
      </c>
    </row>
    <row r="285">
      <c r="A285" t="inlineStr">
        <is>
          <t>Direct Plan IDCW Option</t>
        </is>
      </c>
      <c r="B285" t="n">
        <v>17.997</v>
      </c>
      <c r="C285" t="n">
        <v>17.3958</v>
      </c>
    </row>
    <row r="286">
      <c r="A286" t="inlineStr">
        <is>
          <t>Regular Plan  Growth Option</t>
        </is>
      </c>
      <c r="B286" t="n">
        <v>17.6403</v>
      </c>
      <c r="C286" t="n">
        <v>17.0426</v>
      </c>
    </row>
    <row r="287">
      <c r="A287" t="inlineStr">
        <is>
          <t>Regular Plan IDCW Option</t>
        </is>
      </c>
      <c r="B287" t="n">
        <v>17.6402</v>
      </c>
      <c r="C287" t="n">
        <v>17.0425</v>
      </c>
    </row>
    <row r="289">
      <c r="A289" t="inlineStr">
        <is>
          <t xml:space="preserve">3. Total Dividend (Net) declared during the month </t>
        </is>
      </c>
      <c r="B289" s="3" t="inlineStr">
        <is>
          <t>NIL</t>
        </is>
      </c>
    </row>
    <row r="290">
      <c r="A290" t="inlineStr">
        <is>
          <t>4. Bonus was declared during the month</t>
        </is>
      </c>
      <c r="B290" s="3" t="inlineStr">
        <is>
          <t>NIL</t>
        </is>
      </c>
    </row>
    <row r="291" ht="29" customHeight="1">
      <c r="A291" s="57" t="inlineStr">
        <is>
          <t>5. Investment in Repo of Corporate Debt Securities during the month ended November 30, 2025</t>
        </is>
      </c>
      <c r="B291" s="3" t="inlineStr">
        <is>
          <t>NIL</t>
        </is>
      </c>
    </row>
    <row r="292" ht="29" customHeight="1">
      <c r="A292" s="57" t="inlineStr">
        <is>
          <t>6. Investment in foreign securities/ADRs/GDRs at the end of the month</t>
        </is>
      </c>
      <c r="B292" s="3" t="inlineStr">
        <is>
          <t>NIL</t>
        </is>
      </c>
    </row>
    <row r="293">
      <c r="A293" t="inlineStr">
        <is>
          <t>7. Portfolio Turnover Ratio</t>
        </is>
      </c>
      <c r="B293" s="60" t="n">
        <v>0.3576</v>
      </c>
    </row>
    <row r="294" ht="43.5" customHeight="1">
      <c r="A294" s="57" t="inlineStr">
        <is>
          <t>8. Total gross exposure to derivative instruments (excluding reversed positions) at the end of the month (Rs. in Lakhs)</t>
        </is>
      </c>
      <c r="B294" s="3" t="inlineStr">
        <is>
          <t>NIL</t>
        </is>
      </c>
    </row>
    <row r="295">
      <c r="B295" s="3" t="n"/>
    </row>
    <row r="296" ht="29" customHeight="1">
      <c r="A296" s="57" t="inlineStr">
        <is>
          <t>9. Margin Deposits includes Margin money placed on derivatives other than margin money placed with bank</t>
        </is>
      </c>
      <c r="B296" s="3" t="inlineStr">
        <is>
          <t>NIL</t>
        </is>
      </c>
    </row>
    <row r="297" ht="29" customHeight="1">
      <c r="A297" s="57" t="inlineStr">
        <is>
          <t>10. Value of investment made by other schemes under same management (Rs. In Lakhs)</t>
        </is>
      </c>
      <c r="B297" t="inlineStr">
        <is>
          <t>NIL</t>
        </is>
      </c>
    </row>
    <row r="298" ht="29" customHeight="1">
      <c r="A298" s="57" t="inlineStr">
        <is>
          <t>11. Number of instance of deviation In valuation of securities</t>
        </is>
      </c>
      <c r="B298" s="3" t="inlineStr">
        <is>
          <t>NIL</t>
        </is>
      </c>
    </row>
    <row r="299" ht="29" customHeight="1">
      <c r="A299" s="57" t="inlineStr">
        <is>
          <t>12. Total value and percentage of illiquid equity shares / securities</t>
        </is>
      </c>
      <c r="B299" s="3" t="inlineStr">
        <is>
          <t>NIL</t>
        </is>
      </c>
    </row>
    <row r="301" ht="70" customHeight="1">
      <c r="A301" s="85" t="inlineStr">
        <is>
          <t>Scheme Name</t>
        </is>
      </c>
      <c r="B301" s="85" t="inlineStr">
        <is>
          <t>Risk- O - Meter</t>
        </is>
      </c>
      <c r="C301" s="85" t="inlineStr">
        <is>
          <t>Benchmark of the Scheme</t>
        </is>
      </c>
      <c r="D301" s="85" t="inlineStr">
        <is>
          <t>Benchmark Risk-o-meter</t>
        </is>
      </c>
    </row>
    <row r="302" ht="70" customHeight="1">
      <c r="A302" s="85" t="inlineStr">
        <is>
          <t>Edelweiss NIFTY Smallcap 250 Index Fund</t>
        </is>
      </c>
      <c r="B302" s="85" t="n"/>
      <c r="C302" s="85" t="inlineStr">
        <is>
          <t>Nifty Smallcap 250 - TRI</t>
        </is>
      </c>
      <c r="D302" s="85" t="n"/>
      <c r="E302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G44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GOLD ETF FUND AS ON NOVEMBER 30, 2025</t>
        </is>
      </c>
    </row>
    <row r="2" ht="31.5" customHeight="1">
      <c r="A2" s="84" t="inlineStr">
        <is>
          <t>((An open ended exchange traded fund replicating/tracking domestic prices of Gold))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7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Others</t>
        </is>
      </c>
      <c r="B9" s="33" t="n"/>
      <c r="C9" s="33" t="n"/>
      <c r="D9" s="18" t="n"/>
      <c r="E9" s="42" t="n"/>
      <c r="F9" s="21" t="n"/>
      <c r="G9" s="16" t="n"/>
    </row>
    <row r="10">
      <c r="A10" s="17" t="inlineStr">
        <is>
          <t xml:space="preserve">a) Gold </t>
        </is>
      </c>
      <c r="B10" s="33" t="n"/>
      <c r="C10" s="33" t="n"/>
      <c r="D10" s="18" t="n"/>
      <c r="E10" s="42" t="n"/>
      <c r="F10" s="21" t="n"/>
      <c r="G10" s="16" t="n"/>
    </row>
    <row r="11">
      <c r="A11" s="74" t="inlineStr">
        <is>
          <t>Gold</t>
        </is>
      </c>
      <c r="B11" s="32" t="inlineStr">
        <is>
          <t>IDIA00500001</t>
        </is>
      </c>
      <c r="C11" s="33" t="n"/>
      <c r="D11" s="74" t="n">
        <v>549</v>
      </c>
      <c r="E11" s="42" t="n">
        <v>69192.117</v>
      </c>
      <c r="F11" s="21">
        <f>E11/E20</f>
        <v/>
      </c>
      <c r="G11" s="16" t="n"/>
    </row>
    <row r="12">
      <c r="A12" s="51" t="inlineStr">
        <is>
          <t>TOTAL</t>
        </is>
      </c>
      <c r="B12" s="55" t="n"/>
      <c r="C12" s="55" t="n"/>
      <c r="D12" s="52" t="n"/>
      <c r="E12" s="38">
        <f>SUM(E11)</f>
        <v/>
      </c>
      <c r="F12" s="39">
        <f>SUM(F11)</f>
        <v/>
      </c>
      <c r="G12" s="16" t="n"/>
    </row>
    <row r="13">
      <c r="A13" s="17" t="inlineStr">
        <is>
          <t>TREPS / Reverse Repo</t>
        </is>
      </c>
      <c r="B13" s="32" t="n"/>
      <c r="C13" s="32" t="n"/>
      <c r="D13" s="14" t="n"/>
      <c r="E13" s="15" t="n"/>
      <c r="F13" s="16" t="n"/>
      <c r="G13" s="16" t="n"/>
    </row>
    <row r="14">
      <c r="A14" s="13" t="inlineStr">
        <is>
          <t>Clearing Corporation of India Ltd.</t>
        </is>
      </c>
      <c r="B14" s="32" t="n"/>
      <c r="C14" s="32" t="n"/>
      <c r="D14" s="14" t="n"/>
      <c r="E14" s="15" t="n">
        <v>112.95</v>
      </c>
      <c r="F14" s="16" t="n">
        <v>0.001593</v>
      </c>
      <c r="G14" s="16" t="n">
        <v>0.053935</v>
      </c>
    </row>
    <row r="15">
      <c r="A15" s="17" t="inlineStr">
        <is>
          <t>Sub Total</t>
        </is>
      </c>
      <c r="B15" s="33" t="n"/>
      <c r="C15" s="33" t="n"/>
      <c r="D15" s="18" t="n"/>
      <c r="E15" s="19" t="n">
        <v>112.95</v>
      </c>
      <c r="F15" s="20" t="n">
        <v>0.001593</v>
      </c>
      <c r="G15" s="21" t="n"/>
    </row>
    <row r="16">
      <c r="A16" s="13" t="n"/>
      <c r="B16" s="32" t="n"/>
      <c r="C16" s="32" t="n"/>
      <c r="D16" s="14" t="n"/>
      <c r="E16" s="15" t="n"/>
      <c r="F16" s="16" t="n"/>
      <c r="G16" s="16" t="n"/>
    </row>
    <row r="17">
      <c r="A17" s="25" t="inlineStr">
        <is>
          <t>TOTAL</t>
        </is>
      </c>
      <c r="B17" s="34" t="n"/>
      <c r="C17" s="34" t="n"/>
      <c r="D17" s="26" t="n"/>
      <c r="E17" s="19" t="n">
        <v>112.95</v>
      </c>
      <c r="F17" s="20" t="n">
        <v>0.001593</v>
      </c>
      <c r="G17" s="21" t="n"/>
    </row>
    <row r="18">
      <c r="A18" s="13" t="inlineStr">
        <is>
          <t>Accrued Interest</t>
        </is>
      </c>
      <c r="B18" s="32" t="n"/>
      <c r="C18" s="32" t="n"/>
      <c r="D18" s="14" t="n"/>
      <c r="E18" s="15" t="n">
        <v>0.0500709</v>
      </c>
      <c r="F18" s="16" t="n">
        <v>0</v>
      </c>
      <c r="G18" s="16" t="n"/>
    </row>
    <row r="19">
      <c r="A19" s="13" t="inlineStr">
        <is>
          <t>Net Receivables/(Payables)</t>
        </is>
      </c>
      <c r="B19" s="32" t="n"/>
      <c r="C19" s="32" t="n"/>
      <c r="D19" s="14" t="n"/>
      <c r="E19" s="15" t="n">
        <v>1594.1299291</v>
      </c>
      <c r="F19" s="16" t="n">
        <v>0.0225</v>
      </c>
      <c r="G19" s="16" t="n">
        <v>0.053934</v>
      </c>
    </row>
    <row r="20">
      <c r="A20" s="27" t="inlineStr">
        <is>
          <t>GRAND TOTAL</t>
        </is>
      </c>
      <c r="B20" s="35" t="n"/>
      <c r="C20" s="35" t="n"/>
      <c r="D20" s="28" t="n"/>
      <c r="E20" s="29" t="n">
        <v>70899.25</v>
      </c>
      <c r="F20" s="30" t="n">
        <v>1</v>
      </c>
      <c r="G20" s="30" t="n"/>
    </row>
    <row r="25">
      <c r="A25" s="83" t="inlineStr">
        <is>
          <t>Notes:</t>
        </is>
      </c>
    </row>
    <row r="26">
      <c r="A26" s="57" t="inlineStr">
        <is>
          <t>1. Security in default beyond its maturiy date</t>
        </is>
      </c>
      <c r="B26" s="3" t="inlineStr">
        <is>
          <t>NIL</t>
        </is>
      </c>
    </row>
    <row r="27">
      <c r="A27" t="inlineStr">
        <is>
          <t>2. NAV at the beginning of the period (Rs. per unit)</t>
        </is>
      </c>
    </row>
    <row r="28">
      <c r="A28" t="inlineStr">
        <is>
          <t>Plan /option (Face Value 10)</t>
        </is>
      </c>
      <c r="B28" t="inlineStr">
        <is>
          <t>As on</t>
        </is>
      </c>
      <c r="C28" t="inlineStr">
        <is>
          <t>As on</t>
        </is>
      </c>
    </row>
    <row r="29">
      <c r="B29" s="68" t="n">
        <v>45961</v>
      </c>
      <c r="C29" s="68" t="n">
        <v>45989</v>
      </c>
    </row>
    <row r="30">
      <c r="A30" t="inlineStr">
        <is>
          <t>Regular Plan  Growth Option</t>
        </is>
      </c>
      <c r="B30" t="n">
        <v>120.8534</v>
      </c>
      <c r="C30" t="n">
        <v>126.2759</v>
      </c>
    </row>
    <row r="32">
      <c r="A32" t="inlineStr">
        <is>
          <t xml:space="preserve">3. Total Dividend (Net) declared during the month </t>
        </is>
      </c>
      <c r="B32" s="3" t="inlineStr">
        <is>
          <t>NIL</t>
        </is>
      </c>
    </row>
    <row r="33">
      <c r="A33" t="inlineStr">
        <is>
          <t>4. Bonus was declared during the month</t>
        </is>
      </c>
      <c r="B33" s="3" t="inlineStr">
        <is>
          <t>NIL</t>
        </is>
      </c>
    </row>
    <row r="34" ht="29" customHeight="1">
      <c r="A34" s="57" t="inlineStr">
        <is>
          <t>5. Investment in Repo of Corporate Debt Securities during the month ended November 30, 2025</t>
        </is>
      </c>
      <c r="B34" s="3" t="inlineStr">
        <is>
          <t>NIL</t>
        </is>
      </c>
    </row>
    <row r="35" ht="29" customHeight="1">
      <c r="A35" s="57" t="inlineStr">
        <is>
          <t>6. Investment in foreign securities/ADRs/GDRs at the end of the month</t>
        </is>
      </c>
      <c r="B35" s="3" t="inlineStr">
        <is>
          <t>NIL</t>
        </is>
      </c>
    </row>
    <row r="36" ht="43.5" customHeight="1">
      <c r="A36" s="57" t="inlineStr">
        <is>
          <t>8. Total gross exposure to derivative instruments (excluding reversed positions) at the end of the month (Rs. in Lakhs)</t>
        </is>
      </c>
      <c r="B36" s="3" t="inlineStr">
        <is>
          <t>NIL</t>
        </is>
      </c>
    </row>
    <row r="37">
      <c r="B37" s="3" t="n"/>
    </row>
    <row r="38" ht="29" customHeight="1">
      <c r="A38" s="57" t="inlineStr">
        <is>
          <t>9. Margin Deposits includes Margin money placed on derivatives other than margin money placed with bank</t>
        </is>
      </c>
      <c r="B38" s="3" t="inlineStr">
        <is>
          <t>NIL</t>
        </is>
      </c>
    </row>
    <row r="39" ht="29" customHeight="1">
      <c r="A39" s="57" t="inlineStr">
        <is>
          <t>10. Value of investment made by other schemes under same management (Rs. In Lakhs)</t>
        </is>
      </c>
      <c r="B39" t="n">
        <v>69187.92999999999</v>
      </c>
    </row>
    <row r="40" ht="29" customHeight="1">
      <c r="A40" s="57" t="inlineStr">
        <is>
          <t>11. Number of instance of deviation In valuation of securities</t>
        </is>
      </c>
      <c r="B40" s="3" t="inlineStr">
        <is>
          <t>NIL</t>
        </is>
      </c>
    </row>
    <row r="41" ht="29" customHeight="1">
      <c r="A41" s="57" t="inlineStr">
        <is>
          <t>12. Total value and percentage of illiquid equity shares / securities</t>
        </is>
      </c>
      <c r="B41" s="3" t="inlineStr">
        <is>
          <t>NIL</t>
        </is>
      </c>
    </row>
    <row r="43" ht="70" customHeight="1">
      <c r="A43" s="85" t="inlineStr">
        <is>
          <t>Scheme Name</t>
        </is>
      </c>
      <c r="B43" s="85" t="inlineStr">
        <is>
          <t>Risk- O - Meter</t>
        </is>
      </c>
      <c r="C43" s="85" t="inlineStr">
        <is>
          <t>Benchmark of the Scheme</t>
        </is>
      </c>
      <c r="D43" s="85" t="inlineStr">
        <is>
          <t>Benchmark Risk-o-meter</t>
        </is>
      </c>
    </row>
    <row r="44" ht="70" customHeight="1">
      <c r="A44" s="85" t="inlineStr">
        <is>
          <t>Edelweiss Gold ETF</t>
        </is>
      </c>
      <c r="B44" s="85" t="n"/>
      <c r="C44" s="85" t="inlineStr">
        <is>
          <t>Domestic prices of Gold</t>
        </is>
      </c>
      <c r="D44" s="85" t="n"/>
      <c r="E44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G202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 LIQUID FUND AS ON NOVEMBER 30, 2025</t>
        </is>
      </c>
    </row>
    <row r="2" ht="31.5" customHeight="1">
      <c r="A2" s="84" t="inlineStr">
        <is>
          <t>(An open-ended liquid scheme. A relatively low interest rate risk and moderate credit risk.)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7.40% NABARD NCD RED 30-01-2026**</t>
        </is>
      </c>
      <c r="B11" s="32" t="inlineStr">
        <is>
          <t>INE261F08DO9</t>
        </is>
      </c>
      <c r="C11" s="32" t="inlineStr">
        <is>
          <t>CRISIL AAA</t>
        </is>
      </c>
      <c r="D11" s="14" t="n">
        <v>10000000</v>
      </c>
      <c r="E11" s="15" t="n">
        <v>10013.29</v>
      </c>
      <c r="F11" s="16" t="n">
        <v>0.0098</v>
      </c>
      <c r="G11" s="16" t="n">
        <v>0.061999</v>
      </c>
    </row>
    <row r="12">
      <c r="A12" s="17" t="inlineStr">
        <is>
          <t>Sub Total</t>
        </is>
      </c>
      <c r="B12" s="33" t="n"/>
      <c r="C12" s="33" t="n"/>
      <c r="D12" s="18" t="n"/>
      <c r="E12" s="19" t="n">
        <v>10013.29</v>
      </c>
      <c r="F12" s="20" t="n">
        <v>0.0098</v>
      </c>
      <c r="G12" s="21" t="n"/>
    </row>
    <row r="13">
      <c r="A13" s="17" t="inlineStr">
        <is>
          <t>State Development Loan</t>
        </is>
      </c>
      <c r="B13" s="32" t="n"/>
      <c r="C13" s="32" t="n"/>
      <c r="D13" s="14" t="n"/>
      <c r="E13" s="15" t="n"/>
      <c r="F13" s="16" t="n"/>
      <c r="G13" s="16" t="n"/>
    </row>
    <row r="14">
      <c r="A14" s="13" t="inlineStr">
        <is>
          <t>8.54% BIHAR SDL RED 10-02-2026</t>
        </is>
      </c>
      <c r="B14" s="32" t="inlineStr">
        <is>
          <t>IN1320150031</t>
        </is>
      </c>
      <c r="C14" s="32" t="inlineStr">
        <is>
          <t>SOVEREIGN</t>
        </is>
      </c>
      <c r="D14" s="14" t="n">
        <v>2500000</v>
      </c>
      <c r="E14" s="15" t="n">
        <v>2513.04</v>
      </c>
      <c r="F14" s="16" t="n">
        <v>0.0025</v>
      </c>
      <c r="G14" s="16" t="n">
        <v>0.056362</v>
      </c>
    </row>
    <row r="15">
      <c r="A15" s="17" t="inlineStr">
        <is>
          <t>Sub Total</t>
        </is>
      </c>
      <c r="B15" s="33" t="n"/>
      <c r="C15" s="33" t="n"/>
      <c r="D15" s="18" t="n"/>
      <c r="E15" s="19" t="n">
        <v>2513.04</v>
      </c>
      <c r="F15" s="20" t="n">
        <v>0.0025</v>
      </c>
      <c r="G15" s="21" t="n"/>
    </row>
    <row r="16">
      <c r="A16" s="13" t="n"/>
      <c r="B16" s="32" t="n"/>
      <c r="C16" s="32" t="n"/>
      <c r="D16" s="14" t="n"/>
      <c r="E16" s="15" t="n"/>
      <c r="F16" s="16" t="n"/>
      <c r="G16" s="16" t="n"/>
    </row>
    <row r="17">
      <c r="A17" s="13" t="n"/>
      <c r="B17" s="32" t="n"/>
      <c r="C17" s="32" t="n"/>
      <c r="D17" s="14" t="n"/>
      <c r="E17" s="15" t="n"/>
      <c r="F17" s="16" t="n"/>
      <c r="G17" s="16" t="n"/>
    </row>
    <row r="18">
      <c r="A18" s="17" t="inlineStr">
        <is>
          <t>(b)Privately Placed/Unlisted</t>
        </is>
      </c>
      <c r="B18" s="32" t="n"/>
      <c r="C18" s="32" t="n"/>
      <c r="D18" s="14" t="n"/>
      <c r="E18" s="15" t="n"/>
      <c r="F18" s="16" t="n"/>
      <c r="G18" s="16" t="n"/>
    </row>
    <row r="19">
      <c r="A19" s="17" t="inlineStr">
        <is>
          <t>Sub Total</t>
        </is>
      </c>
      <c r="B19" s="32" t="n"/>
      <c r="C19" s="32" t="n"/>
      <c r="D19" s="14" t="n"/>
      <c r="E19" s="22" t="inlineStr">
        <is>
          <t>NIL</t>
        </is>
      </c>
      <c r="F19" s="23" t="inlineStr">
        <is>
          <t>NIL</t>
        </is>
      </c>
      <c r="G19" s="16" t="n"/>
    </row>
    <row r="20">
      <c r="A20" s="13" t="n"/>
      <c r="B20" s="32" t="n"/>
      <c r="C20" s="32" t="n"/>
      <c r="D20" s="14" t="n"/>
      <c r="E20" s="15" t="n"/>
      <c r="F20" s="16" t="n"/>
      <c r="G20" s="16" t="n"/>
    </row>
    <row r="21">
      <c r="A21" s="17" t="inlineStr">
        <is>
          <t>(c)Securitised Debt Instruments</t>
        </is>
      </c>
      <c r="B21" s="32" t="n"/>
      <c r="C21" s="32" t="n"/>
      <c r="D21" s="14" t="n"/>
      <c r="E21" s="15" t="n"/>
      <c r="F21" s="16" t="n"/>
      <c r="G21" s="16" t="n"/>
    </row>
    <row r="22">
      <c r="A22" s="17" t="inlineStr">
        <is>
          <t>Sub Total</t>
        </is>
      </c>
      <c r="B22" s="32" t="n"/>
      <c r="C22" s="32" t="n"/>
      <c r="D22" s="14" t="n"/>
      <c r="E22" s="22" t="inlineStr">
        <is>
          <t>NIL</t>
        </is>
      </c>
      <c r="F22" s="23" t="inlineStr">
        <is>
          <t>NIL</t>
        </is>
      </c>
      <c r="G22" s="16" t="n"/>
    </row>
    <row r="23">
      <c r="A23" s="13" t="n"/>
      <c r="B23" s="32" t="n"/>
      <c r="C23" s="32" t="n"/>
      <c r="D23" s="14" t="n"/>
      <c r="E23" s="15" t="n"/>
      <c r="F23" s="16" t="n"/>
      <c r="G23" s="16" t="n"/>
    </row>
    <row r="24">
      <c r="A24" s="25" t="inlineStr">
        <is>
          <t>TOTAL</t>
        </is>
      </c>
      <c r="B24" s="34" t="n"/>
      <c r="C24" s="34" t="n"/>
      <c r="D24" s="26" t="n"/>
      <c r="E24" s="19" t="n">
        <v>12526.33</v>
      </c>
      <c r="F24" s="20" t="n">
        <v>0.0123</v>
      </c>
      <c r="G24" s="21" t="n"/>
    </row>
    <row r="25">
      <c r="A25" s="13" t="n"/>
      <c r="B25" s="32" t="n"/>
      <c r="C25" s="32" t="n"/>
      <c r="D25" s="14" t="n"/>
      <c r="E25" s="15" t="n"/>
      <c r="F25" s="16" t="n"/>
      <c r="G25" s="16" t="n"/>
    </row>
    <row r="26">
      <c r="A26" s="17" t="inlineStr">
        <is>
          <t>Money Market Instruments</t>
        </is>
      </c>
      <c r="B26" s="32" t="n"/>
      <c r="C26" s="32" t="n"/>
      <c r="D26" s="14" t="n"/>
      <c r="E26" s="15" t="n"/>
      <c r="F26" s="16" t="n"/>
      <c r="G26" s="16" t="n"/>
    </row>
    <row r="27">
      <c r="A27" s="13" t="n"/>
      <c r="B27" s="32" t="n"/>
      <c r="C27" s="32" t="n"/>
      <c r="D27" s="14" t="n"/>
      <c r="E27" s="15" t="n"/>
      <c r="F27" s="16" t="n"/>
      <c r="G27" s="16" t="n"/>
    </row>
    <row r="28">
      <c r="A28" s="17" t="inlineStr">
        <is>
          <t>Treasury bills</t>
        </is>
      </c>
      <c r="B28" s="32" t="n"/>
      <c r="C28" s="32" t="n"/>
      <c r="D28" s="14" t="n"/>
      <c r="E28" s="15" t="n"/>
      <c r="F28" s="16" t="n"/>
      <c r="G28" s="16" t="n"/>
    </row>
    <row r="29">
      <c r="A29" s="13" t="inlineStr">
        <is>
          <t>91 DAYS TBILL RED 18-12-2025</t>
        </is>
      </c>
      <c r="B29" s="32" t="inlineStr">
        <is>
          <t>IN002025X257</t>
        </is>
      </c>
      <c r="C29" s="32" t="inlineStr">
        <is>
          <t>SOVEREIGN</t>
        </is>
      </c>
      <c r="D29" s="14" t="n">
        <v>50000000</v>
      </c>
      <c r="E29" s="15" t="n">
        <v>49877.35</v>
      </c>
      <c r="F29" s="16" t="n">
        <v>0.0488</v>
      </c>
      <c r="G29" s="16" t="n">
        <v>0.052797</v>
      </c>
    </row>
    <row r="30">
      <c r="A30" s="13" t="inlineStr">
        <is>
          <t>91 DAYS TBILL RED 23-01-2026</t>
        </is>
      </c>
      <c r="B30" s="32" t="inlineStr">
        <is>
          <t>IN002025X307</t>
        </is>
      </c>
      <c r="C30" s="32" t="inlineStr">
        <is>
          <t>SOVEREIGN</t>
        </is>
      </c>
      <c r="D30" s="14" t="n">
        <v>35000000</v>
      </c>
      <c r="E30" s="15" t="n">
        <v>34728.72</v>
      </c>
      <c r="F30" s="16" t="n">
        <v>0.034</v>
      </c>
      <c r="G30" s="16" t="n">
        <v>0.053797</v>
      </c>
    </row>
    <row r="31">
      <c r="A31" s="13" t="inlineStr">
        <is>
          <t>91 DAYS TBILL RED 04-12-2025</t>
        </is>
      </c>
      <c r="B31" s="32" t="inlineStr">
        <is>
          <t>IN002025X232</t>
        </is>
      </c>
      <c r="C31" s="32" t="inlineStr">
        <is>
          <t>SOVEREIGN</t>
        </is>
      </c>
      <c r="D31" s="14" t="n">
        <v>29500000</v>
      </c>
      <c r="E31" s="15" t="n">
        <v>29487.17</v>
      </c>
      <c r="F31" s="16" t="n">
        <v>0.0289</v>
      </c>
      <c r="G31" s="16" t="n">
        <v>0.052948</v>
      </c>
    </row>
    <row r="32">
      <c r="A32" s="13" t="inlineStr">
        <is>
          <t>91 DAYS TBILL RED 11-12-2025</t>
        </is>
      </c>
      <c r="B32" s="32" t="inlineStr">
        <is>
          <t>IN002025X240</t>
        </is>
      </c>
      <c r="C32" s="32" t="inlineStr">
        <is>
          <t>SOVEREIGN</t>
        </is>
      </c>
      <c r="D32" s="14" t="n">
        <v>29500000</v>
      </c>
      <c r="E32" s="15" t="n">
        <v>29457.64</v>
      </c>
      <c r="F32" s="16" t="n">
        <v>0.0288</v>
      </c>
      <c r="G32" s="16" t="n">
        <v>0.052508</v>
      </c>
    </row>
    <row r="33">
      <c r="A33" s="13" t="inlineStr">
        <is>
          <t>364 DAYS TBILL RED 26-12-2025</t>
        </is>
      </c>
      <c r="B33" s="32" t="inlineStr">
        <is>
          <t>IN002024Z370</t>
        </is>
      </c>
      <c r="C33" s="32" t="inlineStr">
        <is>
          <t>SOVEREIGN</t>
        </is>
      </c>
      <c r="D33" s="14" t="n">
        <v>20000000</v>
      </c>
      <c r="E33" s="15" t="n">
        <v>19927.94</v>
      </c>
      <c r="F33" s="16" t="n">
        <v>0.0195</v>
      </c>
      <c r="G33" s="16" t="n">
        <v>0.052794</v>
      </c>
    </row>
    <row r="34">
      <c r="A34" s="13" t="inlineStr">
        <is>
          <t>91 DAYS TBILL RED 29-01-2026</t>
        </is>
      </c>
      <c r="B34" s="32" t="inlineStr">
        <is>
          <t>IN002025X315</t>
        </is>
      </c>
      <c r="C34" s="32" t="inlineStr">
        <is>
          <t>SOVEREIGN</t>
        </is>
      </c>
      <c r="D34" s="14" t="n">
        <v>15000000</v>
      </c>
      <c r="E34" s="15" t="n">
        <v>14870.69</v>
      </c>
      <c r="F34" s="16" t="n">
        <v>0.0146</v>
      </c>
      <c r="G34" s="16" t="n">
        <v>0.053797</v>
      </c>
    </row>
    <row r="35">
      <c r="A35" s="13" t="inlineStr">
        <is>
          <t>182 DAYS TBILL RED 18-12-2025</t>
        </is>
      </c>
      <c r="B35" s="32" t="inlineStr">
        <is>
          <t>IN002025Y123</t>
        </is>
      </c>
      <c r="C35" s="32" t="inlineStr">
        <is>
          <t>SOVEREIGN</t>
        </is>
      </c>
      <c r="D35" s="14" t="n">
        <v>10000000</v>
      </c>
      <c r="E35" s="15" t="n">
        <v>9975.469999999999</v>
      </c>
      <c r="F35" s="16" t="n">
        <v>0.0098</v>
      </c>
      <c r="G35" s="16" t="n">
        <v>0.052797</v>
      </c>
    </row>
    <row r="36">
      <c r="A36" s="13" t="inlineStr">
        <is>
          <t>182 DAYS TBILL RED 15-01-2026</t>
        </is>
      </c>
      <c r="B36" s="32" t="inlineStr">
        <is>
          <t>IN002025Y164</t>
        </is>
      </c>
      <c r="C36" s="32" t="inlineStr">
        <is>
          <t>SOVEREIGN</t>
        </is>
      </c>
      <c r="D36" s="14" t="n">
        <v>5500000</v>
      </c>
      <c r="E36" s="15" t="n">
        <v>5463.87</v>
      </c>
      <c r="F36" s="16" t="n">
        <v>0.0053</v>
      </c>
      <c r="G36" s="16" t="n">
        <v>0.053647</v>
      </c>
    </row>
    <row r="37">
      <c r="A37" s="13" t="inlineStr">
        <is>
          <t>182 DAYS TBILL RED 22-01-2026</t>
        </is>
      </c>
      <c r="B37" s="32" t="inlineStr">
        <is>
          <t>IN002025Y172</t>
        </is>
      </c>
      <c r="C37" s="32" t="inlineStr">
        <is>
          <t>SOVEREIGN</t>
        </is>
      </c>
      <c r="D37" s="14" t="n">
        <v>500000</v>
      </c>
      <c r="E37" s="15" t="n">
        <v>496.2</v>
      </c>
      <c r="F37" s="16" t="n">
        <v>0.0005</v>
      </c>
      <c r="G37" s="16" t="n">
        <v>0.053797</v>
      </c>
    </row>
    <row r="38">
      <c r="A38" s="17" t="inlineStr">
        <is>
          <t>Sub Total</t>
        </is>
      </c>
      <c r="B38" s="33" t="n"/>
      <c r="C38" s="33" t="n"/>
      <c r="D38" s="18" t="n"/>
      <c r="E38" s="19" t="n">
        <v>194285.05</v>
      </c>
      <c r="F38" s="20" t="n">
        <v>0.1902</v>
      </c>
      <c r="G38" s="21" t="n"/>
    </row>
    <row r="39">
      <c r="A39" s="17" t="inlineStr">
        <is>
          <t>Certificate of Deposit</t>
        </is>
      </c>
      <c r="B39" s="32" t="n"/>
      <c r="C39" s="32" t="n"/>
      <c r="D39" s="14" t="n"/>
      <c r="E39" s="15" t="n"/>
      <c r="F39" s="16" t="n"/>
      <c r="G39" s="16" t="n"/>
    </row>
    <row r="40">
      <c r="A40" s="13" t="inlineStr">
        <is>
          <t>HDFC BANK CD RED 22-12-2025#**</t>
        </is>
      </c>
      <c r="B40" s="32" t="inlineStr">
        <is>
          <t>INE040A16HQ7</t>
        </is>
      </c>
      <c r="C40" s="32" t="inlineStr">
        <is>
          <t>CARE A1+</t>
        </is>
      </c>
      <c r="D40" s="14" t="n">
        <v>60000000</v>
      </c>
      <c r="E40" s="15" t="n">
        <v>59798.76</v>
      </c>
      <c r="F40" s="16" t="n">
        <v>0.0585</v>
      </c>
      <c r="G40" s="16" t="n">
        <v>0.058501</v>
      </c>
    </row>
    <row r="41">
      <c r="A41" s="13" t="inlineStr">
        <is>
          <t>INDIAN BANK CD RED 19-12-2025#**</t>
        </is>
      </c>
      <c r="B41" s="32" t="inlineStr">
        <is>
          <t>INE562A16PN0</t>
        </is>
      </c>
      <c r="C41" s="32" t="inlineStr">
        <is>
          <t>FITCH A1+</t>
        </is>
      </c>
      <c r="D41" s="14" t="n">
        <v>35000000</v>
      </c>
      <c r="E41" s="15" t="n">
        <v>34898.89</v>
      </c>
      <c r="F41" s="16" t="n">
        <v>0.0342</v>
      </c>
      <c r="G41" s="16" t="n">
        <v>0.058752</v>
      </c>
    </row>
    <row r="42">
      <c r="A42" s="13" t="inlineStr">
        <is>
          <t>PUNJAB NATIONAL BANK CD 18-12-25#**</t>
        </is>
      </c>
      <c r="B42" s="32" t="inlineStr">
        <is>
          <t>INE160A16SR8</t>
        </is>
      </c>
      <c r="C42" s="32" t="inlineStr">
        <is>
          <t>CRISIL A1+</t>
        </is>
      </c>
      <c r="D42" s="14" t="n">
        <v>32500000</v>
      </c>
      <c r="E42" s="15" t="n">
        <v>32410.95</v>
      </c>
      <c r="F42" s="16" t="n">
        <v>0.0317</v>
      </c>
      <c r="G42" s="16" t="n">
        <v>0.059002</v>
      </c>
    </row>
    <row r="43">
      <c r="A43" s="13" t="inlineStr">
        <is>
          <t>UNION BANK OF INDIA CD RED 22-12-2025#**</t>
        </is>
      </c>
      <c r="B43" s="32" t="inlineStr">
        <is>
          <t>INE692A16JU3</t>
        </is>
      </c>
      <c r="C43" s="32" t="inlineStr">
        <is>
          <t>ICRA A1+</t>
        </is>
      </c>
      <c r="D43" s="14" t="n">
        <v>30000000</v>
      </c>
      <c r="E43" s="15" t="n">
        <v>29899.38</v>
      </c>
      <c r="F43" s="16" t="n">
        <v>0.0293</v>
      </c>
      <c r="G43" s="16" t="n">
        <v>0.058501</v>
      </c>
    </row>
    <row r="44">
      <c r="A44" s="13" t="inlineStr">
        <is>
          <t>AXIS BANK LTD CD RED 18-02-26#**</t>
        </is>
      </c>
      <c r="B44" s="32" t="inlineStr">
        <is>
          <t>INE238AD6BM0</t>
        </is>
      </c>
      <c r="C44" s="32" t="inlineStr">
        <is>
          <t>CRISIL A1+</t>
        </is>
      </c>
      <c r="D44" s="14" t="n">
        <v>25000000</v>
      </c>
      <c r="E44" s="15" t="n">
        <v>24684.43</v>
      </c>
      <c r="F44" s="16" t="n">
        <v>0.0242</v>
      </c>
      <c r="G44" s="16" t="n">
        <v>0.059069</v>
      </c>
    </row>
    <row r="45">
      <c r="A45" s="13" t="inlineStr">
        <is>
          <t>CANARA BANK CD RED 19-12-2025#**</t>
        </is>
      </c>
      <c r="B45" s="32" t="inlineStr">
        <is>
          <t>INE476A16ZU7</t>
        </is>
      </c>
      <c r="C45" s="32" t="inlineStr">
        <is>
          <t>CRISIL A1+</t>
        </is>
      </c>
      <c r="D45" s="14" t="n">
        <v>20000000</v>
      </c>
      <c r="E45" s="15" t="n">
        <v>19942.48</v>
      </c>
      <c r="F45" s="16" t="n">
        <v>0.0195</v>
      </c>
      <c r="G45" s="16" t="n">
        <v>0.058487</v>
      </c>
    </row>
    <row r="46">
      <c r="A46" s="13" t="inlineStr">
        <is>
          <t>HDFC BANK CD RED 18-02-26#**</t>
        </is>
      </c>
      <c r="B46" s="32" t="inlineStr">
        <is>
          <t>INE040A16HZ8</t>
        </is>
      </c>
      <c r="C46" s="32" t="inlineStr">
        <is>
          <t>CARE A1+</t>
        </is>
      </c>
      <c r="D46" s="14" t="n">
        <v>20000000</v>
      </c>
      <c r="E46" s="15" t="n">
        <v>19747.4</v>
      </c>
      <c r="F46" s="16" t="n">
        <v>0.0193</v>
      </c>
      <c r="G46" s="16" t="n">
        <v>0.0591</v>
      </c>
    </row>
    <row r="47">
      <c r="A47" s="13" t="inlineStr">
        <is>
          <t>BANK OF BARODA CD RED 27-01-2026#**</t>
        </is>
      </c>
      <c r="B47" s="32" t="inlineStr">
        <is>
          <t>INE028A16JH7</t>
        </is>
      </c>
      <c r="C47" s="32" t="inlineStr">
        <is>
          <t>ICRA A1+</t>
        </is>
      </c>
      <c r="D47" s="14" t="n">
        <v>17500000</v>
      </c>
      <c r="E47" s="15" t="n">
        <v>17335.62</v>
      </c>
      <c r="F47" s="16" t="n">
        <v>0.017</v>
      </c>
      <c r="G47" s="16" t="n">
        <v>0.060722</v>
      </c>
    </row>
    <row r="48">
      <c r="A48" s="13" t="inlineStr">
        <is>
          <t>KOTAK MAHINDRA BANK CD RED 04-12-2025#**</t>
        </is>
      </c>
      <c r="B48" s="32" t="inlineStr">
        <is>
          <t>INE237A168Y2</t>
        </is>
      </c>
      <c r="C48" s="32" t="inlineStr">
        <is>
          <t>CRISIL A1+</t>
        </is>
      </c>
      <c r="D48" s="14" t="n">
        <v>15000000</v>
      </c>
      <c r="E48" s="15" t="n">
        <v>14992.88</v>
      </c>
      <c r="F48" s="16" t="n">
        <v>0.0147</v>
      </c>
      <c r="G48" s="16" t="n">
        <v>0.057819</v>
      </c>
    </row>
    <row r="49">
      <c r="A49" s="13" t="inlineStr">
        <is>
          <t>PUNJAB NATIONAL BANK CD RED 11-12-2025#**</t>
        </is>
      </c>
      <c r="B49" s="32" t="inlineStr">
        <is>
          <t>INE160A16QL5</t>
        </is>
      </c>
      <c r="C49" s="32" t="inlineStr">
        <is>
          <t>CRISIL A1+</t>
        </is>
      </c>
      <c r="D49" s="14" t="n">
        <v>15000000</v>
      </c>
      <c r="E49" s="15" t="n">
        <v>14975.79</v>
      </c>
      <c r="F49" s="16" t="n">
        <v>0.0147</v>
      </c>
      <c r="G49" s="16" t="n">
        <v>0.059006</v>
      </c>
    </row>
    <row r="50">
      <c r="A50" s="13" t="inlineStr">
        <is>
          <t>BANK OF BARODA CD RED 05-01-2026#**</t>
        </is>
      </c>
      <c r="B50" s="32" t="inlineStr">
        <is>
          <t>INE028A16JI5</t>
        </is>
      </c>
      <c r="C50" s="32" t="inlineStr">
        <is>
          <t>ICRA A1+</t>
        </is>
      </c>
      <c r="D50" s="14" t="n">
        <v>10000000</v>
      </c>
      <c r="E50" s="15" t="n">
        <v>9942.110000000001</v>
      </c>
      <c r="F50" s="16" t="n">
        <v>0.0097</v>
      </c>
      <c r="G50" s="16" t="n">
        <v>0.060723</v>
      </c>
    </row>
    <row r="51">
      <c r="A51" s="13" t="inlineStr">
        <is>
          <t>BANK OF BARODA CD RED 06-01-2026#**</t>
        </is>
      </c>
      <c r="B51" s="32" t="inlineStr">
        <is>
          <t>INE028A16KA0</t>
        </is>
      </c>
      <c r="C51" s="32" t="inlineStr">
        <is>
          <t>ICRA A1+</t>
        </is>
      </c>
      <c r="D51" s="14" t="n">
        <v>10000000</v>
      </c>
      <c r="E51" s="15" t="n">
        <v>9940.469999999999</v>
      </c>
      <c r="F51" s="16" t="n">
        <v>0.0097</v>
      </c>
      <c r="G51" s="16" t="n">
        <v>0.060723</v>
      </c>
    </row>
    <row r="52">
      <c r="A52" s="13" t="inlineStr">
        <is>
          <t>KOTAK MAHINDRA BANK CD RED 15-01-2026#**</t>
        </is>
      </c>
      <c r="B52" s="32" t="inlineStr">
        <is>
          <t>INE237A162Z2</t>
        </is>
      </c>
      <c r="C52" s="32" t="inlineStr">
        <is>
          <t>CRISIL A1+</t>
        </is>
      </c>
      <c r="D52" s="14" t="n">
        <v>10000000</v>
      </c>
      <c r="E52" s="15" t="n">
        <v>9926.09</v>
      </c>
      <c r="F52" s="16" t="n">
        <v>0.0097</v>
      </c>
      <c r="G52" s="16" t="n">
        <v>0.0604</v>
      </c>
    </row>
    <row r="53">
      <c r="A53" s="13" t="inlineStr">
        <is>
          <t>NABARD CD RED 20-01-2026#**</t>
        </is>
      </c>
      <c r="B53" s="32" t="inlineStr">
        <is>
          <t>INE261F16892</t>
        </is>
      </c>
      <c r="C53" s="32" t="inlineStr">
        <is>
          <t>CRISIL A1+</t>
        </is>
      </c>
      <c r="D53" s="14" t="n">
        <v>10000000</v>
      </c>
      <c r="E53" s="15" t="n">
        <v>9917.27</v>
      </c>
      <c r="F53" s="16" t="n">
        <v>0.0097</v>
      </c>
      <c r="G53" s="16" t="n">
        <v>0.060897</v>
      </c>
    </row>
    <row r="54">
      <c r="A54" s="13" t="inlineStr">
        <is>
          <t>UNION BANK OF INDIA CD RED 29-01-2026#**</t>
        </is>
      </c>
      <c r="B54" s="32" t="inlineStr">
        <is>
          <t>INE692A16IN0</t>
        </is>
      </c>
      <c r="C54" s="32" t="inlineStr">
        <is>
          <t>ICRA A1+</t>
        </is>
      </c>
      <c r="D54" s="14" t="n">
        <v>10000000</v>
      </c>
      <c r="E54" s="15" t="n">
        <v>9902.68</v>
      </c>
      <c r="F54" s="16" t="n">
        <v>0.0097</v>
      </c>
      <c r="G54" s="16" t="n">
        <v>0.060798</v>
      </c>
    </row>
    <row r="55">
      <c r="A55" s="13" t="inlineStr">
        <is>
          <t>SIDBI CD RED 04-02-2026#**</t>
        </is>
      </c>
      <c r="B55" s="32" t="inlineStr">
        <is>
          <t>INE556F16AZ7</t>
        </is>
      </c>
      <c r="C55" s="32" t="inlineStr">
        <is>
          <t>CRISIL A1+</t>
        </is>
      </c>
      <c r="D55" s="14" t="n">
        <v>10000000</v>
      </c>
      <c r="E55" s="15" t="n">
        <v>9893.41</v>
      </c>
      <c r="F55" s="16" t="n">
        <v>0.0097</v>
      </c>
      <c r="G55" s="16" t="n">
        <v>0.060499</v>
      </c>
    </row>
    <row r="56">
      <c r="A56" s="13" t="inlineStr">
        <is>
          <t>SIDBI CD RED 05-12-2025#**</t>
        </is>
      </c>
      <c r="B56" s="32" t="inlineStr">
        <is>
          <t>INE556F16AX2</t>
        </is>
      </c>
      <c r="C56" s="32" t="inlineStr">
        <is>
          <t>CRISIL A1+</t>
        </is>
      </c>
      <c r="D56" s="14" t="n">
        <v>7500000</v>
      </c>
      <c r="E56" s="15" t="n">
        <v>7495.16</v>
      </c>
      <c r="F56" s="16" t="n">
        <v>0.0073</v>
      </c>
      <c r="G56" s="16" t="n">
        <v>0.058986</v>
      </c>
    </row>
    <row r="57">
      <c r="A57" s="13" t="inlineStr">
        <is>
          <t>BANK OF INDIA CD RED 26-12-2025#**</t>
        </is>
      </c>
      <c r="B57" s="32" t="inlineStr">
        <is>
          <t>INE084A16CY0</t>
        </is>
      </c>
      <c r="C57" s="32" t="inlineStr">
        <is>
          <t>CRISIL A1+</t>
        </is>
      </c>
      <c r="D57" s="14" t="n">
        <v>5500000</v>
      </c>
      <c r="E57" s="15" t="n">
        <v>5477.87</v>
      </c>
      <c r="F57" s="16" t="n">
        <v>0.0054</v>
      </c>
      <c r="G57" s="16" t="n">
        <v>0.058995</v>
      </c>
    </row>
    <row r="58">
      <c r="A58" s="13" t="inlineStr">
        <is>
          <t>BANK OF BARODA CD RED 02-12-2025#**</t>
        </is>
      </c>
      <c r="B58" s="32" t="inlineStr">
        <is>
          <t>INE028A16JS4</t>
        </is>
      </c>
      <c r="C58" s="32" t="inlineStr">
        <is>
          <t>ICRA A1+</t>
        </is>
      </c>
      <c r="D58" s="14" t="n">
        <v>5000000</v>
      </c>
      <c r="E58" s="15" t="n">
        <v>4999.21</v>
      </c>
      <c r="F58" s="16" t="n">
        <v>0.0049</v>
      </c>
      <c r="G58" s="16" t="n">
        <v>0.058044</v>
      </c>
    </row>
    <row r="59">
      <c r="A59" s="13" t="inlineStr">
        <is>
          <t>CANARA BANK CD RED 04-12-2025#**</t>
        </is>
      </c>
      <c r="B59" s="32" t="inlineStr">
        <is>
          <t>INE476A16ZO0</t>
        </is>
      </c>
      <c r="C59" s="32" t="inlineStr">
        <is>
          <t>CRISIL A1+</t>
        </is>
      </c>
      <c r="D59" s="14" t="n">
        <v>5000000</v>
      </c>
      <c r="E59" s="15" t="n">
        <v>4997.63</v>
      </c>
      <c r="F59" s="16" t="n">
        <v>0.0049</v>
      </c>
      <c r="G59" s="16" t="n">
        <v>0.057819</v>
      </c>
    </row>
    <row r="60">
      <c r="A60" s="13" t="inlineStr">
        <is>
          <t>PUNJAB NAT BK CD RED 05-12-2025#**</t>
        </is>
      </c>
      <c r="B60" s="32" t="inlineStr">
        <is>
          <t>INE160A16QM3</t>
        </is>
      </c>
      <c r="C60" s="32" t="inlineStr">
        <is>
          <t>CRISIL A1+</t>
        </is>
      </c>
      <c r="D60" s="14" t="n">
        <v>5000000</v>
      </c>
      <c r="E60" s="15" t="n">
        <v>4996.8</v>
      </c>
      <c r="F60" s="16" t="n">
        <v>0.0049</v>
      </c>
      <c r="G60" s="16" t="n">
        <v>0.058529</v>
      </c>
    </row>
    <row r="61">
      <c r="A61" s="13" t="inlineStr">
        <is>
          <t>AXIS BANK LTD CD RED 12-12-25#**</t>
        </is>
      </c>
      <c r="B61" s="32" t="inlineStr">
        <is>
          <t>INE238AD6BG2</t>
        </is>
      </c>
      <c r="C61" s="32" t="inlineStr">
        <is>
          <t>CRISIL A1+</t>
        </is>
      </c>
      <c r="D61" s="14" t="n">
        <v>5000000</v>
      </c>
      <c r="E61" s="15" t="n">
        <v>4991.2</v>
      </c>
      <c r="F61" s="16" t="n">
        <v>0.0049</v>
      </c>
      <c r="G61" s="16" t="n">
        <v>0.058503</v>
      </c>
    </row>
    <row r="62">
      <c r="A62" s="13" t="inlineStr">
        <is>
          <t>CANARA BANK CD RED 27-01-2026#**</t>
        </is>
      </c>
      <c r="B62" s="32" t="inlineStr">
        <is>
          <t>INE476A16E12</t>
        </is>
      </c>
      <c r="C62" s="32" t="inlineStr">
        <is>
          <t>CRISIL A1+</t>
        </is>
      </c>
      <c r="D62" s="14" t="n">
        <v>5000000</v>
      </c>
      <c r="E62" s="15" t="n">
        <v>4953.05</v>
      </c>
      <c r="F62" s="16" t="n">
        <v>0.0048</v>
      </c>
      <c r="G62" s="16" t="n">
        <v>0.060699</v>
      </c>
    </row>
    <row r="63">
      <c r="A63" s="13" t="inlineStr">
        <is>
          <t>CANARA BANK CD RED 05-12-2025#**</t>
        </is>
      </c>
      <c r="B63" s="32" t="inlineStr">
        <is>
          <t>INE476A16ZP7</t>
        </is>
      </c>
      <c r="C63" s="32" t="inlineStr">
        <is>
          <t>CRISIL A1+</t>
        </is>
      </c>
      <c r="D63" s="14" t="n">
        <v>2500000</v>
      </c>
      <c r="E63" s="15" t="n">
        <v>2498.4</v>
      </c>
      <c r="F63" s="16" t="n">
        <v>0.0024</v>
      </c>
      <c r="G63" s="16" t="n">
        <v>0.058529</v>
      </c>
    </row>
    <row r="64">
      <c r="A64" s="13" t="inlineStr">
        <is>
          <t>AXIS BANK LTD CD RED 16-12-2025#**</t>
        </is>
      </c>
      <c r="B64" s="32" t="inlineStr">
        <is>
          <t>INE238AD6AX9</t>
        </is>
      </c>
      <c r="C64" s="32" t="inlineStr">
        <is>
          <t>CRISIL A1+</t>
        </is>
      </c>
      <c r="D64" s="14" t="n">
        <v>2500000</v>
      </c>
      <c r="E64" s="15" t="n">
        <v>2494</v>
      </c>
      <c r="F64" s="16" t="n">
        <v>0.0024</v>
      </c>
      <c r="G64" s="16" t="n">
        <v>0.058516</v>
      </c>
    </row>
    <row r="65">
      <c r="A65" s="13" t="inlineStr">
        <is>
          <t>AXIS BANK LTD CD RED 17-12-25#**</t>
        </is>
      </c>
      <c r="B65" s="32" t="inlineStr">
        <is>
          <t>INE238AD6AY7</t>
        </is>
      </c>
      <c r="C65" s="32" t="inlineStr">
        <is>
          <t>CRISIL A1+</t>
        </is>
      </c>
      <c r="D65" s="14" t="n">
        <v>2500000</v>
      </c>
      <c r="E65" s="15" t="n">
        <v>2493.66</v>
      </c>
      <c r="F65" s="16" t="n">
        <v>0.0024</v>
      </c>
      <c r="G65" s="16" t="n">
        <v>0.058</v>
      </c>
    </row>
    <row r="66">
      <c r="A66" s="13" t="inlineStr">
        <is>
          <t>UNION BK OF INDIA CD RD 18-12-25#**</t>
        </is>
      </c>
      <c r="B66" s="32" t="inlineStr">
        <is>
          <t>INE692A16II0</t>
        </is>
      </c>
      <c r="C66" s="32" t="inlineStr">
        <is>
          <t>ICRA A1+</t>
        </is>
      </c>
      <c r="D66" s="14" t="n">
        <v>2500000</v>
      </c>
      <c r="E66" s="15" t="n">
        <v>2493.21</v>
      </c>
      <c r="F66" s="16" t="n">
        <v>0.0024</v>
      </c>
      <c r="G66" s="16" t="n">
        <v>0.058495</v>
      </c>
    </row>
    <row r="67">
      <c r="A67" s="17" t="inlineStr">
        <is>
          <t>Sub Total</t>
        </is>
      </c>
      <c r="B67" s="33" t="n"/>
      <c r="C67" s="33" t="n"/>
      <c r="D67" s="18" t="n"/>
      <c r="E67" s="19" t="n">
        <v>376098.8</v>
      </c>
      <c r="F67" s="20" t="n">
        <v>0.368</v>
      </c>
      <c r="G67" s="21" t="n"/>
    </row>
    <row r="68">
      <c r="A68" s="13" t="n"/>
      <c r="B68" s="32" t="n"/>
      <c r="C68" s="32" t="n"/>
      <c r="D68" s="14" t="n"/>
      <c r="E68" s="15" t="n"/>
      <c r="F68" s="16" t="n"/>
      <c r="G68" s="16" t="n"/>
    </row>
    <row r="69">
      <c r="A69" s="17" t="inlineStr">
        <is>
          <t>Commercial Paper</t>
        </is>
      </c>
      <c r="B69" s="32" t="n"/>
      <c r="C69" s="32" t="n"/>
      <c r="D69" s="14" t="n"/>
      <c r="E69" s="15" t="n"/>
      <c r="F69" s="16" t="n"/>
      <c r="G69" s="16" t="n"/>
    </row>
    <row r="70">
      <c r="A70" s="13" t="inlineStr">
        <is>
          <t>RELIANCE IND CP RED 24-12-2025**</t>
        </is>
      </c>
      <c r="B70" s="32" t="inlineStr">
        <is>
          <t>INE002A14LN1</t>
        </is>
      </c>
      <c r="C70" s="32" t="inlineStr">
        <is>
          <t>CRISIL A1+</t>
        </is>
      </c>
      <c r="D70" s="14" t="n">
        <v>50000000</v>
      </c>
      <c r="E70" s="15" t="n">
        <v>49814.65</v>
      </c>
      <c r="F70" s="16" t="n">
        <v>0.0488</v>
      </c>
      <c r="G70" s="16" t="n">
        <v>0.059055</v>
      </c>
    </row>
    <row r="71">
      <c r="A71" s="13" t="inlineStr">
        <is>
          <t>NTPC LTD CP RED 03-12-25**</t>
        </is>
      </c>
      <c r="B71" s="32" t="inlineStr">
        <is>
          <t>INE733E14BX3</t>
        </is>
      </c>
      <c r="C71" s="32" t="inlineStr">
        <is>
          <t>CRISIL A1+</t>
        </is>
      </c>
      <c r="D71" s="14" t="n">
        <v>20000000</v>
      </c>
      <c r="E71" s="15" t="n">
        <v>19993.64</v>
      </c>
      <c r="F71" s="16" t="n">
        <v>0.0196</v>
      </c>
      <c r="G71" s="16" t="n">
        <v>0.058053</v>
      </c>
    </row>
    <row r="72">
      <c r="A72" s="13" t="inlineStr">
        <is>
          <t>GODREJ CONSUMER PROD  CP 15-12-25**</t>
        </is>
      </c>
      <c r="B72" s="32" t="inlineStr">
        <is>
          <t>INE102D14BM6</t>
        </is>
      </c>
      <c r="C72" s="32" t="inlineStr">
        <is>
          <t>CRISIL A1+</t>
        </is>
      </c>
      <c r="D72" s="14" t="n">
        <v>20000000</v>
      </c>
      <c r="E72" s="15" t="n">
        <v>19954.42</v>
      </c>
      <c r="F72" s="16" t="n">
        <v>0.0195</v>
      </c>
      <c r="G72" s="16" t="n">
        <v>0.059553</v>
      </c>
    </row>
    <row r="73">
      <c r="A73" s="13" t="inlineStr">
        <is>
          <t>LIC HSG FIN CP RED 21-01-2026**</t>
        </is>
      </c>
      <c r="B73" s="32" t="inlineStr">
        <is>
          <t>INE115A14FI3</t>
        </is>
      </c>
      <c r="C73" s="32" t="inlineStr">
        <is>
          <t>CRISIL A1+</t>
        </is>
      </c>
      <c r="D73" s="14" t="n">
        <v>20000000</v>
      </c>
      <c r="E73" s="15" t="n">
        <v>19829.6</v>
      </c>
      <c r="F73" s="16" t="n">
        <v>0.0194</v>
      </c>
      <c r="G73" s="16" t="n">
        <v>0.0615</v>
      </c>
    </row>
    <row r="74">
      <c r="A74" s="13" t="inlineStr">
        <is>
          <t>SIDBI CP RED 18-02-2026**</t>
        </is>
      </c>
      <c r="B74" s="32" t="inlineStr">
        <is>
          <t>INE556F14LR6</t>
        </is>
      </c>
      <c r="C74" s="32" t="inlineStr">
        <is>
          <t>CRISIL A1+</t>
        </is>
      </c>
      <c r="D74" s="14" t="n">
        <v>20000000</v>
      </c>
      <c r="E74" s="15" t="n">
        <v>19746.9</v>
      </c>
      <c r="F74" s="16" t="n">
        <v>0.0193</v>
      </c>
      <c r="G74" s="16" t="n">
        <v>0.059219</v>
      </c>
    </row>
    <row r="75">
      <c r="A75" s="13" t="inlineStr">
        <is>
          <t>INDIAN OIL CORP LTD CP RED 16-12-2025**</t>
        </is>
      </c>
      <c r="B75" s="32" t="inlineStr">
        <is>
          <t>INE242A14YO4</t>
        </is>
      </c>
      <c r="C75" s="32" t="inlineStr">
        <is>
          <t>CRISIL A1+</t>
        </is>
      </c>
      <c r="D75" s="14" t="n">
        <v>15000000</v>
      </c>
      <c r="E75" s="15" t="n">
        <v>14963.51</v>
      </c>
      <c r="F75" s="16" t="n">
        <v>0.0146</v>
      </c>
      <c r="G75" s="16" t="n">
        <v>0.059347</v>
      </c>
    </row>
    <row r="76">
      <c r="A76" s="13" t="inlineStr">
        <is>
          <t>SMFG INDIA HOME FIN LT CP 27-01-26**</t>
        </is>
      </c>
      <c r="B76" s="32" t="inlineStr">
        <is>
          <t>INE213W14182</t>
        </is>
      </c>
      <c r="C76" s="32" t="inlineStr">
        <is>
          <t>CRISIL A1+</t>
        </is>
      </c>
      <c r="D76" s="14" t="n">
        <v>15000000</v>
      </c>
      <c r="E76" s="15" t="n">
        <v>14854.79</v>
      </c>
      <c r="F76" s="16" t="n">
        <v>0.0145</v>
      </c>
      <c r="G76" s="16" t="n">
        <v>0.062602</v>
      </c>
    </row>
    <row r="77">
      <c r="A77" s="13" t="inlineStr">
        <is>
          <t>ICICI SECURITIES CP RED 27-02-26**</t>
        </is>
      </c>
      <c r="B77" s="32" t="inlineStr">
        <is>
          <t>INE763G14XI0</t>
        </is>
      </c>
      <c r="C77" s="32" t="inlineStr">
        <is>
          <t>CRISIL A1+</t>
        </is>
      </c>
      <c r="D77" s="14" t="n">
        <v>15000000</v>
      </c>
      <c r="E77" s="15" t="n">
        <v>14767.52</v>
      </c>
      <c r="F77" s="16" t="n">
        <v>0.0145</v>
      </c>
      <c r="G77" s="16" t="n">
        <v>0.0653</v>
      </c>
    </row>
    <row r="78">
      <c r="A78" s="13" t="inlineStr">
        <is>
          <t>ICICI SECURITIES CP RED 17-12-25**</t>
        </is>
      </c>
      <c r="B78" s="32" t="inlineStr">
        <is>
          <t>INE763G14ZM7</t>
        </is>
      </c>
      <c r="C78" s="32" t="inlineStr">
        <is>
          <t>CRISIL A1+</t>
        </is>
      </c>
      <c r="D78" s="14" t="n">
        <v>12500000</v>
      </c>
      <c r="E78" s="15" t="n">
        <v>12464.38</v>
      </c>
      <c r="F78" s="16" t="n">
        <v>0.0122</v>
      </c>
      <c r="G78" s="16" t="n">
        <v>0.065201</v>
      </c>
    </row>
    <row r="79">
      <c r="A79" s="13" t="inlineStr">
        <is>
          <t>BARCLAYS INVEST &amp; LOAN  24-02-26**</t>
        </is>
      </c>
      <c r="B79" s="32" t="inlineStr">
        <is>
          <t>INE704I14KU2</t>
        </is>
      </c>
      <c r="C79" s="32" t="inlineStr">
        <is>
          <t>CRISIL A1+</t>
        </is>
      </c>
      <c r="D79" s="14" t="n">
        <v>12500000</v>
      </c>
      <c r="E79" s="15" t="n">
        <v>12308.53</v>
      </c>
      <c r="F79" s="16" t="n">
        <v>0.0121</v>
      </c>
      <c r="G79" s="16" t="n">
        <v>0.066801</v>
      </c>
    </row>
    <row r="80">
      <c r="A80" s="13" t="inlineStr">
        <is>
          <t>RELIANCE RETAIL VENT CP 03-12-25**</t>
        </is>
      </c>
      <c r="B80" s="32" t="inlineStr">
        <is>
          <t>INE929O14EA8</t>
        </is>
      </c>
      <c r="C80" s="32" t="inlineStr">
        <is>
          <t>CRISIL A1+</t>
        </is>
      </c>
      <c r="D80" s="14" t="n">
        <v>10000000</v>
      </c>
      <c r="E80" s="15" t="n">
        <v>9996.809999999999</v>
      </c>
      <c r="F80" s="16" t="n">
        <v>0.0098</v>
      </c>
      <c r="G80" s="16" t="n">
        <v>0.058236</v>
      </c>
    </row>
    <row r="81">
      <c r="A81" s="13" t="inlineStr">
        <is>
          <t>ADITYA BIRLA CAPITAL CP 03-12-25**</t>
        </is>
      </c>
      <c r="B81" s="32" t="inlineStr">
        <is>
          <t>INE674K14AQ2</t>
        </is>
      </c>
      <c r="C81" s="32" t="inlineStr">
        <is>
          <t>CRISIL A1+</t>
        </is>
      </c>
      <c r="D81" s="14" t="n">
        <v>10000000</v>
      </c>
      <c r="E81" s="15" t="n">
        <v>9996.58</v>
      </c>
      <c r="F81" s="16" t="n">
        <v>0.0098</v>
      </c>
      <c r="G81" s="16" t="n">
        <v>0.062436</v>
      </c>
    </row>
    <row r="82">
      <c r="A82" s="13" t="inlineStr">
        <is>
          <t>LARSEN &amp; TOUBRO LTD CP RED 26-12-2025**</t>
        </is>
      </c>
      <c r="B82" s="32" t="inlineStr">
        <is>
          <t>INE018A14LR8</t>
        </is>
      </c>
      <c r="C82" s="32" t="inlineStr">
        <is>
          <t>CRISIL A1+</t>
        </is>
      </c>
      <c r="D82" s="14" t="n">
        <v>10000000</v>
      </c>
      <c r="E82" s="15" t="n">
        <v>9959.790000000001</v>
      </c>
      <c r="F82" s="16" t="n">
        <v>0.0098</v>
      </c>
      <c r="G82" s="16" t="n">
        <v>0.058951</v>
      </c>
    </row>
    <row r="83">
      <c r="A83" s="13" t="inlineStr">
        <is>
          <t>TATA CAPITAL HSNG FIN CP RED 16-01-2026**</t>
        </is>
      </c>
      <c r="B83" s="32" t="inlineStr">
        <is>
          <t>INE033L14NP4</t>
        </is>
      </c>
      <c r="C83" s="32" t="inlineStr">
        <is>
          <t>CRISIL A1+</t>
        </is>
      </c>
      <c r="D83" s="14" t="n">
        <v>10000000</v>
      </c>
      <c r="E83" s="15" t="n">
        <v>9922.9</v>
      </c>
      <c r="F83" s="16" t="n">
        <v>0.0097</v>
      </c>
      <c r="G83" s="16" t="n">
        <v>0.061653</v>
      </c>
    </row>
    <row r="84">
      <c r="A84" s="13" t="inlineStr">
        <is>
          <t>INFINA FINANCE PVT LTD CP 12-01-26**</t>
        </is>
      </c>
      <c r="B84" s="32" t="inlineStr">
        <is>
          <t>INE879F14LR2</t>
        </is>
      </c>
      <c r="C84" s="32" t="inlineStr">
        <is>
          <t>CRISIL A1+</t>
        </is>
      </c>
      <c r="D84" s="14" t="n">
        <v>10000000</v>
      </c>
      <c r="E84" s="15" t="n">
        <v>9921.23</v>
      </c>
      <c r="F84" s="16" t="n">
        <v>0.0097</v>
      </c>
      <c r="G84" s="16" t="n">
        <v>0.06900299999999999</v>
      </c>
    </row>
    <row r="85">
      <c r="A85" s="13" t="inlineStr">
        <is>
          <t>HERO FINCORP LTD CP RED 28-01-2026**</t>
        </is>
      </c>
      <c r="B85" s="32" t="inlineStr">
        <is>
          <t>INE957N14JE2</t>
        </is>
      </c>
      <c r="C85" s="32" t="inlineStr">
        <is>
          <t>CRISIL A1+</t>
        </is>
      </c>
      <c r="D85" s="14" t="n">
        <v>10000000</v>
      </c>
      <c r="E85" s="15" t="n">
        <v>9891.780000000001</v>
      </c>
      <c r="F85" s="16" t="n">
        <v>0.0097</v>
      </c>
      <c r="G85" s="16" t="n">
        <v>0.06884899999999999</v>
      </c>
    </row>
    <row r="86">
      <c r="A86" s="13" t="inlineStr">
        <is>
          <t>ADITYA BIRLA HSG FIN CP RED 10-02-2026**</t>
        </is>
      </c>
      <c r="B86" s="32" t="inlineStr">
        <is>
          <t>INE831R14FK5</t>
        </is>
      </c>
      <c r="C86" s="32" t="inlineStr">
        <is>
          <t>ICRA A1+</t>
        </is>
      </c>
      <c r="D86" s="14" t="n">
        <v>10000000</v>
      </c>
      <c r="E86" s="15" t="n">
        <v>9883.110000000001</v>
      </c>
      <c r="F86" s="16" t="n">
        <v>0.0097</v>
      </c>
      <c r="G86" s="16" t="n">
        <v>0.060802</v>
      </c>
    </row>
    <row r="87">
      <c r="A87" s="13" t="inlineStr">
        <is>
          <t>JULIUS BAER CAPITAL (INDIA) RED 03-02-26**</t>
        </is>
      </c>
      <c r="B87" s="32" t="inlineStr">
        <is>
          <t>INE824H14SQ1</t>
        </is>
      </c>
      <c r="C87" s="32" t="inlineStr">
        <is>
          <t>CRISIL A1+</t>
        </is>
      </c>
      <c r="D87" s="14" t="n">
        <v>10000000</v>
      </c>
      <c r="E87" s="15" t="n">
        <v>9882.34</v>
      </c>
      <c r="F87" s="16" t="n">
        <v>0.0097</v>
      </c>
      <c r="G87" s="16" t="n">
        <v>0.067902</v>
      </c>
    </row>
    <row r="88">
      <c r="A88" s="13" t="inlineStr">
        <is>
          <t>ADITYA BIRLA MONEY CP RD 20-02-26**</t>
        </is>
      </c>
      <c r="B88" s="32" t="inlineStr">
        <is>
          <t>INE865C14OV4</t>
        </is>
      </c>
      <c r="C88" s="32" t="inlineStr">
        <is>
          <t>CRISIL A1+</t>
        </is>
      </c>
      <c r="D88" s="14" t="n">
        <v>10000000</v>
      </c>
      <c r="E88" s="15" t="n">
        <v>9851.77</v>
      </c>
      <c r="F88" s="16" t="n">
        <v>0.009599999999999999</v>
      </c>
      <c r="G88" s="16" t="n">
        <v>0.0678</v>
      </c>
    </row>
    <row r="89">
      <c r="A89" s="13" t="inlineStr">
        <is>
          <t>HSBC INVESTDIRECT FIN SER RED 23-02-26**</t>
        </is>
      </c>
      <c r="B89" s="32" t="inlineStr">
        <is>
          <t>INE790I14GW5</t>
        </is>
      </c>
      <c r="C89" s="32" t="inlineStr">
        <is>
          <t>CRISIL A1+</t>
        </is>
      </c>
      <c r="D89" s="14" t="n">
        <v>10000000</v>
      </c>
      <c r="E89" s="15" t="n">
        <v>9848.379999999999</v>
      </c>
      <c r="F89" s="16" t="n">
        <v>0.009599999999999999</v>
      </c>
      <c r="G89" s="16" t="n">
        <v>0.066899</v>
      </c>
    </row>
    <row r="90">
      <c r="A90" s="13" t="inlineStr">
        <is>
          <t>TITAN COMPANY LTD. CP RED 09-12-2025**</t>
        </is>
      </c>
      <c r="B90" s="32" t="inlineStr">
        <is>
          <t>INE280A14484</t>
        </is>
      </c>
      <c r="C90" s="32" t="inlineStr">
        <is>
          <t>CRISIL A1+</t>
        </is>
      </c>
      <c r="D90" s="14" t="n">
        <v>7500000</v>
      </c>
      <c r="E90" s="15" t="n">
        <v>7490.3</v>
      </c>
      <c r="F90" s="16" t="n">
        <v>0.0073</v>
      </c>
      <c r="G90" s="16" t="n">
        <v>0.059092</v>
      </c>
    </row>
    <row r="91">
      <c r="A91" s="13" t="inlineStr">
        <is>
          <t>HDFC SECURITIES LTD. CP RED 22-01-2026**</t>
        </is>
      </c>
      <c r="B91" s="32" t="inlineStr">
        <is>
          <t>INE700G14QQ9</t>
        </is>
      </c>
      <c r="C91" s="32" t="inlineStr">
        <is>
          <t>CRISIL A1+</t>
        </is>
      </c>
      <c r="D91" s="14" t="n">
        <v>7500000</v>
      </c>
      <c r="E91" s="15" t="n">
        <v>7429.4</v>
      </c>
      <c r="F91" s="16" t="n">
        <v>0.0073</v>
      </c>
      <c r="G91" s="16" t="n">
        <v>0.0667</v>
      </c>
    </row>
    <row r="92">
      <c r="A92" s="13" t="inlineStr">
        <is>
          <t>HSBC INVESTDIR FIN SER CP 29-01-26**</t>
        </is>
      </c>
      <c r="B92" s="32" t="inlineStr">
        <is>
          <t>INE790I14GQ7</t>
        </is>
      </c>
      <c r="C92" s="32" t="inlineStr">
        <is>
          <t>CRISIL A1+</t>
        </is>
      </c>
      <c r="D92" s="14" t="n">
        <v>7500000</v>
      </c>
      <c r="E92" s="15" t="n">
        <v>7419.23</v>
      </c>
      <c r="F92" s="16" t="n">
        <v>0.0073</v>
      </c>
      <c r="G92" s="16" t="n">
        <v>0.067347</v>
      </c>
    </row>
    <row r="93">
      <c r="A93" s="13" t="inlineStr">
        <is>
          <t>360 ONE WAM LTD. CP RED 20-02-26**</t>
        </is>
      </c>
      <c r="B93" s="32" t="inlineStr">
        <is>
          <t>INE466L14FG1</t>
        </is>
      </c>
      <c r="C93" s="32" t="inlineStr">
        <is>
          <t>CRISIL A1+</t>
        </is>
      </c>
      <c r="D93" s="14" t="n">
        <v>7500000</v>
      </c>
      <c r="E93" s="15" t="n">
        <v>7384.39</v>
      </c>
      <c r="F93" s="16" t="n">
        <v>0.0072</v>
      </c>
      <c r="G93" s="16" t="n">
        <v>0.07055</v>
      </c>
    </row>
    <row r="94">
      <c r="A94" s="13" t="inlineStr">
        <is>
          <t>BARCLAYS INVEST &amp; LOAN CP RED 01-12-2025**</t>
        </is>
      </c>
      <c r="B94" s="32" t="inlineStr">
        <is>
          <t>INE704I14KH9</t>
        </is>
      </c>
      <c r="C94" s="32" t="inlineStr">
        <is>
          <t>CRISIL A1+</t>
        </is>
      </c>
      <c r="D94" s="14" t="n">
        <v>5000000</v>
      </c>
      <c r="E94" s="15" t="n">
        <v>5000</v>
      </c>
      <c r="F94" s="16" t="n">
        <v>0.0049</v>
      </c>
      <c r="G94" s="16" t="n">
        <v>0.057454</v>
      </c>
    </row>
    <row r="95">
      <c r="A95" s="13" t="inlineStr">
        <is>
          <t>HDFC SECURITIES LTD. CP RED 02-12-2025**</t>
        </is>
      </c>
      <c r="B95" s="32" t="inlineStr">
        <is>
          <t>INE700G14PO6</t>
        </is>
      </c>
      <c r="C95" s="32" t="inlineStr">
        <is>
          <t>CRISIL A1+</t>
        </is>
      </c>
      <c r="D95" s="14" t="n">
        <v>5000000</v>
      </c>
      <c r="E95" s="15" t="n">
        <v>4999.16</v>
      </c>
      <c r="F95" s="16" t="n">
        <v>0.0049</v>
      </c>
      <c r="G95" s="16" t="n">
        <v>0.061878</v>
      </c>
    </row>
    <row r="96">
      <c r="A96" s="13" t="inlineStr">
        <is>
          <t>KOTAK SECURITIES LTD CP RED 02-12-2025**</t>
        </is>
      </c>
      <c r="B96" s="32" t="inlineStr">
        <is>
          <t>INE028E14SM5</t>
        </is>
      </c>
      <c r="C96" s="32" t="inlineStr">
        <is>
          <t>CRISIL A1+</t>
        </is>
      </c>
      <c r="D96" s="14" t="n">
        <v>5000000</v>
      </c>
      <c r="E96" s="15" t="n">
        <v>4999.15</v>
      </c>
      <c r="F96" s="16" t="n">
        <v>0.0049</v>
      </c>
      <c r="G96" s="16" t="n">
        <v>0.062608</v>
      </c>
    </row>
    <row r="97">
      <c r="A97" s="13" t="inlineStr">
        <is>
          <t>HERO HOUSING FIN CP RED 03-12-25**</t>
        </is>
      </c>
      <c r="B97" s="32" t="inlineStr">
        <is>
          <t>INE800X14416</t>
        </is>
      </c>
      <c r="C97" s="32" t="inlineStr">
        <is>
          <t>CRISIL A1+</t>
        </is>
      </c>
      <c r="D97" s="14" t="n">
        <v>5000000</v>
      </c>
      <c r="E97" s="15" t="n">
        <v>4998.35</v>
      </c>
      <c r="F97" s="16" t="n">
        <v>0.0049</v>
      </c>
      <c r="G97" s="16" t="n">
        <v>0.060245</v>
      </c>
    </row>
    <row r="98">
      <c r="A98" s="13" t="inlineStr">
        <is>
          <t>BAJAJ AUTO CREDIT  LTD CP RED 05-12-25**</t>
        </is>
      </c>
      <c r="B98" s="32" t="inlineStr">
        <is>
          <t>INE18UV14026</t>
        </is>
      </c>
      <c r="C98" s="32" t="inlineStr">
        <is>
          <t>CRISIL A1+</t>
        </is>
      </c>
      <c r="D98" s="14" t="n">
        <v>5000000</v>
      </c>
      <c r="E98" s="15" t="n">
        <v>4996.5</v>
      </c>
      <c r="F98" s="16" t="n">
        <v>0.0049</v>
      </c>
      <c r="G98" s="16" t="n">
        <v>0.06392</v>
      </c>
    </row>
    <row r="99">
      <c r="A99" s="13" t="inlineStr">
        <is>
          <t>ICICI SECURITIES CP RED 09-12-2025**</t>
        </is>
      </c>
      <c r="B99" s="32" t="inlineStr">
        <is>
          <t>INE763G14A55</t>
        </is>
      </c>
      <c r="C99" s="32" t="inlineStr">
        <is>
          <t>CRISIL A1+</t>
        </is>
      </c>
      <c r="D99" s="14" t="n">
        <v>5000000</v>
      </c>
      <c r="E99" s="15" t="n">
        <v>4993.21</v>
      </c>
      <c r="F99" s="16" t="n">
        <v>0.0049</v>
      </c>
      <c r="G99" s="16" t="n">
        <v>0.062112</v>
      </c>
    </row>
    <row r="100">
      <c r="A100" s="13" t="inlineStr">
        <is>
          <t>KOTAK SECURITIES LTD CP RED 10-12-25**</t>
        </is>
      </c>
      <c r="B100" s="32" t="inlineStr">
        <is>
          <t>INE028E14SS2</t>
        </is>
      </c>
      <c r="C100" s="32" t="inlineStr">
        <is>
          <t>CRISIL A1+</t>
        </is>
      </c>
      <c r="D100" s="14" t="n">
        <v>5000000</v>
      </c>
      <c r="E100" s="15" t="n">
        <v>4992.3</v>
      </c>
      <c r="F100" s="16" t="n">
        <v>0.0049</v>
      </c>
      <c r="G100" s="16" t="n">
        <v>0.062593</v>
      </c>
    </row>
    <row r="101">
      <c r="A101" s="13" t="inlineStr">
        <is>
          <t>360 ONE WAM LTD. CP RD 10-12-25**</t>
        </is>
      </c>
      <c r="B101" s="32" t="inlineStr">
        <is>
          <t>INE466L14EV3</t>
        </is>
      </c>
      <c r="C101" s="32" t="inlineStr">
        <is>
          <t>CRISIL A1+</t>
        </is>
      </c>
      <c r="D101" s="14" t="n">
        <v>5000000</v>
      </c>
      <c r="E101" s="15" t="n">
        <v>4991.54</v>
      </c>
      <c r="F101" s="16" t="n">
        <v>0.0049</v>
      </c>
      <c r="G101" s="16" t="n">
        <v>0.068757</v>
      </c>
    </row>
    <row r="102">
      <c r="A102" s="13" t="inlineStr">
        <is>
          <t>360 ONE PRIME LTD. CP 10-12-25**</t>
        </is>
      </c>
      <c r="B102" s="32" t="inlineStr">
        <is>
          <t>INE248U14SH5</t>
        </is>
      </c>
      <c r="C102" s="32" t="inlineStr">
        <is>
          <t>CRISIL A1+</t>
        </is>
      </c>
      <c r="D102" s="14" t="n">
        <v>5000000</v>
      </c>
      <c r="E102" s="15" t="n">
        <v>4991.54</v>
      </c>
      <c r="F102" s="16" t="n">
        <v>0.0049</v>
      </c>
      <c r="G102" s="16" t="n">
        <v>0.068757</v>
      </c>
    </row>
    <row r="103">
      <c r="A103" s="13" t="inlineStr">
        <is>
          <t>INFINA FINANCE PVT LTD CP 15-12-25**</t>
        </is>
      </c>
      <c r="B103" s="32" t="inlineStr">
        <is>
          <t>INE879F14LQ4</t>
        </is>
      </c>
      <c r="C103" s="32" t="inlineStr">
        <is>
          <t>CRISIL A1+</t>
        </is>
      </c>
      <c r="D103" s="14" t="n">
        <v>5000000</v>
      </c>
      <c r="E103" s="15" t="n">
        <v>4987.47</v>
      </c>
      <c r="F103" s="16" t="n">
        <v>0.0049</v>
      </c>
      <c r="G103" s="16" t="n">
        <v>0.065499</v>
      </c>
    </row>
    <row r="104">
      <c r="A104" s="13" t="inlineStr">
        <is>
          <t>NETWORK18 MED&amp;INV CP RD 13-02-26**</t>
        </is>
      </c>
      <c r="B104" s="32" t="inlineStr">
        <is>
          <t>INE870H14WG7</t>
        </is>
      </c>
      <c r="C104" s="32" t="inlineStr">
        <is>
          <t>ICRA A1+</t>
        </is>
      </c>
      <c r="D104" s="14" t="n">
        <v>5000000</v>
      </c>
      <c r="E104" s="15" t="n">
        <v>4938.82</v>
      </c>
      <c r="F104" s="16" t="n">
        <v>0.0048</v>
      </c>
      <c r="G104" s="16" t="n">
        <v>0.061101</v>
      </c>
    </row>
    <row r="105">
      <c r="A105" s="13" t="inlineStr">
        <is>
          <t>KOTAK SECURITIES LTD CP RED 17-02-2026**</t>
        </is>
      </c>
      <c r="B105" s="32" t="inlineStr">
        <is>
          <t>INE028E14TQ4</t>
        </is>
      </c>
      <c r="C105" s="32" t="inlineStr">
        <is>
          <t>CRISIL A1+</t>
        </is>
      </c>
      <c r="D105" s="14" t="n">
        <v>5000000</v>
      </c>
      <c r="E105" s="15" t="n">
        <v>4931.19</v>
      </c>
      <c r="F105" s="16" t="n">
        <v>0.0048</v>
      </c>
      <c r="G105" s="16" t="n">
        <v>0.0653</v>
      </c>
    </row>
    <row r="106">
      <c r="A106" s="13" t="inlineStr">
        <is>
          <t>HDFC SECURITIES LTD. CP RED 18-02-2026**</t>
        </is>
      </c>
      <c r="B106" s="32" t="inlineStr">
        <is>
          <t>INE700G14QZ0</t>
        </is>
      </c>
      <c r="C106" s="32" t="inlineStr">
        <is>
          <t>CRISIL A1+</t>
        </is>
      </c>
      <c r="D106" s="14" t="n">
        <v>5000000</v>
      </c>
      <c r="E106" s="15" t="n">
        <v>4930.27</v>
      </c>
      <c r="F106" s="16" t="n">
        <v>0.0048</v>
      </c>
      <c r="G106" s="16" t="n">
        <v>0.06535000000000001</v>
      </c>
    </row>
    <row r="107">
      <c r="A107" s="13" t="inlineStr">
        <is>
          <t>HERO HOUSING FIN CP RED 25-02-26**</t>
        </is>
      </c>
      <c r="B107" s="32" t="inlineStr">
        <is>
          <t>INE800X14440</t>
        </is>
      </c>
      <c r="C107" s="32" t="inlineStr">
        <is>
          <t>CRISIL A1+</t>
        </is>
      </c>
      <c r="D107" s="14" t="n">
        <v>5000000</v>
      </c>
      <c r="E107" s="15" t="n">
        <v>4928.19</v>
      </c>
      <c r="F107" s="16" t="n">
        <v>0.0048</v>
      </c>
      <c r="G107" s="16" t="n">
        <v>0.06185</v>
      </c>
    </row>
    <row r="108">
      <c r="A108" s="13" t="inlineStr">
        <is>
          <t>AXIS SECURITIES LTD. CP RED 04-12-2025**</t>
        </is>
      </c>
      <c r="B108" s="32" t="inlineStr">
        <is>
          <t>INE110O14GJ1</t>
        </is>
      </c>
      <c r="C108" s="32" t="inlineStr">
        <is>
          <t>ICRA A1+</t>
        </is>
      </c>
      <c r="D108" s="14" t="n">
        <v>2500000</v>
      </c>
      <c r="E108" s="15" t="n">
        <v>2498.71</v>
      </c>
      <c r="F108" s="16" t="n">
        <v>0.0024</v>
      </c>
      <c r="G108" s="16" t="n">
        <v>0.062995</v>
      </c>
    </row>
    <row r="109">
      <c r="A109" s="13" t="inlineStr">
        <is>
          <t>ICICI SECURITIES CP RED 10-12-2025**</t>
        </is>
      </c>
      <c r="B109" s="32" t="inlineStr">
        <is>
          <t>INE763G14A71</t>
        </is>
      </c>
      <c r="C109" s="32" t="inlineStr">
        <is>
          <t>CRISIL A1+</t>
        </is>
      </c>
      <c r="D109" s="14" t="n">
        <v>2500000</v>
      </c>
      <c r="E109" s="15" t="n">
        <v>2496.18</v>
      </c>
      <c r="F109" s="16" t="n">
        <v>0.0024</v>
      </c>
      <c r="G109" s="16" t="n">
        <v>0.062104</v>
      </c>
    </row>
    <row r="110">
      <c r="A110" s="17" t="inlineStr">
        <is>
          <t>Sub Total</t>
        </is>
      </c>
      <c r="B110" s="33" t="n"/>
      <c r="C110" s="33" t="n"/>
      <c r="D110" s="18" t="n"/>
      <c r="E110" s="19" t="n">
        <v>402248.53</v>
      </c>
      <c r="F110" s="20" t="n">
        <v>0.3937</v>
      </c>
      <c r="G110" s="21" t="n"/>
    </row>
    <row r="111">
      <c r="A111" s="13" t="n"/>
      <c r="B111" s="32" t="n"/>
      <c r="C111" s="32" t="n"/>
      <c r="D111" s="14" t="n"/>
      <c r="E111" s="15" t="n"/>
      <c r="F111" s="16" t="n"/>
      <c r="G111" s="16" t="n"/>
    </row>
    <row r="112">
      <c r="A112" s="25" t="inlineStr">
        <is>
          <t>TOTAL</t>
        </is>
      </c>
      <c r="B112" s="34" t="n"/>
      <c r="C112" s="34" t="n"/>
      <c r="D112" s="26" t="n"/>
      <c r="E112" s="19" t="n">
        <v>972632.38</v>
      </c>
      <c r="F112" s="20" t="n">
        <v>0.9519</v>
      </c>
      <c r="G112" s="21" t="n"/>
    </row>
    <row r="113">
      <c r="A113" s="13" t="n"/>
      <c r="B113" s="32" t="n"/>
      <c r="C113" s="32" t="n"/>
      <c r="D113" s="14" t="n"/>
      <c r="E113" s="15" t="n"/>
      <c r="F113" s="16" t="n"/>
      <c r="G113" s="16" t="n"/>
    </row>
    <row r="114">
      <c r="A114" s="13" t="n"/>
      <c r="B114" s="32" t="n"/>
      <c r="C114" s="32" t="n"/>
      <c r="D114" s="14" t="n"/>
      <c r="E114" s="15" t="n"/>
      <c r="F114" s="16" t="n"/>
      <c r="G114" s="16" t="n"/>
    </row>
    <row r="115">
      <c r="A115" s="17" t="inlineStr">
        <is>
          <t>Investment in AIF</t>
        </is>
      </c>
      <c r="B115" s="32" t="n"/>
      <c r="C115" s="32" t="n"/>
      <c r="D115" s="14" t="n"/>
      <c r="E115" s="15" t="n"/>
      <c r="F115" s="16" t="n"/>
      <c r="G115" s="16" t="n"/>
    </row>
    <row r="116">
      <c r="A116" s="13" t="inlineStr">
        <is>
          <t>SBI CDMDF--A2</t>
        </is>
      </c>
      <c r="B116" s="32" t="inlineStr">
        <is>
          <t>INF0RQ622028</t>
        </is>
      </c>
      <c r="C116" s="32" t="n"/>
      <c r="D116" s="14" t="n">
        <v>18628.274</v>
      </c>
      <c r="E116" s="15" t="n">
        <v>2141.07</v>
      </c>
      <c r="F116" s="16" t="n">
        <v>0.0021</v>
      </c>
      <c r="G116" s="16" t="n"/>
    </row>
    <row r="117">
      <c r="A117" s="13" t="n"/>
      <c r="B117" s="32" t="n"/>
      <c r="C117" s="32" t="n"/>
      <c r="D117" s="14" t="n"/>
      <c r="E117" s="15" t="n"/>
      <c r="F117" s="16" t="n"/>
      <c r="G117" s="16" t="n"/>
    </row>
    <row r="118">
      <c r="A118" s="25" t="inlineStr">
        <is>
          <t>TOTAL</t>
        </is>
      </c>
      <c r="B118" s="34" t="n"/>
      <c r="C118" s="34" t="n"/>
      <c r="D118" s="26" t="n"/>
      <c r="E118" s="19" t="n">
        <v>2141.07</v>
      </c>
      <c r="F118" s="20" t="n">
        <v>0.0021</v>
      </c>
      <c r="G118" s="21" t="n"/>
    </row>
    <row r="119">
      <c r="A119" s="13" t="n"/>
      <c r="B119" s="32" t="n"/>
      <c r="C119" s="32" t="n"/>
      <c r="D119" s="14" t="n"/>
      <c r="E119" s="15" t="n"/>
      <c r="F119" s="16" t="n"/>
      <c r="G119" s="16" t="n"/>
    </row>
    <row r="120">
      <c r="A120" s="17" t="inlineStr">
        <is>
          <t>TREPS / Reverse Repo</t>
        </is>
      </c>
      <c r="B120" s="32" t="n"/>
      <c r="C120" s="32" t="n"/>
      <c r="D120" s="14" t="n"/>
      <c r="E120" s="15" t="n"/>
      <c r="F120" s="16" t="n"/>
      <c r="G120" s="16" t="n"/>
    </row>
    <row r="121">
      <c r="A121" s="13" t="inlineStr">
        <is>
          <t>Clearing Corporation of India Ltd.</t>
        </is>
      </c>
      <c r="B121" s="32" t="n"/>
      <c r="C121" s="32" t="n"/>
      <c r="D121" s="14" t="n"/>
      <c r="E121" s="15" t="n">
        <v>33924.96</v>
      </c>
      <c r="F121" s="16" t="n">
        <v>0.0332</v>
      </c>
      <c r="G121" s="16" t="n">
        <v>0.053935</v>
      </c>
    </row>
    <row r="122">
      <c r="A122" s="17" t="inlineStr">
        <is>
          <t>Sub Total</t>
        </is>
      </c>
      <c r="B122" s="33" t="n"/>
      <c r="C122" s="33" t="n"/>
      <c r="D122" s="18" t="n"/>
      <c r="E122" s="19" t="n">
        <v>33924.96</v>
      </c>
      <c r="F122" s="20" t="n">
        <v>0.0332</v>
      </c>
      <c r="G122" s="21" t="n"/>
    </row>
    <row r="123">
      <c r="A123" s="13" t="n"/>
      <c r="B123" s="32" t="n"/>
      <c r="C123" s="32" t="n"/>
      <c r="D123" s="14" t="n"/>
      <c r="E123" s="15" t="n"/>
      <c r="F123" s="16" t="n"/>
      <c r="G123" s="16" t="n"/>
    </row>
    <row r="124">
      <c r="A124" s="25" t="inlineStr">
        <is>
          <t>TOTAL</t>
        </is>
      </c>
      <c r="B124" s="34" t="n"/>
      <c r="C124" s="34" t="n"/>
      <c r="D124" s="26" t="n"/>
      <c r="E124" s="19" t="n">
        <v>33924.96</v>
      </c>
      <c r="F124" s="20" t="n">
        <v>0.0332</v>
      </c>
      <c r="G124" s="21" t="n"/>
    </row>
    <row r="125">
      <c r="A125" s="13" t="inlineStr">
        <is>
          <t>Accrued Interest</t>
        </is>
      </c>
      <c r="B125" s="32" t="n"/>
      <c r="C125" s="32" t="n"/>
      <c r="D125" s="14" t="n"/>
      <c r="E125" s="15" t="n">
        <v>699.2243127</v>
      </c>
      <c r="F125" s="16" t="n">
        <v>0.000684</v>
      </c>
      <c r="G125" s="16" t="n"/>
    </row>
    <row r="126">
      <c r="A126" s="13" t="inlineStr">
        <is>
          <t>Net Receivables/(Payables)</t>
        </is>
      </c>
      <c r="B126" s="32" t="n"/>
      <c r="C126" s="32" t="n"/>
      <c r="D126" s="14" t="n"/>
      <c r="E126" s="36" t="n">
        <v>-482.8443127</v>
      </c>
      <c r="F126" s="37" t="n">
        <v>-0.000184</v>
      </c>
      <c r="G126" s="16" t="n">
        <v>0.053935</v>
      </c>
    </row>
    <row r="127">
      <c r="A127" s="27" t="inlineStr">
        <is>
          <t>GRAND TOTAL</t>
        </is>
      </c>
      <c r="B127" s="35" t="n"/>
      <c r="C127" s="35" t="n"/>
      <c r="D127" s="28" t="n"/>
      <c r="E127" s="29" t="n">
        <v>1021441.12</v>
      </c>
      <c r="F127" s="30" t="n">
        <v>1</v>
      </c>
      <c r="G127" s="30" t="n"/>
    </row>
    <row r="129">
      <c r="A129" s="83" t="inlineStr">
        <is>
          <t>#  Unlisted Security</t>
        </is>
      </c>
    </row>
    <row r="130">
      <c r="A130" s="83" t="inlineStr">
        <is>
          <t>**Non Traded Security</t>
        </is>
      </c>
    </row>
    <row r="132">
      <c r="A132" s="83" t="inlineStr">
        <is>
          <t>Notes:</t>
        </is>
      </c>
    </row>
    <row r="133" ht="29" customHeight="1">
      <c r="A133" s="57" t="inlineStr">
        <is>
          <t>1. Security in default beyond its maturiy date</t>
        </is>
      </c>
      <c r="B133" s="3" t="inlineStr">
        <is>
          <t>NIL</t>
        </is>
      </c>
    </row>
    <row r="134">
      <c r="A134" t="inlineStr">
        <is>
          <t>2. NAV at the beginning of the period (Rs. per unit)</t>
        </is>
      </c>
    </row>
    <row r="135">
      <c r="A135" t="inlineStr">
        <is>
          <t>Plan /option (Face Value 1000)</t>
        </is>
      </c>
      <c r="B135" t="inlineStr">
        <is>
          <t>As on</t>
        </is>
      </c>
      <c r="C135" t="inlineStr">
        <is>
          <t>As on</t>
        </is>
      </c>
    </row>
    <row r="136">
      <c r="B136" s="58" t="n">
        <v>45961</v>
      </c>
      <c r="C136" s="58" t="n">
        <v>45991</v>
      </c>
    </row>
    <row r="137">
      <c r="A137" t="inlineStr">
        <is>
          <t>Direct Plan Annual IDCW Option</t>
        </is>
      </c>
      <c r="B137" t="n">
        <v>3474.6308</v>
      </c>
      <c r="C137" t="n">
        <v>3491.389</v>
      </c>
    </row>
    <row r="138">
      <c r="A138" t="inlineStr">
        <is>
          <t>Direct Plan Bonus Option</t>
        </is>
      </c>
      <c r="B138" t="n">
        <v>2021.4913</v>
      </c>
      <c r="C138" t="n">
        <v>2031.2409</v>
      </c>
    </row>
    <row r="139">
      <c r="A139" t="inlineStr">
        <is>
          <t>Direct Plan Daily IDCW Option</t>
        </is>
      </c>
      <c r="B139" t="n">
        <v>1160.2898</v>
      </c>
      <c r="C139" t="n">
        <v>1165.886</v>
      </c>
    </row>
    <row r="140">
      <c r="A140" t="inlineStr">
        <is>
          <t>Direct Plan Fortnightly IDCW Option</t>
        </is>
      </c>
      <c r="B140" t="n">
        <v>2474.1372</v>
      </c>
      <c r="C140" t="n">
        <v>2473.7689</v>
      </c>
    </row>
    <row r="141">
      <c r="A141" t="inlineStr">
        <is>
          <t>Direct Plan Growth Option</t>
        </is>
      </c>
      <c r="B141" t="n">
        <v>3474.655</v>
      </c>
      <c r="C141" t="n">
        <v>3491.4132</v>
      </c>
    </row>
    <row r="142">
      <c r="A142" t="inlineStr">
        <is>
          <t>Direct Plan IDCW Option</t>
        </is>
      </c>
      <c r="B142" t="n">
        <v>3474.6686</v>
      </c>
      <c r="C142" t="n">
        <v>3491.4269</v>
      </c>
    </row>
    <row r="143">
      <c r="A143" t="inlineStr">
        <is>
          <t>Direct Plan Monthly IDCW Option</t>
        </is>
      </c>
      <c r="B143" t="n">
        <v>1005.2009</v>
      </c>
      <c r="C143" t="n">
        <v>1005.0553</v>
      </c>
    </row>
    <row r="144">
      <c r="A144" t="inlineStr">
        <is>
          <t>Direct Plan Weekly IDCW Option</t>
        </is>
      </c>
      <c r="B144" t="n">
        <v>2174.0639</v>
      </c>
      <c r="C144" t="n">
        <v>2174.7549</v>
      </c>
    </row>
    <row r="145">
      <c r="A145" t="inlineStr">
        <is>
          <t>Regular Plan Annual IDCW</t>
        </is>
      </c>
      <c r="B145" t="n">
        <v>2355.1024</v>
      </c>
      <c r="C145" t="n">
        <v>2366.2958</v>
      </c>
    </row>
    <row r="146">
      <c r="A146" t="inlineStr">
        <is>
          <t>Regular Plan Bonus Option</t>
        </is>
      </c>
      <c r="B146" t="n">
        <v>1982.8047</v>
      </c>
      <c r="C146" t="n">
        <v>1992.2256</v>
      </c>
    </row>
    <row r="147">
      <c r="A147" t="inlineStr">
        <is>
          <t>Regular Plan Daily IDCW</t>
        </is>
      </c>
      <c r="B147" t="n">
        <v>1260.311</v>
      </c>
      <c r="C147" t="n">
        <v>1266.3011</v>
      </c>
    </row>
    <row r="148">
      <c r="A148" t="inlineStr">
        <is>
          <t>Regular Plan Fortnightly IDCW</t>
        </is>
      </c>
      <c r="B148" t="n">
        <v>2153.6768</v>
      </c>
      <c r="C148" t="n">
        <v>2153.3536</v>
      </c>
    </row>
    <row r="149">
      <c r="A149" t="inlineStr">
        <is>
          <t>Regular Plan Growth</t>
        </is>
      </c>
      <c r="B149" t="n">
        <v>3403.7514</v>
      </c>
      <c r="C149" t="n">
        <v>3419.9288</v>
      </c>
    </row>
    <row r="150">
      <c r="A150" t="inlineStr">
        <is>
          <t>Regular Plan IDCW</t>
        </is>
      </c>
      <c r="B150" t="n">
        <v>3403.7541</v>
      </c>
      <c r="C150" t="n">
        <v>3419.9315</v>
      </c>
    </row>
    <row r="151">
      <c r="A151" t="inlineStr">
        <is>
          <t>Regular Plan Monthly IDCW</t>
        </is>
      </c>
      <c r="B151" t="n">
        <v>1083.4096</v>
      </c>
      <c r="C151" t="n">
        <v>1083.2553</v>
      </c>
    </row>
    <row r="152">
      <c r="A152" t="inlineStr">
        <is>
          <t>Regular Plan Weekly IDCW</t>
        </is>
      </c>
      <c r="B152" t="n">
        <v>1215.7607</v>
      </c>
      <c r="C152" t="n">
        <v>1216.1416</v>
      </c>
    </row>
    <row r="153">
      <c r="A153" t="inlineStr">
        <is>
          <t>Retail Annual IDCW Option</t>
        </is>
      </c>
      <c r="B153" t="inlineStr">
        <is>
          <t xml:space="preserve">                              ^</t>
        </is>
      </c>
      <c r="C153" t="inlineStr">
        <is>
          <t xml:space="preserve">                                                  ^</t>
        </is>
      </c>
    </row>
    <row r="154">
      <c r="A154" t="inlineStr">
        <is>
          <t>Retail Bonus Option</t>
        </is>
      </c>
      <c r="B154" t="inlineStr">
        <is>
          <t xml:space="preserve">                              ^</t>
        </is>
      </c>
      <c r="C154" t="inlineStr">
        <is>
          <t xml:space="preserve">                                                  ^</t>
        </is>
      </c>
    </row>
    <row r="155">
      <c r="A155" t="inlineStr">
        <is>
          <t>Retail Daily IDCW Option</t>
        </is>
      </c>
      <c r="B155" t="n">
        <v>1109.1499</v>
      </c>
      <c r="C155" t="n">
        <v>1114.4306</v>
      </c>
    </row>
    <row r="156">
      <c r="A156" t="inlineStr">
        <is>
          <t>Retail Fortnightly IDCW Option</t>
        </is>
      </c>
      <c r="B156" t="inlineStr">
        <is>
          <t xml:space="preserve">                              ^</t>
        </is>
      </c>
      <c r="C156" t="inlineStr">
        <is>
          <t xml:space="preserve">                                                  ^</t>
        </is>
      </c>
    </row>
    <row r="157">
      <c r="A157" t="inlineStr">
        <is>
          <t>Retail Growth Option</t>
        </is>
      </c>
      <c r="B157" t="n">
        <v>3095.4343</v>
      </c>
      <c r="C157" t="n">
        <v>3110.1463</v>
      </c>
    </row>
    <row r="158">
      <c r="A158" t="inlineStr">
        <is>
          <t>Retail IDCW Option</t>
        </is>
      </c>
      <c r="B158" t="inlineStr">
        <is>
          <t xml:space="preserve">                              ^</t>
        </is>
      </c>
      <c r="C158" t="inlineStr">
        <is>
          <t xml:space="preserve">                                                  ^</t>
        </is>
      </c>
    </row>
    <row r="159">
      <c r="A159" t="inlineStr">
        <is>
          <t>Retail Monthly IDCW Option</t>
        </is>
      </c>
      <c r="B159" t="n">
        <v>1244.7128</v>
      </c>
      <c r="C159" t="n">
        <v>1244.5341</v>
      </c>
    </row>
    <row r="160">
      <c r="A160" t="inlineStr">
        <is>
          <t>Retail Weekly IDCW Option</t>
        </is>
      </c>
      <c r="B160" t="n">
        <v>1231.5286</v>
      </c>
      <c r="C160" t="n">
        <v>1231.9143</v>
      </c>
    </row>
    <row r="161">
      <c r="A161" t="inlineStr">
        <is>
          <t>Unclaimed IDCW less than 3 yrs</t>
        </is>
      </c>
      <c r="B161" t="inlineStr">
        <is>
          <t xml:space="preserve">                              ^</t>
        </is>
      </c>
      <c r="C161" t="inlineStr">
        <is>
          <t xml:space="preserve">                                                  ^</t>
        </is>
      </c>
    </row>
    <row r="162">
      <c r="A162" t="inlineStr">
        <is>
          <t>Unclaimed IDCW more than 3 yrs</t>
        </is>
      </c>
      <c r="B162" t="inlineStr">
        <is>
          <t xml:space="preserve">                              ^</t>
        </is>
      </c>
      <c r="C162" t="inlineStr">
        <is>
          <t xml:space="preserve">                                                  ^</t>
        </is>
      </c>
    </row>
    <row r="163">
      <c r="A163" t="inlineStr">
        <is>
          <t>Unclaimed Redemption less than 3 yrs</t>
        </is>
      </c>
      <c r="B163" t="inlineStr">
        <is>
          <t xml:space="preserve">                              ^</t>
        </is>
      </c>
      <c r="C163" t="inlineStr">
        <is>
          <t xml:space="preserve">                                                  ^</t>
        </is>
      </c>
    </row>
    <row r="164">
      <c r="A164" t="inlineStr">
        <is>
          <t>Unclaimed Redemption more than 3 yrs</t>
        </is>
      </c>
      <c r="B164" t="inlineStr">
        <is>
          <t xml:space="preserve">                              ^</t>
        </is>
      </c>
      <c r="C164" t="inlineStr">
        <is>
          <t xml:space="preserve">                                                  ^</t>
        </is>
      </c>
    </row>
    <row r="165">
      <c r="A165" t="inlineStr">
        <is>
          <t>^ There were no investors in this option.</t>
        </is>
      </c>
    </row>
    <row r="167">
      <c r="A167" t="inlineStr">
        <is>
          <t>3. Total Dividend (Net) declared during the month</t>
        </is>
      </c>
    </row>
    <row r="169">
      <c r="A169" s="59" t="inlineStr">
        <is>
          <t>Plan/Option Name</t>
        </is>
      </c>
      <c r="B169" s="59" t="inlineStr">
        <is>
          <t> </t>
        </is>
      </c>
      <c r="C169" s="59" t="inlineStr">
        <is>
          <t>individual &amp; HUF</t>
        </is>
      </c>
      <c r="D169" s="59" t="inlineStr">
        <is>
          <t>others</t>
        </is>
      </c>
    </row>
    <row r="170">
      <c r="A170" s="59" t="inlineStr">
        <is>
          <t>Direct Plan Fortnightly IDCW</t>
        </is>
      </c>
      <c r="B170" s="59" t="n"/>
      <c r="C170" s="59" t="n">
        <v>12.2821726</v>
      </c>
      <c r="D170" s="59" t="n">
        <v>12.2821726</v>
      </c>
    </row>
    <row r="171">
      <c r="A171" s="59" t="inlineStr">
        <is>
          <t>Direct Plan Monthly IDCW</t>
        </is>
      </c>
      <c r="B171" s="59" t="n"/>
      <c r="C171" s="59" t="n">
        <v>4.9898195</v>
      </c>
      <c r="D171" s="59" t="n">
        <v>4.9898195</v>
      </c>
    </row>
    <row r="172">
      <c r="A172" s="59" t="inlineStr">
        <is>
          <t>Direct Plan weekly IDCW</t>
        </is>
      </c>
      <c r="B172" s="59" t="n"/>
      <c r="C172" s="59" t="n">
        <v>9.770303200000001</v>
      </c>
      <c r="D172" s="59" t="n">
        <v>9.770303200000001</v>
      </c>
    </row>
    <row r="173">
      <c r="A173" s="59" t="inlineStr">
        <is>
          <t>Regular Plan Fortnightly IDCW</t>
        </is>
      </c>
      <c r="B173" s="59" t="n"/>
      <c r="C173" s="59" t="n">
        <v>10.5481815</v>
      </c>
      <c r="D173" s="59" t="n">
        <v>10.5481815</v>
      </c>
    </row>
    <row r="174">
      <c r="A174" s="59" t="inlineStr">
        <is>
          <t>Regular Plan Monthly IDCW</t>
        </is>
      </c>
      <c r="B174" s="59" t="n"/>
      <c r="C174" s="59" t="n">
        <v>5.2995713</v>
      </c>
      <c r="D174" s="59" t="n">
        <v>5.2995713</v>
      </c>
    </row>
    <row r="175">
      <c r="A175" s="59" t="inlineStr">
        <is>
          <t>Regular Plan Weekly IDCW</t>
        </is>
      </c>
      <c r="B175" s="59" t="n"/>
      <c r="C175" s="59" t="n">
        <v>5.3878105</v>
      </c>
      <c r="D175" s="59" t="n">
        <v>5.3878105</v>
      </c>
    </row>
    <row r="176">
      <c r="A176" s="59" t="inlineStr">
        <is>
          <t>Retail Plan Monthly IDCW</t>
        </is>
      </c>
      <c r="B176" s="59" t="n"/>
      <c r="C176" s="59" t="n">
        <v>6.0919011</v>
      </c>
      <c r="D176" s="59" t="n">
        <v>6.0919011</v>
      </c>
    </row>
    <row r="177">
      <c r="A177" s="59" t="inlineStr">
        <is>
          <t>Retail Plan Weekly IDCW</t>
        </is>
      </c>
      <c r="B177" s="59" t="n"/>
      <c r="C177" s="59" t="n">
        <v>5.454758</v>
      </c>
      <c r="D177" s="59" t="n">
        <v>5.454758</v>
      </c>
    </row>
    <row r="179">
      <c r="A179" t="inlineStr">
        <is>
          <t>4. Bonus was declared during the month</t>
        </is>
      </c>
      <c r="B179" s="3" t="inlineStr">
        <is>
          <t>NIL</t>
        </is>
      </c>
    </row>
    <row r="180" ht="58" customHeight="1">
      <c r="A180" s="57" t="inlineStr">
        <is>
          <t>5. Investment in Repo of Corporate Debt Securities during the month ended November 30, 2025</t>
        </is>
      </c>
      <c r="B180" s="3" t="inlineStr">
        <is>
          <t>NIL</t>
        </is>
      </c>
    </row>
    <row r="181" ht="43.5" customHeight="1">
      <c r="A181" s="57" t="inlineStr">
        <is>
          <t>6. Investment in foreign securities/ADRs/GDRs at the end of the month</t>
        </is>
      </c>
      <c r="B181" s="3" t="inlineStr">
        <is>
          <t>NIL</t>
        </is>
      </c>
    </row>
    <row r="182">
      <c r="A182" t="inlineStr">
        <is>
          <t>7. Average Portfolio Maturity</t>
        </is>
      </c>
      <c r="B182" s="60">
        <f>B197</f>
        <v/>
      </c>
    </row>
    <row r="183" ht="72.5" customHeight="1">
      <c r="A183" s="57" t="inlineStr">
        <is>
          <t>8. Total gross exposure to derivative instruments (excluding reversed positions) at the end of the month (Rs. in Lakhs)</t>
        </is>
      </c>
      <c r="B183" s="3" t="inlineStr">
        <is>
          <t>NIL</t>
        </is>
      </c>
    </row>
    <row r="184">
      <c r="B184" s="3" t="n"/>
    </row>
    <row r="185" ht="58" customHeight="1">
      <c r="A185" s="57" t="inlineStr">
        <is>
          <t>9. Margin Deposits includes Margin money placed on derivatives other than margin money placed with bank</t>
        </is>
      </c>
      <c r="B185" s="3" t="inlineStr">
        <is>
          <t>NIL</t>
        </is>
      </c>
    </row>
    <row r="186" ht="58" customHeight="1">
      <c r="A186" s="57" t="inlineStr">
        <is>
          <t>10. Value of investment made by other schemes under same management (Rs. In Lakhs)</t>
        </is>
      </c>
      <c r="B186" t="n">
        <v>165690.91</v>
      </c>
    </row>
    <row r="187" ht="43.5" customHeight="1">
      <c r="A187" s="57" t="inlineStr">
        <is>
          <t>11. Number of instance of deviation In valuation of securities</t>
        </is>
      </c>
      <c r="B187" s="3" t="inlineStr">
        <is>
          <t>NIL</t>
        </is>
      </c>
    </row>
    <row r="188" ht="43.5" customHeight="1">
      <c r="A188" s="57" t="inlineStr">
        <is>
          <t>12. Total value and percentage of illiquid equity shares / securities</t>
        </is>
      </c>
      <c r="B188" s="3" t="inlineStr">
        <is>
          <t>NIL</t>
        </is>
      </c>
    </row>
    <row r="190">
      <c r="A190" t="inlineStr">
        <is>
          <t>Portfolio Information</t>
        </is>
      </c>
    </row>
    <row r="191">
      <c r="A191" s="61" t="inlineStr">
        <is>
          <t>Scheme Name :</t>
        </is>
      </c>
      <c r="B191" s="61" t="inlineStr">
        <is>
          <t>Edelweiss Liquid Fund</t>
        </is>
      </c>
    </row>
    <row r="192">
      <c r="A192" s="61" t="inlineStr">
        <is>
          <t>Description (if any)</t>
        </is>
      </c>
      <c r="B192" s="61" t="inlineStr">
        <is>
          <t>Liquid Fund</t>
        </is>
      </c>
    </row>
    <row r="193">
      <c r="A193" s="61" t="n"/>
      <c r="B193" s="61" t="n"/>
    </row>
    <row r="194">
      <c r="A194" s="61" t="inlineStr">
        <is>
          <t>Annualised Portfolio YTM* :</t>
        </is>
      </c>
      <c r="B194" s="62" t="n">
        <v>5.904206463285416</v>
      </c>
    </row>
    <row r="195">
      <c r="A195" s="61" t="n"/>
      <c r="B195" s="61" t="n"/>
    </row>
    <row r="196">
      <c r="A196" s="61" t="inlineStr">
        <is>
          <t>Macaulay Duration</t>
        </is>
      </c>
      <c r="B196" s="63" t="n">
        <v>0.0916</v>
      </c>
    </row>
    <row r="197">
      <c r="A197" s="61" t="inlineStr">
        <is>
          <t>Residual Maturity</t>
        </is>
      </c>
      <c r="B197" s="63" t="n">
        <v>0.0889118099266038</v>
      </c>
    </row>
    <row r="198">
      <c r="A198" s="61" t="n"/>
      <c r="B198" s="61" t="n"/>
    </row>
    <row r="199">
      <c r="A199" s="61" t="inlineStr">
        <is>
          <t xml:space="preserve">As on (Date) </t>
        </is>
      </c>
      <c r="B199" s="64" t="n">
        <v>45991</v>
      </c>
    </row>
    <row r="201" ht="70" customHeight="1">
      <c r="A201" s="85" t="inlineStr">
        <is>
          <t>Scheme Name</t>
        </is>
      </c>
      <c r="B201" s="85" t="inlineStr">
        <is>
          <t>Risk- O - Meter</t>
        </is>
      </c>
      <c r="C201" s="85" t="inlineStr">
        <is>
          <t>Benchmark of the Scheme</t>
        </is>
      </c>
      <c r="D201" s="85" t="inlineStr">
        <is>
          <t>Benchmark Risk-o-meter</t>
        </is>
      </c>
      <c r="E201" s="85" t="inlineStr">
        <is>
          <t>Benchmark of the Scheme</t>
        </is>
      </c>
      <c r="F201" s="85" t="inlineStr">
        <is>
          <t>Benchmark Risk-o-meter</t>
        </is>
      </c>
    </row>
    <row r="202" ht="70" customHeight="1">
      <c r="A202" s="85" t="inlineStr">
        <is>
          <t>Edelweiss Liquid Fund</t>
        </is>
      </c>
      <c r="B202" s="85" t="n"/>
      <c r="C202" s="85" t="inlineStr">
        <is>
          <t>CRISIL Liquid Debt A-I (Tier I Benchmark)</t>
        </is>
      </c>
      <c r="D202" s="85" t="n"/>
      <c r="E202" s="85" t="inlineStr">
        <is>
          <t>NIFTY Liquid Index A-I (Tier II Scheme Benchmark)</t>
        </is>
      </c>
      <c r="F202" s="85" t="n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G199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15.7265625" customWidth="1" min="2" max="2"/>
    <col width="26.54296875" customWidth="1" min="3" max="3"/>
    <col width="15.26953125" customWidth="1" min="4" max="4"/>
    <col width="16.453125" customWidth="1" min="5" max="5"/>
    <col width="15.26953125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ALTIVA HYBRID LONG-SHORT FUND AS ON NOVEMBER 30, 2025</t>
        </is>
      </c>
    </row>
    <row r="2" ht="31.5" customHeight="1">
      <c r="A2" s="84" t="inlineStr">
        <is>
          <t>(An interval investment strategy investing in equity and debt securities, including limited short exposure in equity and debt through derivatives)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Infosys Ltd.</t>
        </is>
      </c>
      <c r="B8" s="32" t="inlineStr">
        <is>
          <t>INE009A01021</t>
        </is>
      </c>
      <c r="C8" s="32" t="inlineStr">
        <is>
          <t>IT - Software</t>
        </is>
      </c>
      <c r="D8" s="14" t="n">
        <v>227088</v>
      </c>
      <c r="E8" s="15" t="n">
        <v>3542.8</v>
      </c>
      <c r="F8" s="16" t="n">
        <v>0.057737</v>
      </c>
      <c r="G8" s="16" t="n"/>
    </row>
    <row r="9">
      <c r="A9" s="13" t="inlineStr">
        <is>
          <t>Bharti Airtel Ltd.</t>
        </is>
      </c>
      <c r="B9" s="32" t="inlineStr">
        <is>
          <t>INE397D01024</t>
        </is>
      </c>
      <c r="C9" s="32" t="inlineStr">
        <is>
          <t>Telecom - Services</t>
        </is>
      </c>
      <c r="D9" s="14" t="n">
        <v>138225</v>
      </c>
      <c r="E9" s="15" t="n">
        <v>2904.94</v>
      </c>
      <c r="F9" s="16" t="n">
        <v>0.047342</v>
      </c>
      <c r="G9" s="16" t="n"/>
    </row>
    <row r="10">
      <c r="A10" s="13" t="inlineStr">
        <is>
          <t>Mphasis Ltd.</t>
        </is>
      </c>
      <c r="B10" s="32" t="inlineStr">
        <is>
          <t>INE356A01018</t>
        </is>
      </c>
      <c r="C10" s="32" t="inlineStr">
        <is>
          <t>IT - Software</t>
        </is>
      </c>
      <c r="D10" s="14" t="n">
        <v>40150</v>
      </c>
      <c r="E10" s="15" t="n">
        <v>1128.78</v>
      </c>
      <c r="F10" s="16" t="n">
        <v>0.018396</v>
      </c>
      <c r="G10" s="16" t="n"/>
    </row>
    <row r="11">
      <c r="A11" s="13" t="inlineStr">
        <is>
          <t>Laurus Labs Ltd.</t>
        </is>
      </c>
      <c r="B11" s="32" t="inlineStr">
        <is>
          <t>INE947Q01028</t>
        </is>
      </c>
      <c r="C11" s="32" t="inlineStr">
        <is>
          <t>Pharmaceuticals &amp; Biotechnology</t>
        </is>
      </c>
      <c r="D11" s="14" t="n">
        <v>100300</v>
      </c>
      <c r="E11" s="15" t="n">
        <v>1034.44</v>
      </c>
      <c r="F11" s="16" t="n">
        <v>0.016858</v>
      </c>
      <c r="G11" s="16" t="n"/>
    </row>
    <row r="12">
      <c r="A12" s="13" t="inlineStr">
        <is>
          <t>Power Finance Corporation Ltd.</t>
        </is>
      </c>
      <c r="B12" s="32" t="inlineStr">
        <is>
          <t>INE134E01011</t>
        </is>
      </c>
      <c r="C12" s="32" t="inlineStr">
        <is>
          <t>Finance</t>
        </is>
      </c>
      <c r="D12" s="14" t="n">
        <v>249600</v>
      </c>
      <c r="E12" s="15" t="n">
        <v>905.3</v>
      </c>
      <c r="F12" s="16" t="n">
        <v>0.014754</v>
      </c>
      <c r="G12" s="16" t="n"/>
    </row>
    <row r="13">
      <c r="A13" s="13" t="inlineStr">
        <is>
          <t>Dixon Technologies (India) Ltd.</t>
        </is>
      </c>
      <c r="B13" s="32" t="inlineStr">
        <is>
          <t>INE935N01020</t>
        </is>
      </c>
      <c r="C13" s="32" t="inlineStr">
        <is>
          <t>Consumer Durables</t>
        </is>
      </c>
      <c r="D13" s="14" t="n">
        <v>5000</v>
      </c>
      <c r="E13" s="15" t="n">
        <v>730.05</v>
      </c>
      <c r="F13" s="16" t="n">
        <v>0.011898</v>
      </c>
      <c r="G13" s="16" t="n"/>
    </row>
    <row r="14">
      <c r="A14" s="13" t="inlineStr">
        <is>
          <t>IDFC First Bank Ltd.</t>
        </is>
      </c>
      <c r="B14" s="32" t="inlineStr">
        <is>
          <t>INE092T01019</t>
        </is>
      </c>
      <c r="C14" s="32" t="inlineStr">
        <is>
          <t>Banks</t>
        </is>
      </c>
      <c r="D14" s="14" t="n">
        <v>806925</v>
      </c>
      <c r="E14" s="15" t="n">
        <v>646.59</v>
      </c>
      <c r="F14" s="16" t="n">
        <v>0.010538</v>
      </c>
      <c r="G14" s="16" t="n"/>
    </row>
    <row r="15">
      <c r="A15" s="13" t="inlineStr">
        <is>
          <t>Steel Authority of India Ltd.</t>
        </is>
      </c>
      <c r="B15" s="32" t="inlineStr">
        <is>
          <t>INE114A01011</t>
        </is>
      </c>
      <c r="C15" s="32" t="inlineStr">
        <is>
          <t>Ferrous Metals</t>
        </is>
      </c>
      <c r="D15" s="14" t="n">
        <v>470000</v>
      </c>
      <c r="E15" s="15" t="n">
        <v>634.08</v>
      </c>
      <c r="F15" s="16" t="n">
        <v>0.010334</v>
      </c>
      <c r="G15" s="16" t="n"/>
    </row>
    <row r="16">
      <c r="A16" s="13" t="inlineStr">
        <is>
          <t>BSE Ltd.</t>
        </is>
      </c>
      <c r="B16" s="32" t="inlineStr">
        <is>
          <t>INE118H01025</t>
        </is>
      </c>
      <c r="C16" s="32" t="inlineStr">
        <is>
          <t>Capital Markets</t>
        </is>
      </c>
      <c r="D16" s="14" t="n">
        <v>19875</v>
      </c>
      <c r="E16" s="15" t="n">
        <v>576.85</v>
      </c>
      <c r="F16" s="16" t="n">
        <v>0.009401</v>
      </c>
      <c r="G16" s="16" t="n"/>
    </row>
    <row r="17">
      <c r="A17" s="13" t="inlineStr">
        <is>
          <t>National Aluminium Company Ltd.</t>
        </is>
      </c>
      <c r="B17" s="32" t="inlineStr">
        <is>
          <t>INE139A01034</t>
        </is>
      </c>
      <c r="C17" s="32" t="inlineStr">
        <is>
          <t>Non - Ferrous Metals</t>
        </is>
      </c>
      <c r="D17" s="14" t="n">
        <v>202500</v>
      </c>
      <c r="E17" s="15" t="n">
        <v>526.46</v>
      </c>
      <c r="F17" s="16" t="n">
        <v>0.008580000000000001</v>
      </c>
      <c r="G17" s="16" t="n"/>
    </row>
    <row r="18">
      <c r="A18" s="13" t="inlineStr">
        <is>
          <t>Dabur India Ltd.</t>
        </is>
      </c>
      <c r="B18" s="32" t="inlineStr">
        <is>
          <t>INE016A01026</t>
        </is>
      </c>
      <c r="C18" s="32" t="inlineStr">
        <is>
          <t>Personal Products</t>
        </is>
      </c>
      <c r="D18" s="14" t="n">
        <v>100000</v>
      </c>
      <c r="E18" s="15" t="n">
        <v>517.4</v>
      </c>
      <c r="F18" s="16" t="n">
        <v>0.008432</v>
      </c>
      <c r="G18" s="16" t="n"/>
    </row>
    <row r="19">
      <c r="A19" s="13" t="inlineStr">
        <is>
          <t>IIFL Finance Ltd.</t>
        </is>
      </c>
      <c r="B19" s="32" t="inlineStr">
        <is>
          <t>INE530B01024</t>
        </is>
      </c>
      <c r="C19" s="32" t="inlineStr">
        <is>
          <t>Finance</t>
        </is>
      </c>
      <c r="D19" s="14" t="n">
        <v>89100</v>
      </c>
      <c r="E19" s="15" t="n">
        <v>515.62</v>
      </c>
      <c r="F19" s="16" t="n">
        <v>0.008403000000000001</v>
      </c>
      <c r="G19" s="16" t="n"/>
    </row>
    <row r="20">
      <c r="A20" s="13" t="inlineStr">
        <is>
          <t>Power Grid Corporation of India Ltd.</t>
        </is>
      </c>
      <c r="B20" s="32" t="inlineStr">
        <is>
          <t>INE752E01010</t>
        </is>
      </c>
      <c r="C20" s="32" t="inlineStr">
        <is>
          <t>Power</t>
        </is>
      </c>
      <c r="D20" s="14" t="n">
        <v>190000</v>
      </c>
      <c r="E20" s="15" t="n">
        <v>512.91</v>
      </c>
      <c r="F20" s="16" t="n">
        <v>0.008359</v>
      </c>
      <c r="G20" s="16" t="n"/>
    </row>
    <row r="21">
      <c r="A21" s="13" t="inlineStr">
        <is>
          <t>RBL Bank Ltd.</t>
        </is>
      </c>
      <c r="B21" s="32" t="inlineStr">
        <is>
          <t>INE976G01028</t>
        </is>
      </c>
      <c r="C21" s="32" t="inlineStr">
        <is>
          <t>Banks</t>
        </is>
      </c>
      <c r="D21" s="14" t="n">
        <v>149225</v>
      </c>
      <c r="E21" s="15" t="n">
        <v>466.18</v>
      </c>
      <c r="F21" s="16" t="n">
        <v>0.007597</v>
      </c>
      <c r="G21" s="16" t="n"/>
    </row>
    <row r="22">
      <c r="A22" s="13" t="inlineStr">
        <is>
          <t>Cipla Ltd.</t>
        </is>
      </c>
      <c r="B22" s="32" t="inlineStr">
        <is>
          <t>INE059A01026</t>
        </is>
      </c>
      <c r="C22" s="32" t="inlineStr">
        <is>
          <t>Pharmaceuticals &amp; Biotechnology</t>
        </is>
      </c>
      <c r="D22" s="14" t="n">
        <v>30000</v>
      </c>
      <c r="E22" s="15" t="n">
        <v>459.39</v>
      </c>
      <c r="F22" s="16" t="n">
        <v>0.007487</v>
      </c>
      <c r="G22" s="16" t="n"/>
    </row>
    <row r="23">
      <c r="A23" s="13" t="inlineStr">
        <is>
          <t>Vodafone Idea Ltd.</t>
        </is>
      </c>
      <c r="B23" s="32" t="inlineStr">
        <is>
          <t>INE669E01016</t>
        </is>
      </c>
      <c r="C23" s="32" t="inlineStr">
        <is>
          <t>Telecom - Services</t>
        </is>
      </c>
      <c r="D23" s="14" t="n">
        <v>4502925</v>
      </c>
      <c r="E23" s="15" t="n">
        <v>448.49</v>
      </c>
      <c r="F23" s="16" t="n">
        <v>0.007309</v>
      </c>
      <c r="G23" s="16" t="n"/>
    </row>
    <row r="24">
      <c r="A24" s="13" t="inlineStr">
        <is>
          <t>Exide Industries Ltd.</t>
        </is>
      </c>
      <c r="B24" s="32" t="inlineStr">
        <is>
          <t>INE302A01020</t>
        </is>
      </c>
      <c r="C24" s="32" t="inlineStr">
        <is>
          <t>Auto Components</t>
        </is>
      </c>
      <c r="D24" s="14" t="n">
        <v>118800</v>
      </c>
      <c r="E24" s="15" t="n">
        <v>445.26</v>
      </c>
      <c r="F24" s="16" t="n">
        <v>0.007256</v>
      </c>
      <c r="G24" s="16" t="n"/>
    </row>
    <row r="25">
      <c r="A25" s="13" t="inlineStr">
        <is>
          <t>Shriram Finance Ltd.</t>
        </is>
      </c>
      <c r="B25" s="32" t="inlineStr">
        <is>
          <t>INE721A01047</t>
        </is>
      </c>
      <c r="C25" s="32" t="inlineStr">
        <is>
          <t>Finance</t>
        </is>
      </c>
      <c r="D25" s="14" t="n">
        <v>50325</v>
      </c>
      <c r="E25" s="15" t="n">
        <v>428.59</v>
      </c>
      <c r="F25" s="16" t="n">
        <v>0.006985</v>
      </c>
      <c r="G25" s="16" t="n"/>
    </row>
    <row r="26">
      <c r="A26" s="13" t="inlineStr">
        <is>
          <t>HDFC Life Insurance Company Ltd.</t>
        </is>
      </c>
      <c r="B26" s="32" t="inlineStr">
        <is>
          <t>INE795G01014</t>
        </is>
      </c>
      <c r="C26" s="32" t="inlineStr">
        <is>
          <t>Insurance</t>
        </is>
      </c>
      <c r="D26" s="14" t="n">
        <v>55000</v>
      </c>
      <c r="E26" s="15" t="n">
        <v>420.37</v>
      </c>
      <c r="F26" s="16" t="n">
        <v>0.006851</v>
      </c>
      <c r="G26" s="16" t="n"/>
    </row>
    <row r="27">
      <c r="A27" s="13" t="inlineStr">
        <is>
          <t>Bharti Airtel Ltd.</t>
        </is>
      </c>
      <c r="B27" s="32" t="inlineStr">
        <is>
          <t>IN9397D01014</t>
        </is>
      </c>
      <c r="C27" s="32" t="inlineStr">
        <is>
          <t>Telecom - Services</t>
        </is>
      </c>
      <c r="D27" s="14" t="n">
        <v>25175</v>
      </c>
      <c r="E27" s="15" t="n">
        <v>400.71</v>
      </c>
      <c r="F27" s="16" t="n">
        <v>0.00653</v>
      </c>
      <c r="G27" s="16" t="n"/>
    </row>
    <row r="28">
      <c r="A28" s="13" t="inlineStr">
        <is>
          <t>Indus Towers Ltd.</t>
        </is>
      </c>
      <c r="B28" s="32" t="inlineStr">
        <is>
          <t>INE121J01017</t>
        </is>
      </c>
      <c r="C28" s="32" t="inlineStr">
        <is>
          <t>Telecom - Services</t>
        </is>
      </c>
      <c r="D28" s="14" t="n">
        <v>98600</v>
      </c>
      <c r="E28" s="15" t="n">
        <v>395.44</v>
      </c>
      <c r="F28" s="16" t="n">
        <v>0.006444</v>
      </c>
      <c r="G28" s="16" t="n"/>
    </row>
    <row r="29">
      <c r="A29" s="13" t="inlineStr">
        <is>
          <t>UPL Ltd.</t>
        </is>
      </c>
      <c r="B29" s="32" t="inlineStr">
        <is>
          <t>INE628A01036</t>
        </is>
      </c>
      <c r="C29" s="32" t="inlineStr">
        <is>
          <t>Fertilizers &amp; Agrochemicals</t>
        </is>
      </c>
      <c r="D29" s="14" t="n">
        <v>50135</v>
      </c>
      <c r="E29" s="15" t="n">
        <v>380.35</v>
      </c>
      <c r="F29" s="16" t="n">
        <v>0.006199</v>
      </c>
      <c r="G29" s="16" t="n"/>
    </row>
    <row r="30">
      <c r="A30" s="13" t="inlineStr">
        <is>
          <t>Cigniti Technologies Ltd.</t>
        </is>
      </c>
      <c r="B30" s="32" t="inlineStr">
        <is>
          <t>INE675C01017</t>
        </is>
      </c>
      <c r="C30" s="32" t="inlineStr">
        <is>
          <t>IT - Services</t>
        </is>
      </c>
      <c r="D30" s="14" t="n">
        <v>19125</v>
      </c>
      <c r="E30" s="15" t="n">
        <v>355.21</v>
      </c>
      <c r="F30" s="16" t="n">
        <v>0.005789</v>
      </c>
      <c r="G30" s="16" t="n"/>
    </row>
    <row r="31">
      <c r="A31" s="13" t="inlineStr">
        <is>
          <t>Mazagon Dock Shipbuilders Ltd.</t>
        </is>
      </c>
      <c r="B31" s="32" t="inlineStr">
        <is>
          <t>INE249Z01020</t>
        </is>
      </c>
      <c r="C31" s="32" t="inlineStr">
        <is>
          <t>Industrial Manufacturing</t>
        </is>
      </c>
      <c r="D31" s="14" t="n">
        <v>12250</v>
      </c>
      <c r="E31" s="15" t="n">
        <v>328.25</v>
      </c>
      <c r="F31" s="16" t="n">
        <v>0.00535</v>
      </c>
      <c r="G31" s="16" t="n"/>
    </row>
    <row r="32">
      <c r="A32" s="13" t="inlineStr">
        <is>
          <t>Reliance Industries Ltd.</t>
        </is>
      </c>
      <c r="B32" s="32" t="inlineStr">
        <is>
          <t>INE002A01018</t>
        </is>
      </c>
      <c r="C32" s="32" t="inlineStr">
        <is>
          <t>Petroleum Products</t>
        </is>
      </c>
      <c r="D32" s="14" t="n">
        <v>20000</v>
      </c>
      <c r="E32" s="15" t="n">
        <v>313.5</v>
      </c>
      <c r="F32" s="16" t="n">
        <v>0.005109</v>
      </c>
      <c r="G32" s="16" t="n"/>
    </row>
    <row r="33">
      <c r="A33" s="13" t="inlineStr">
        <is>
          <t>Multi Commodity Exchange Of India Ltd.</t>
        </is>
      </c>
      <c r="B33" s="32" t="inlineStr">
        <is>
          <t>INE745G01035</t>
        </is>
      </c>
      <c r="C33" s="32" t="inlineStr">
        <is>
          <t>Capital Markets</t>
        </is>
      </c>
      <c r="D33" s="14" t="n">
        <v>3000</v>
      </c>
      <c r="E33" s="15" t="n">
        <v>302.21</v>
      </c>
      <c r="F33" s="16" t="n">
        <v>0.004925</v>
      </c>
      <c r="G33" s="16" t="n"/>
    </row>
    <row r="34">
      <c r="A34" s="13" t="inlineStr">
        <is>
          <t>HDFC Bank Ltd.</t>
        </is>
      </c>
      <c r="B34" s="32" t="inlineStr">
        <is>
          <t>INE040A01034</t>
        </is>
      </c>
      <c r="C34" s="32" t="inlineStr">
        <is>
          <t>Banks</t>
        </is>
      </c>
      <c r="D34" s="14" t="n">
        <v>29700</v>
      </c>
      <c r="E34" s="15" t="n">
        <v>299.26</v>
      </c>
      <c r="F34" s="16" t="n">
        <v>0.004877</v>
      </c>
      <c r="G34" s="16" t="n"/>
    </row>
    <row r="35">
      <c r="A35" s="13" t="inlineStr">
        <is>
          <t>Eternal Ltd.</t>
        </is>
      </c>
      <c r="B35" s="32" t="inlineStr">
        <is>
          <t>INE758T01015</t>
        </is>
      </c>
      <c r="C35" s="32" t="inlineStr">
        <is>
          <t>Retailing</t>
        </is>
      </c>
      <c r="D35" s="14" t="n">
        <v>99425</v>
      </c>
      <c r="E35" s="15" t="n">
        <v>298.37</v>
      </c>
      <c r="F35" s="16" t="n">
        <v>0.004863</v>
      </c>
      <c r="G35" s="16" t="n"/>
    </row>
    <row r="36">
      <c r="A36" s="13" t="inlineStr">
        <is>
          <t>JSW Energy Ltd.</t>
        </is>
      </c>
      <c r="B36" s="32" t="inlineStr">
        <is>
          <t>INE121E01018</t>
        </is>
      </c>
      <c r="C36" s="32" t="inlineStr">
        <is>
          <t>Power</t>
        </is>
      </c>
      <c r="D36" s="14" t="n">
        <v>60000</v>
      </c>
      <c r="E36" s="15" t="n">
        <v>293.19</v>
      </c>
      <c r="F36" s="16" t="n">
        <v>0.004778</v>
      </c>
      <c r="G36" s="16" t="n"/>
    </row>
    <row r="37">
      <c r="A37" s="13" t="inlineStr">
        <is>
          <t>SRF Ltd.</t>
        </is>
      </c>
      <c r="B37" s="32" t="inlineStr">
        <is>
          <t>INE647A01010</t>
        </is>
      </c>
      <c r="C37" s="32" t="inlineStr">
        <is>
          <t>Chemicals &amp; Petrochemicals</t>
        </is>
      </c>
      <c r="D37" s="14" t="n">
        <v>10000</v>
      </c>
      <c r="E37" s="15" t="n">
        <v>292.73</v>
      </c>
      <c r="F37" s="16" t="n">
        <v>0.004771</v>
      </c>
      <c r="G37" s="16" t="n"/>
    </row>
    <row r="38">
      <c r="A38" s="13" t="inlineStr">
        <is>
          <t>Tata Motors Passenger Vehicles Ltd.</t>
        </is>
      </c>
      <c r="B38" s="32" t="inlineStr">
        <is>
          <t>INE155A01022</t>
        </is>
      </c>
      <c r="C38" s="32" t="inlineStr">
        <is>
          <t>Automobiles</t>
        </is>
      </c>
      <c r="D38" s="14" t="n">
        <v>80000</v>
      </c>
      <c r="E38" s="15" t="n">
        <v>285.44</v>
      </c>
      <c r="F38" s="16" t="n">
        <v>0.004652</v>
      </c>
      <c r="G38" s="16" t="n"/>
    </row>
    <row r="39">
      <c r="A39" s="13" t="inlineStr">
        <is>
          <t>Hindustan Zinc Ltd.</t>
        </is>
      </c>
      <c r="B39" s="32" t="inlineStr">
        <is>
          <t>INE267A01025</t>
        </is>
      </c>
      <c r="C39" s="32" t="inlineStr">
        <is>
          <t>Non - Ferrous Metals</t>
        </is>
      </c>
      <c r="D39" s="14" t="n">
        <v>58800</v>
      </c>
      <c r="E39" s="15" t="n">
        <v>285.3</v>
      </c>
      <c r="F39" s="16" t="n">
        <v>0.00465</v>
      </c>
      <c r="G39" s="16" t="n"/>
    </row>
    <row r="40">
      <c r="A40" s="13" t="inlineStr">
        <is>
          <t>Nuvama Wealth Management Ltd.</t>
        </is>
      </c>
      <c r="B40" s="32" t="inlineStr">
        <is>
          <t>INE531F01015</t>
        </is>
      </c>
      <c r="C40" s="32" t="inlineStr">
        <is>
          <t>Capital Markets</t>
        </is>
      </c>
      <c r="D40" s="14" t="n">
        <v>3600</v>
      </c>
      <c r="E40" s="15" t="n">
        <v>268.65</v>
      </c>
      <c r="F40" s="16" t="n">
        <v>0.004378</v>
      </c>
      <c r="G40" s="16" t="n"/>
    </row>
    <row r="41">
      <c r="A41" s="13" t="inlineStr">
        <is>
          <t>Bharat Heavy Electricals Ltd.</t>
        </is>
      </c>
      <c r="B41" s="32" t="inlineStr">
        <is>
          <t>INE257A01026</t>
        </is>
      </c>
      <c r="C41" s="32" t="inlineStr">
        <is>
          <t>Electrical Equipment</t>
        </is>
      </c>
      <c r="D41" s="14" t="n">
        <v>91875</v>
      </c>
      <c r="E41" s="15" t="n">
        <v>267.22</v>
      </c>
      <c r="F41" s="16" t="n">
        <v>0.004355</v>
      </c>
      <c r="G41" s="16" t="n"/>
    </row>
    <row r="42">
      <c r="A42" s="13" t="inlineStr">
        <is>
          <t>HDFC Asset Management Company Ltd.</t>
        </is>
      </c>
      <c r="B42" s="32" t="inlineStr">
        <is>
          <t>INE127D01025</t>
        </is>
      </c>
      <c r="C42" s="32" t="inlineStr">
        <is>
          <t>Capital Markets</t>
        </is>
      </c>
      <c r="D42" s="14" t="n">
        <v>9900</v>
      </c>
      <c r="E42" s="15" t="n">
        <v>264.63</v>
      </c>
      <c r="F42" s="16" t="n">
        <v>0.004313</v>
      </c>
      <c r="G42" s="16" t="n"/>
    </row>
    <row r="43">
      <c r="A43" s="13" t="inlineStr">
        <is>
          <t>Tata Elxsi Ltd.</t>
        </is>
      </c>
      <c r="B43" s="32" t="inlineStr">
        <is>
          <t>INE670A01012</t>
        </is>
      </c>
      <c r="C43" s="32" t="inlineStr">
        <is>
          <t>IT - Software</t>
        </is>
      </c>
      <c r="D43" s="14" t="n">
        <v>5000</v>
      </c>
      <c r="E43" s="15" t="n">
        <v>257.93</v>
      </c>
      <c r="F43" s="16" t="n">
        <v>0.004203</v>
      </c>
      <c r="G43" s="16" t="n"/>
    </row>
    <row r="44">
      <c r="A44" s="13" t="inlineStr">
        <is>
          <t>Adani Ports &amp; Special Economic Zone Ltd.</t>
        </is>
      </c>
      <c r="B44" s="32" t="inlineStr">
        <is>
          <t>INE742F01042</t>
        </is>
      </c>
      <c r="C44" s="32" t="inlineStr">
        <is>
          <t>Transport Infrastructure</t>
        </is>
      </c>
      <c r="D44" s="14" t="n">
        <v>16625</v>
      </c>
      <c r="E44" s="15" t="n">
        <v>252.18</v>
      </c>
      <c r="F44" s="16" t="n">
        <v>0.00411</v>
      </c>
      <c r="G44" s="16" t="n"/>
    </row>
    <row r="45">
      <c r="A45" s="13" t="inlineStr">
        <is>
          <t>Sammaan Capital Ltd.</t>
        </is>
      </c>
      <c r="B45" s="32" t="inlineStr">
        <is>
          <t>INE148I01020</t>
        </is>
      </c>
      <c r="C45" s="32" t="inlineStr">
        <is>
          <t>Finance</t>
        </is>
      </c>
      <c r="D45" s="14" t="n">
        <v>159100</v>
      </c>
      <c r="E45" s="15" t="n">
        <v>244.63</v>
      </c>
      <c r="F45" s="16" t="n">
        <v>0.003987</v>
      </c>
      <c r="G45" s="16" t="n"/>
    </row>
    <row r="46">
      <c r="A46" s="13" t="inlineStr">
        <is>
          <t>Fortis Healthcare Ltd.</t>
        </is>
      </c>
      <c r="B46" s="32" t="inlineStr">
        <is>
          <t>INE061F01013</t>
        </is>
      </c>
      <c r="C46" s="32" t="inlineStr">
        <is>
          <t>Healthcare Services</t>
        </is>
      </c>
      <c r="D46" s="14" t="n">
        <v>26350</v>
      </c>
      <c r="E46" s="15" t="n">
        <v>242.18</v>
      </c>
      <c r="F46" s="16" t="n">
        <v>0.003947</v>
      </c>
      <c r="G46" s="16" t="n"/>
    </row>
    <row r="47">
      <c r="A47" s="13" t="inlineStr">
        <is>
          <t>ITC Ltd.</t>
        </is>
      </c>
      <c r="B47" s="32" t="inlineStr">
        <is>
          <t>INE154A01025</t>
        </is>
      </c>
      <c r="C47" s="32" t="inlineStr">
        <is>
          <t>Diversified FMCG</t>
        </is>
      </c>
      <c r="D47" s="14" t="n">
        <v>32000</v>
      </c>
      <c r="E47" s="15" t="n">
        <v>129.36</v>
      </c>
      <c r="F47" s="16" t="n">
        <v>0.002108</v>
      </c>
      <c r="G47" s="16" t="n"/>
    </row>
    <row r="48">
      <c r="A48" s="13" t="inlineStr">
        <is>
          <t>ADANI ENTERPRISES LTD RIGHTS OFF 1800INR</t>
        </is>
      </c>
      <c r="B48" s="32" t="inlineStr">
        <is>
          <t>INE423A20016</t>
        </is>
      </c>
      <c r="C48" s="32" t="inlineStr">
        <is>
          <t>Metals &amp; Minerals Trading</t>
        </is>
      </c>
      <c r="D48" s="14" t="n">
        <v>21630</v>
      </c>
      <c r="E48" s="15" t="n">
        <v>103.87</v>
      </c>
      <c r="F48" s="16" t="n">
        <v>0.001693</v>
      </c>
      <c r="G48" s="16" t="n"/>
    </row>
    <row r="49">
      <c r="A49" s="13" t="inlineStr">
        <is>
          <t>Bajaj Finance Ltd.</t>
        </is>
      </c>
      <c r="B49" s="32" t="inlineStr">
        <is>
          <t>INE296A01032</t>
        </is>
      </c>
      <c r="C49" s="32" t="inlineStr">
        <is>
          <t>Finance</t>
        </is>
      </c>
      <c r="D49" s="14" t="n">
        <v>7500</v>
      </c>
      <c r="E49" s="15" t="n">
        <v>77.81</v>
      </c>
      <c r="F49" s="16" t="n">
        <v>0.001268</v>
      </c>
      <c r="G49" s="16" t="n"/>
    </row>
    <row r="50">
      <c r="A50" s="17" t="inlineStr">
        <is>
          <t>Sub Total</t>
        </is>
      </c>
      <c r="B50" s="33" t="n"/>
      <c r="C50" s="33" t="n"/>
      <c r="D50" s="18" t="n"/>
      <c r="E50" s="38" t="n">
        <v>23182.92</v>
      </c>
      <c r="F50" s="39" t="n">
        <v>0.377793</v>
      </c>
      <c r="G50" s="21" t="n"/>
    </row>
    <row r="51">
      <c r="A51" s="17" t="inlineStr">
        <is>
          <t>(b) Unlisted</t>
        </is>
      </c>
      <c r="B51" s="32" t="n"/>
      <c r="C51" s="32" t="n"/>
      <c r="D51" s="14" t="n"/>
      <c r="E51" s="15" t="n"/>
      <c r="F51" s="16" t="n"/>
      <c r="G51" s="16" t="n"/>
    </row>
    <row r="52">
      <c r="A52" s="17" t="inlineStr">
        <is>
          <t>Sub Total</t>
        </is>
      </c>
      <c r="B52" s="32" t="n"/>
      <c r="C52" s="32" t="n"/>
      <c r="D52" s="14" t="n"/>
      <c r="E52" s="40" t="inlineStr">
        <is>
          <t>NIL</t>
        </is>
      </c>
      <c r="F52" s="41" t="inlineStr">
        <is>
          <t>NIL</t>
        </is>
      </c>
      <c r="G52" s="16" t="n"/>
    </row>
    <row r="53">
      <c r="A53" s="25" t="inlineStr">
        <is>
          <t>TOTAL</t>
        </is>
      </c>
      <c r="B53" s="34" t="n"/>
      <c r="C53" s="34" t="n"/>
      <c r="D53" s="26" t="n"/>
      <c r="E53" s="29" t="n">
        <v>23182.92</v>
      </c>
      <c r="F53" s="30" t="n">
        <v>0.377814</v>
      </c>
      <c r="G53" s="21" t="n"/>
    </row>
    <row r="54">
      <c r="A54" s="13" t="n"/>
      <c r="B54" s="32" t="n"/>
      <c r="C54" s="32" t="n"/>
      <c r="D54" s="14" t="n"/>
      <c r="E54" s="15" t="n"/>
      <c r="F54" s="16" t="n"/>
      <c r="G54" s="16" t="n"/>
    </row>
    <row r="55">
      <c r="A55" s="17" t="inlineStr">
        <is>
          <t>(B)Index / Stock Option</t>
        </is>
      </c>
      <c r="B55" s="33" t="n"/>
      <c r="C55" s="33" t="n"/>
      <c r="D55" s="18" t="n"/>
      <c r="E55" s="42" t="n"/>
      <c r="F55" s="21" t="n"/>
      <c r="G55" s="21" t="n"/>
    </row>
    <row r="56">
      <c r="A56" s="13" t="inlineStr">
        <is>
          <t>CALL CIPLA 30-Dec-2025 1600</t>
        </is>
      </c>
      <c r="B56" s="32" t="n"/>
      <c r="C56" s="32" t="inlineStr">
        <is>
          <t>SHARE OPTIONS</t>
        </is>
      </c>
      <c r="D56" s="43" t="n">
        <v>-1125</v>
      </c>
      <c r="E56" s="36" t="n">
        <v>-0.1</v>
      </c>
      <c r="F56" s="37" t="n">
        <v>-1e-06</v>
      </c>
      <c r="G56" s="16" t="n"/>
    </row>
    <row r="57">
      <c r="A57" s="13" t="inlineStr">
        <is>
          <t>CALL UPL 30-Dec-2025 750</t>
        </is>
      </c>
      <c r="B57" s="32" t="n"/>
      <c r="C57" s="32" t="inlineStr">
        <is>
          <t>SHARE OPTIONS</t>
        </is>
      </c>
      <c r="D57" s="43" t="n">
        <v>-1355</v>
      </c>
      <c r="E57" s="36" t="n">
        <v>-0.36</v>
      </c>
      <c r="F57" s="37" t="n">
        <v>-5e-06</v>
      </c>
      <c r="G57" s="16" t="n"/>
    </row>
    <row r="58">
      <c r="A58" s="13" t="inlineStr">
        <is>
          <t>PUT NUVAMA 30-Dec-2025 7000</t>
        </is>
      </c>
      <c r="B58" s="32" t="n"/>
      <c r="C58" s="32" t="inlineStr">
        <is>
          <t>SHARE OPTIONS</t>
        </is>
      </c>
      <c r="D58" s="43" t="n">
        <v>-1200</v>
      </c>
      <c r="E58" s="36" t="n">
        <v>-0.73</v>
      </c>
      <c r="F58" s="37" t="n">
        <v>-1.1e-05</v>
      </c>
      <c r="G58" s="16" t="n"/>
    </row>
    <row r="59">
      <c r="A59" s="13" t="inlineStr">
        <is>
          <t>PUT JSWENERGY 30-Dec-2025 460</t>
        </is>
      </c>
      <c r="B59" s="32" t="n"/>
      <c r="C59" s="32" t="inlineStr">
        <is>
          <t>SHARE OPTIONS</t>
        </is>
      </c>
      <c r="D59" s="43" t="n">
        <v>-25000</v>
      </c>
      <c r="E59" s="36" t="n">
        <v>-0.93</v>
      </c>
      <c r="F59" s="37" t="n">
        <v>-1.5e-05</v>
      </c>
      <c r="G59" s="16" t="n"/>
    </row>
    <row r="60">
      <c r="A60" s="13" t="inlineStr">
        <is>
          <t>PUT CIPLA 30-Dec-2025 1450</t>
        </is>
      </c>
      <c r="B60" s="32" t="n"/>
      <c r="C60" s="32" t="inlineStr">
        <is>
          <t>SHARE OPTIONS</t>
        </is>
      </c>
      <c r="D60" s="43" t="n">
        <v>-30000</v>
      </c>
      <c r="E60" s="36" t="n">
        <v>-1.2</v>
      </c>
      <c r="F60" s="37" t="n">
        <v>-1.9e-05</v>
      </c>
      <c r="G60" s="16" t="n"/>
    </row>
    <row r="61">
      <c r="A61" s="13" t="inlineStr">
        <is>
          <t>PUT NUVAMA 30-Dec-2025 7500</t>
        </is>
      </c>
      <c r="B61" s="32" t="n"/>
      <c r="C61" s="32" t="inlineStr">
        <is>
          <t>SHARE OPTIONS</t>
        </is>
      </c>
      <c r="D61" s="43" t="n">
        <v>-600</v>
      </c>
      <c r="E61" s="36" t="n">
        <v>-1.36</v>
      </c>
      <c r="F61" s="37" t="n">
        <v>-2.2e-05</v>
      </c>
      <c r="G61" s="16" t="n"/>
    </row>
    <row r="62">
      <c r="A62" s="13" t="inlineStr">
        <is>
          <t>CALL ETERNAL 30-Dec-2025 320</t>
        </is>
      </c>
      <c r="B62" s="32" t="n"/>
      <c r="C62" s="32" t="inlineStr">
        <is>
          <t>SHARE OPTIONS</t>
        </is>
      </c>
      <c r="D62" s="43" t="n">
        <v>-48500</v>
      </c>
      <c r="E62" s="36" t="n">
        <v>-1.43</v>
      </c>
      <c r="F62" s="37" t="n">
        <v>-2.3e-05</v>
      </c>
      <c r="G62" s="16" t="n"/>
    </row>
    <row r="63">
      <c r="A63" s="13" t="inlineStr">
        <is>
          <t>CALL POWERGRID 30-Dec-2025 275</t>
        </is>
      </c>
      <c r="B63" s="32" t="n"/>
      <c r="C63" s="32" t="inlineStr">
        <is>
          <t>SHARE OPTIONS</t>
        </is>
      </c>
      <c r="D63" s="43" t="n">
        <v>-45600</v>
      </c>
      <c r="E63" s="36" t="n">
        <v>-1.76</v>
      </c>
      <c r="F63" s="37" t="n">
        <v>-2.8e-05</v>
      </c>
      <c r="G63" s="16" t="n"/>
    </row>
    <row r="64">
      <c r="A64" s="13" t="inlineStr">
        <is>
          <t>CALL BHARTIARTL 30-Dec-2025 2100</t>
        </is>
      </c>
      <c r="B64" s="32" t="n"/>
      <c r="C64" s="32" t="inlineStr">
        <is>
          <t>SHARE OPTIONS</t>
        </is>
      </c>
      <c r="D64" s="43" t="n">
        <v>-3800</v>
      </c>
      <c r="E64" s="36" t="n">
        <v>-1.81</v>
      </c>
      <c r="F64" s="37" t="n">
        <v>-2.9e-05</v>
      </c>
      <c r="G64" s="16" t="n"/>
    </row>
    <row r="65">
      <c r="A65" s="13" t="inlineStr">
        <is>
          <t>CALL TATAELXSI 30-Dec-2025 5500</t>
        </is>
      </c>
      <c r="B65" s="32" t="n"/>
      <c r="C65" s="32" t="inlineStr">
        <is>
          <t>SHARE OPTIONS</t>
        </is>
      </c>
      <c r="D65" s="43" t="n">
        <v>-5000</v>
      </c>
      <c r="E65" s="36" t="n">
        <v>-1.87</v>
      </c>
      <c r="F65" s="37" t="n">
        <v>-3e-05</v>
      </c>
      <c r="G65" s="16" t="n"/>
    </row>
    <row r="66">
      <c r="A66" s="13" t="inlineStr">
        <is>
          <t>CALL FORTIS 30-Dec-2025 1000</t>
        </is>
      </c>
      <c r="B66" s="32" t="n"/>
      <c r="C66" s="32" t="inlineStr">
        <is>
          <t>SHARE OPTIONS</t>
        </is>
      </c>
      <c r="D66" s="43" t="n">
        <v>-49600</v>
      </c>
      <c r="E66" s="36" t="n">
        <v>-2.01</v>
      </c>
      <c r="F66" s="37" t="n">
        <v>-3.2e-05</v>
      </c>
      <c r="G66" s="16" t="n"/>
    </row>
    <row r="67">
      <c r="A67" s="13" t="inlineStr">
        <is>
          <t>PUT ETERNAL 30-Dec-2025 290</t>
        </is>
      </c>
      <c r="B67" s="32" t="n"/>
      <c r="C67" s="32" t="inlineStr">
        <is>
          <t>SHARE OPTIONS</t>
        </is>
      </c>
      <c r="D67" s="43" t="n">
        <v>-48500</v>
      </c>
      <c r="E67" s="36" t="n">
        <v>-2.04</v>
      </c>
      <c r="F67" s="37" t="n">
        <v>-3.3e-05</v>
      </c>
      <c r="G67" s="16" t="n"/>
    </row>
    <row r="68">
      <c r="A68" s="13" t="inlineStr">
        <is>
          <t>CALL DIXON 30-Dec-2025 16000</t>
        </is>
      </c>
      <c r="B68" s="32" t="n"/>
      <c r="C68" s="32" t="inlineStr">
        <is>
          <t>SHARE OPTIONS</t>
        </is>
      </c>
      <c r="D68" s="43" t="n">
        <v>-2500</v>
      </c>
      <c r="E68" s="36" t="n">
        <v>-2.27</v>
      </c>
      <c r="F68" s="37" t="n">
        <v>-3.6e-05</v>
      </c>
      <c r="G68" s="16" t="n"/>
    </row>
    <row r="69">
      <c r="A69" s="13" t="inlineStr">
        <is>
          <t>CALL MCX 30-Dec-2025 11000</t>
        </is>
      </c>
      <c r="B69" s="32" t="n"/>
      <c r="C69" s="32" t="inlineStr">
        <is>
          <t>SHARE OPTIONS</t>
        </is>
      </c>
      <c r="D69" s="43" t="n">
        <v>-3000</v>
      </c>
      <c r="E69" s="36" t="n">
        <v>-2.54</v>
      </c>
      <c r="F69" s="37" t="n">
        <v>-4.1e-05</v>
      </c>
      <c r="G69" s="16" t="n"/>
    </row>
    <row r="70">
      <c r="A70" s="13" t="inlineStr">
        <is>
          <t>PUT JSWENERGY 30-Dec-2025 480</t>
        </is>
      </c>
      <c r="B70" s="32" t="n"/>
      <c r="C70" s="32" t="inlineStr">
        <is>
          <t>SHARE OPTIONS</t>
        </is>
      </c>
      <c r="D70" s="43" t="n">
        <v>-35000</v>
      </c>
      <c r="E70" s="36" t="n">
        <v>-3.1</v>
      </c>
      <c r="F70" s="37" t="n">
        <v>-5e-05</v>
      </c>
      <c r="G70" s="16" t="n"/>
    </row>
    <row r="71">
      <c r="A71" s="13" t="inlineStr">
        <is>
          <t>CALL TMPV 30-Dec-2025 380</t>
        </is>
      </c>
      <c r="B71" s="32" t="n"/>
      <c r="C71" s="32" t="inlineStr">
        <is>
          <t>SHARE OPTIONS</t>
        </is>
      </c>
      <c r="D71" s="43" t="n">
        <v>-80000</v>
      </c>
      <c r="E71" s="36" t="n">
        <v>-3.16</v>
      </c>
      <c r="F71" s="37" t="n">
        <v>-5.1e-05</v>
      </c>
      <c r="G71" s="16" t="n"/>
    </row>
    <row r="72">
      <c r="A72" s="13" t="inlineStr">
        <is>
          <t>CALL HDFCLIFE 30-Dec-2025 800</t>
        </is>
      </c>
      <c r="B72" s="32" t="n"/>
      <c r="C72" s="32" t="inlineStr">
        <is>
          <t>SHARE OPTIONS</t>
        </is>
      </c>
      <c r="D72" s="43" t="n">
        <v>-55000</v>
      </c>
      <c r="E72" s="36" t="n">
        <v>-3.38</v>
      </c>
      <c r="F72" s="37" t="n">
        <v>-5.5e-05</v>
      </c>
      <c r="G72" s="16" t="n"/>
    </row>
    <row r="73">
      <c r="A73" s="13" t="inlineStr">
        <is>
          <t>PUT MCX 30-Dec-2025 9300</t>
        </is>
      </c>
      <c r="B73" s="32" t="n"/>
      <c r="C73" s="32" t="inlineStr">
        <is>
          <t>SHARE OPTIONS</t>
        </is>
      </c>
      <c r="D73" s="43" t="n">
        <v>-5000</v>
      </c>
      <c r="E73" s="36" t="n">
        <v>-3.87</v>
      </c>
      <c r="F73" s="37" t="n">
        <v>-6.3e-05</v>
      </c>
      <c r="G73" s="16" t="n"/>
    </row>
    <row r="74">
      <c r="A74" s="13" t="inlineStr">
        <is>
          <t>PUT POWERGRID 30-Dec-2025 270</t>
        </is>
      </c>
      <c r="B74" s="32" t="n"/>
      <c r="C74" s="32" t="inlineStr">
        <is>
          <t>SHARE OPTIONS</t>
        </is>
      </c>
      <c r="D74" s="43" t="n">
        <v>-95000</v>
      </c>
      <c r="E74" s="36" t="n">
        <v>-3.99</v>
      </c>
      <c r="F74" s="37" t="n">
        <v>-6.499999999999999e-05</v>
      </c>
      <c r="G74" s="16" t="n"/>
    </row>
    <row r="75">
      <c r="A75" s="13" t="inlineStr">
        <is>
          <t>CALL POWERGRID 30-Dec-2025 270</t>
        </is>
      </c>
      <c r="B75" s="32" t="n"/>
      <c r="C75" s="32" t="inlineStr">
        <is>
          <t>SHARE OPTIONS</t>
        </is>
      </c>
      <c r="D75" s="43" t="n">
        <v>-76000</v>
      </c>
      <c r="E75" s="36" t="n">
        <v>-4.75</v>
      </c>
      <c r="F75" s="37" t="n">
        <v>-7.7e-05</v>
      </c>
      <c r="G75" s="16" t="n"/>
    </row>
    <row r="76">
      <c r="A76" s="13" t="inlineStr">
        <is>
          <t>PUT TMPV 30-Dec-2025 350</t>
        </is>
      </c>
      <c r="B76" s="32" t="n"/>
      <c r="C76" s="32" t="inlineStr">
        <is>
          <t>SHARE OPTIONS</t>
        </is>
      </c>
      <c r="D76" s="43" t="n">
        <v>-80000</v>
      </c>
      <c r="E76" s="36" t="n">
        <v>-4.96</v>
      </c>
      <c r="F76" s="37" t="n">
        <v>-8.000000000000001e-05</v>
      </c>
      <c r="G76" s="16" t="n"/>
    </row>
    <row r="77">
      <c r="A77" s="13" t="inlineStr">
        <is>
          <t>CALL RBLBANK 30-Dec-2025 310</t>
        </is>
      </c>
      <c r="B77" s="32" t="n"/>
      <c r="C77" s="32" t="inlineStr">
        <is>
          <t>SHARE OPTIONS</t>
        </is>
      </c>
      <c r="D77" s="43" t="n">
        <v>-57150</v>
      </c>
      <c r="E77" s="36" t="n">
        <v>-5.4</v>
      </c>
      <c r="F77" s="37" t="n">
        <v>-8.8e-05</v>
      </c>
      <c r="G77" s="16" t="n"/>
    </row>
    <row r="78">
      <c r="A78" s="13" t="inlineStr">
        <is>
          <t>CALL JSWENERGY 30-Dec-2025 500</t>
        </is>
      </c>
      <c r="B78" s="32" t="n"/>
      <c r="C78" s="32" t="inlineStr">
        <is>
          <t>SHARE OPTIONS</t>
        </is>
      </c>
      <c r="D78" s="43" t="n">
        <v>-60000</v>
      </c>
      <c r="E78" s="36" t="n">
        <v>-5.88</v>
      </c>
      <c r="F78" s="37" t="n">
        <v>-9.500000000000001e-05</v>
      </c>
      <c r="G78" s="16" t="n"/>
    </row>
    <row r="79">
      <c r="A79" s="13" t="inlineStr">
        <is>
          <t>CALL POWERGRID 30-Dec-2025 265</t>
        </is>
      </c>
      <c r="B79" s="32" t="n"/>
      <c r="C79" s="32" t="inlineStr">
        <is>
          <t>SHARE OPTIONS</t>
        </is>
      </c>
      <c r="D79" s="43" t="n">
        <v>-64600</v>
      </c>
      <c r="E79" s="36" t="n">
        <v>-6.14</v>
      </c>
      <c r="F79" s="37" t="n">
        <v>-0.0001</v>
      </c>
      <c r="G79" s="16" t="n"/>
    </row>
    <row r="80">
      <c r="A80" s="13" t="inlineStr">
        <is>
          <t>CALL DABUR 30-Dec-2025 500</t>
        </is>
      </c>
      <c r="B80" s="32" t="n"/>
      <c r="C80" s="32" t="inlineStr">
        <is>
          <t>SHARE OPTIONS</t>
        </is>
      </c>
      <c r="D80" s="43" t="n">
        <v>-27500</v>
      </c>
      <c r="E80" s="36" t="n">
        <v>-6.42</v>
      </c>
      <c r="F80" s="37" t="n">
        <v>-0.000104</v>
      </c>
      <c r="G80" s="16" t="n"/>
    </row>
    <row r="81">
      <c r="A81" s="13" t="inlineStr">
        <is>
          <t>PUT FORTIS 30-Dec-2025 900</t>
        </is>
      </c>
      <c r="B81" s="32" t="n"/>
      <c r="C81" s="32" t="inlineStr">
        <is>
          <t>SHARE OPTIONS</t>
        </is>
      </c>
      <c r="D81" s="43" t="n">
        <v>-49600</v>
      </c>
      <c r="E81" s="36" t="n">
        <v>-6.82</v>
      </c>
      <c r="F81" s="37" t="n">
        <v>-0.000111</v>
      </c>
      <c r="G81" s="16" t="n"/>
    </row>
    <row r="82">
      <c r="A82" s="13" t="inlineStr">
        <is>
          <t>CALL HDFCAMC 30-Dec-2025 2650</t>
        </is>
      </c>
      <c r="B82" s="32" t="n"/>
      <c r="C82" s="32" t="inlineStr">
        <is>
          <t>SHARE OPTIONS</t>
        </is>
      </c>
      <c r="D82" s="43" t="n">
        <v>-9900</v>
      </c>
      <c r="E82" s="36" t="n">
        <v>-7.92</v>
      </c>
      <c r="F82" s="37" t="n">
        <v>-0.000129</v>
      </c>
      <c r="G82" s="16" t="n"/>
    </row>
    <row r="83">
      <c r="A83" s="13" t="inlineStr">
        <is>
          <t>CALL DABUR 30-Dec-2025 520</t>
        </is>
      </c>
      <c r="B83" s="32" t="n"/>
      <c r="C83" s="32" t="inlineStr">
        <is>
          <t>SHARE OPTIONS</t>
        </is>
      </c>
      <c r="D83" s="43" t="n">
        <v>-72500</v>
      </c>
      <c r="E83" s="36" t="n">
        <v>-7.94</v>
      </c>
      <c r="F83" s="37" t="n">
        <v>-0.000129</v>
      </c>
      <c r="G83" s="16" t="n"/>
    </row>
    <row r="84">
      <c r="A84" s="13" t="inlineStr">
        <is>
          <t>CALL HINDZINC 30-Dec-2025 440</t>
        </is>
      </c>
      <c r="B84" s="32" t="n"/>
      <c r="C84" s="32" t="inlineStr">
        <is>
          <t>SHARE OPTIONS</t>
        </is>
      </c>
      <c r="D84" s="43" t="n">
        <v>-15925</v>
      </c>
      <c r="E84" s="36" t="n">
        <v>-8.029999999999999</v>
      </c>
      <c r="F84" s="37" t="n">
        <v>-0.00013</v>
      </c>
      <c r="G84" s="16" t="n"/>
    </row>
    <row r="85">
      <c r="A85" s="13" t="inlineStr">
        <is>
          <t>CALL SHRIRAMFIN 30-Dec-2025 850</t>
        </is>
      </c>
      <c r="B85" s="32" t="n"/>
      <c r="C85" s="32" t="inlineStr">
        <is>
          <t>SHARE OPTIONS</t>
        </is>
      </c>
      <c r="D85" s="43" t="n">
        <v>-25575</v>
      </c>
      <c r="E85" s="36" t="n">
        <v>-8.09</v>
      </c>
      <c r="F85" s="37" t="n">
        <v>-0.000131</v>
      </c>
      <c r="G85" s="16" t="n"/>
    </row>
    <row r="86">
      <c r="A86" s="13" t="inlineStr">
        <is>
          <t>PUT MCX 30-Dec-2025 10000</t>
        </is>
      </c>
      <c r="B86" s="32" t="n"/>
      <c r="C86" s="32" t="inlineStr">
        <is>
          <t>SHARE OPTIONS</t>
        </is>
      </c>
      <c r="D86" s="43" t="n">
        <v>-3000</v>
      </c>
      <c r="E86" s="36" t="n">
        <v>-8.470000000000001</v>
      </c>
      <c r="F86" s="37" t="n">
        <v>-0.000137</v>
      </c>
      <c r="G86" s="16" t="n"/>
    </row>
    <row r="87">
      <c r="A87" s="13" t="inlineStr">
        <is>
          <t>CALL NUVAMA 30-Dec-2025 7500</t>
        </is>
      </c>
      <c r="B87" s="32" t="n"/>
      <c r="C87" s="32" t="inlineStr">
        <is>
          <t>SHARE OPTIONS</t>
        </is>
      </c>
      <c r="D87" s="43" t="n">
        <v>-3600</v>
      </c>
      <c r="E87" s="36" t="n">
        <v>-8.970000000000001</v>
      </c>
      <c r="F87" s="37" t="n">
        <v>-0.000146</v>
      </c>
      <c r="G87" s="16" t="n"/>
    </row>
    <row r="88">
      <c r="A88" s="13" t="inlineStr">
        <is>
          <t>CALL INFY 30-Dec-2025 1480</t>
        </is>
      </c>
      <c r="B88" s="32" t="n"/>
      <c r="C88" s="32" t="inlineStr">
        <is>
          <t>SHARE OPTIONS</t>
        </is>
      </c>
      <c r="D88" s="43" t="n">
        <v>-10000</v>
      </c>
      <c r="E88" s="36" t="n">
        <v>-9.220000000000001</v>
      </c>
      <c r="F88" s="37" t="n">
        <v>-0.00015</v>
      </c>
      <c r="G88" s="16" t="n"/>
    </row>
    <row r="89">
      <c r="A89" s="13" t="inlineStr">
        <is>
          <t>CALL FORTIS 30-Dec-2025 900</t>
        </is>
      </c>
      <c r="B89" s="32" t="n"/>
      <c r="C89" s="32" t="inlineStr">
        <is>
          <t>SHARE OPTIONS</t>
        </is>
      </c>
      <c r="D89" s="43" t="n">
        <v>-26350</v>
      </c>
      <c r="E89" s="36" t="n">
        <v>-9.869999999999999</v>
      </c>
      <c r="F89" s="37" t="n">
        <v>-0.00016</v>
      </c>
      <c r="G89" s="16" t="n"/>
    </row>
    <row r="90">
      <c r="A90" s="13" t="inlineStr">
        <is>
          <t>CALL ETERNAL 30-Dec-2025 300</t>
        </is>
      </c>
      <c r="B90" s="32" t="n"/>
      <c r="C90" s="32" t="inlineStr">
        <is>
          <t>SHARE OPTIONS</t>
        </is>
      </c>
      <c r="D90" s="43" t="n">
        <v>-99425</v>
      </c>
      <c r="E90" s="36" t="n">
        <v>-10.24</v>
      </c>
      <c r="F90" s="37" t="n">
        <v>-0.000166</v>
      </c>
      <c r="G90" s="16" t="n"/>
    </row>
    <row r="91">
      <c r="A91" s="13" t="inlineStr">
        <is>
          <t>CALL BHARTIARTL 30-Dec-2025 2200</t>
        </is>
      </c>
      <c r="B91" s="32" t="n"/>
      <c r="C91" s="32" t="inlineStr">
        <is>
          <t>SHARE OPTIONS</t>
        </is>
      </c>
      <c r="D91" s="43" t="n">
        <v>-88350</v>
      </c>
      <c r="E91" s="36" t="n">
        <v>-10.25</v>
      </c>
      <c r="F91" s="37" t="n">
        <v>-0.000167</v>
      </c>
      <c r="G91" s="16" t="n"/>
    </row>
    <row r="92">
      <c r="A92" s="13" t="inlineStr">
        <is>
          <t>CALL NUVAMA 30-Dec-2025 7000</t>
        </is>
      </c>
      <c r="B92" s="32" t="n"/>
      <c r="C92" s="32" t="inlineStr">
        <is>
          <t>SHARE OPTIONS</t>
        </is>
      </c>
      <c r="D92" s="43" t="n">
        <v>-1800</v>
      </c>
      <c r="E92" s="36" t="n">
        <v>-10.33</v>
      </c>
      <c r="F92" s="37" t="n">
        <v>-0.000168</v>
      </c>
      <c r="G92" s="16" t="n"/>
    </row>
    <row r="93">
      <c r="A93" s="13" t="inlineStr">
        <is>
          <t>CALL MAZDOCK 30-Dec-2025 2700</t>
        </is>
      </c>
      <c r="B93" s="32" t="n"/>
      <c r="C93" s="32" t="inlineStr">
        <is>
          <t>SHARE OPTIONS</t>
        </is>
      </c>
      <c r="D93" s="43" t="n">
        <v>-12250</v>
      </c>
      <c r="E93" s="36" t="n">
        <v>-10.71</v>
      </c>
      <c r="F93" s="37" t="n">
        <v>-0.000174</v>
      </c>
      <c r="G93" s="16" t="n"/>
    </row>
    <row r="94">
      <c r="A94" s="13" t="inlineStr">
        <is>
          <t>CALL BHEL 30-Dec-2025 270</t>
        </is>
      </c>
      <c r="B94" s="32" t="n"/>
      <c r="C94" s="32" t="inlineStr">
        <is>
          <t>SHARE OPTIONS</t>
        </is>
      </c>
      <c r="D94" s="43" t="n">
        <v>-42000</v>
      </c>
      <c r="E94" s="36" t="n">
        <v>-11.15</v>
      </c>
      <c r="F94" s="37" t="n">
        <v>-0.000181</v>
      </c>
      <c r="G94" s="16" t="n"/>
    </row>
    <row r="95">
      <c r="A95" s="13" t="inlineStr">
        <is>
          <t>CALL MCX 30-Dec-2025 10400</t>
        </is>
      </c>
      <c r="B95" s="32" t="n"/>
      <c r="C95" s="32" t="inlineStr">
        <is>
          <t>SHARE OPTIONS</t>
        </is>
      </c>
      <c r="D95" s="43" t="n">
        <v>-5000</v>
      </c>
      <c r="E95" s="36" t="n">
        <v>-11.98</v>
      </c>
      <c r="F95" s="37" t="n">
        <v>-0.000195</v>
      </c>
      <c r="G95" s="16" t="n"/>
    </row>
    <row r="96">
      <c r="A96" s="13" t="inlineStr">
        <is>
          <t>CALL SHRIRAMFIN 30-Dec-2025 820</t>
        </is>
      </c>
      <c r="B96" s="32" t="n"/>
      <c r="C96" s="32" t="inlineStr">
        <is>
          <t>SHARE OPTIONS</t>
        </is>
      </c>
      <c r="D96" s="43" t="n">
        <v>-24750</v>
      </c>
      <c r="E96" s="36" t="n">
        <v>-12.39</v>
      </c>
      <c r="F96" s="37" t="n">
        <v>-0.000201</v>
      </c>
      <c r="G96" s="16" t="n"/>
    </row>
    <row r="97">
      <c r="A97" s="13" t="inlineStr">
        <is>
          <t>CALL TMPV 30-Dec-2025 350</t>
        </is>
      </c>
      <c r="B97" s="32" t="n"/>
      <c r="C97" s="32" t="inlineStr">
        <is>
          <t>SHARE OPTIONS</t>
        </is>
      </c>
      <c r="D97" s="43" t="n">
        <v>-80000</v>
      </c>
      <c r="E97" s="36" t="n">
        <v>-12.68</v>
      </c>
      <c r="F97" s="37" t="n">
        <v>-0.000206</v>
      </c>
      <c r="G97" s="16" t="n"/>
    </row>
    <row r="98">
      <c r="A98" s="13" t="inlineStr">
        <is>
          <t>CALL EXIDEIND 30-Dec-2025 370</t>
        </is>
      </c>
      <c r="B98" s="32" t="n"/>
      <c r="C98" s="32" t="inlineStr">
        <is>
          <t>SHARE OPTIONS</t>
        </is>
      </c>
      <c r="D98" s="43" t="n">
        <v>-118800</v>
      </c>
      <c r="E98" s="36" t="n">
        <v>-13.84</v>
      </c>
      <c r="F98" s="37" t="n">
        <v>-0.000225</v>
      </c>
      <c r="G98" s="16" t="n"/>
    </row>
    <row r="99">
      <c r="A99" s="13" t="inlineStr">
        <is>
          <t>CALL RBLBANK 30-Dec-2025 300</t>
        </is>
      </c>
      <c r="B99" s="32" t="n"/>
      <c r="C99" s="32" t="inlineStr">
        <is>
          <t>SHARE OPTIONS</t>
        </is>
      </c>
      <c r="D99" s="43" t="n">
        <v>-92075</v>
      </c>
      <c r="E99" s="36" t="n">
        <v>-15.38</v>
      </c>
      <c r="F99" s="37" t="n">
        <v>-0.00025</v>
      </c>
      <c r="G99" s="16" t="n"/>
    </row>
    <row r="100">
      <c r="A100" s="13" t="inlineStr">
        <is>
          <t>CALL CIPLA 30-Dec-2025 1500</t>
        </is>
      </c>
      <c r="B100" s="32" t="n"/>
      <c r="C100" s="32" t="inlineStr">
        <is>
          <t>SHARE OPTIONS</t>
        </is>
      </c>
      <c r="D100" s="43" t="n">
        <v>-28875</v>
      </c>
      <c r="E100" s="36" t="n">
        <v>-15.74</v>
      </c>
      <c r="F100" s="37" t="n">
        <v>-0.000256</v>
      </c>
      <c r="G100" s="16" t="n"/>
    </row>
    <row r="101">
      <c r="A101" s="13" t="inlineStr">
        <is>
          <t>CALL DIXON 30-Dec-2025 15000</t>
        </is>
      </c>
      <c r="B101" s="32" t="n"/>
      <c r="C101" s="32" t="inlineStr">
        <is>
          <t>SHARE OPTIONS</t>
        </is>
      </c>
      <c r="D101" s="43" t="n">
        <v>-5000</v>
      </c>
      <c r="E101" s="36" t="n">
        <v>-15.82</v>
      </c>
      <c r="F101" s="37" t="n">
        <v>-0.000257</v>
      </c>
      <c r="G101" s="16" t="n"/>
    </row>
    <row r="102">
      <c r="A102" s="13" t="inlineStr">
        <is>
          <t>CALL RELIANCE 30-Dec-2025 1500</t>
        </is>
      </c>
      <c r="B102" s="32" t="n"/>
      <c r="C102" s="32" t="inlineStr">
        <is>
          <t>SHARE OPTIONS</t>
        </is>
      </c>
      <c r="D102" s="43" t="n">
        <v>-20000</v>
      </c>
      <c r="E102" s="36" t="n">
        <v>-16.57</v>
      </c>
      <c r="F102" s="37" t="n">
        <v>-0.00027</v>
      </c>
      <c r="G102" s="16" t="n"/>
    </row>
    <row r="103">
      <c r="A103" s="13" t="inlineStr">
        <is>
          <t>CALL HDFCBANK 30-Dec-2025 960</t>
        </is>
      </c>
      <c r="B103" s="32" t="n"/>
      <c r="C103" s="32" t="inlineStr">
        <is>
          <t>SHARE OPTIONS</t>
        </is>
      </c>
      <c r="D103" s="43" t="n">
        <v>-29700</v>
      </c>
      <c r="E103" s="36" t="n">
        <v>-16.62</v>
      </c>
      <c r="F103" s="37" t="n">
        <v>-0.00027</v>
      </c>
      <c r="G103" s="16" t="n"/>
    </row>
    <row r="104">
      <c r="A104" s="13" t="inlineStr">
        <is>
          <t>CALL BHEL 30-Dec-2025 260</t>
        </is>
      </c>
      <c r="B104" s="32" t="n"/>
      <c r="C104" s="32" t="inlineStr">
        <is>
          <t>SHARE OPTIONS</t>
        </is>
      </c>
      <c r="D104" s="43" t="n">
        <v>-49875</v>
      </c>
      <c r="E104" s="36" t="n">
        <v>-17.18</v>
      </c>
      <c r="F104" s="37" t="n">
        <v>-0.00028</v>
      </c>
      <c r="G104" s="16" t="n"/>
    </row>
    <row r="105">
      <c r="A105" s="13" t="inlineStr">
        <is>
          <t>CALL IDEA 30-Dec-2025 9</t>
        </is>
      </c>
      <c r="B105" s="32" t="n"/>
      <c r="C105" s="32" t="inlineStr">
        <is>
          <t>SHARE OPTIONS</t>
        </is>
      </c>
      <c r="D105" s="43" t="n">
        <v>-1429500</v>
      </c>
      <c r="E105" s="36" t="n">
        <v>-17.3</v>
      </c>
      <c r="F105" s="37" t="n">
        <v>-0.000281</v>
      </c>
      <c r="G105" s="16" t="n"/>
    </row>
    <row r="106">
      <c r="A106" s="13" t="inlineStr">
        <is>
          <t>CALL LAURUSLABS 30-Dec-2025 1030</t>
        </is>
      </c>
      <c r="B106" s="32" t="n"/>
      <c r="C106" s="32" t="inlineStr">
        <is>
          <t>SHARE OPTIONS</t>
        </is>
      </c>
      <c r="D106" s="43" t="n">
        <v>-50150</v>
      </c>
      <c r="E106" s="36" t="n">
        <v>-17.35</v>
      </c>
      <c r="F106" s="37" t="n">
        <v>-0.000282</v>
      </c>
      <c r="G106" s="16" t="n"/>
    </row>
    <row r="107">
      <c r="A107" s="13" t="inlineStr">
        <is>
          <t>CALL NATIONALUM 30-Dec-2025 230</t>
        </is>
      </c>
      <c r="B107" s="32" t="n"/>
      <c r="C107" s="32" t="inlineStr">
        <is>
          <t>SHARE OPTIONS</t>
        </is>
      </c>
      <c r="D107" s="43" t="n">
        <v>-52500</v>
      </c>
      <c r="E107" s="36" t="n">
        <v>-17.4</v>
      </c>
      <c r="F107" s="37" t="n">
        <v>-0.000283</v>
      </c>
      <c r="G107" s="16" t="n"/>
    </row>
    <row r="108">
      <c r="A108" s="13" t="inlineStr">
        <is>
          <t>CALL HINDZINC 30-Dec-2025 450</t>
        </is>
      </c>
      <c r="B108" s="32" t="n"/>
      <c r="C108" s="32" t="inlineStr">
        <is>
          <t>SHARE OPTIONS</t>
        </is>
      </c>
      <c r="D108" s="43" t="n">
        <v>-42875</v>
      </c>
      <c r="E108" s="36" t="n">
        <v>-17.62</v>
      </c>
      <c r="F108" s="37" t="n">
        <v>-0.000287</v>
      </c>
      <c r="G108" s="16" t="n"/>
    </row>
    <row r="109">
      <c r="A109" s="13" t="inlineStr">
        <is>
          <t>CALL UPL 30-Dec-2025 720</t>
        </is>
      </c>
      <c r="B109" s="32" t="n"/>
      <c r="C109" s="32" t="inlineStr">
        <is>
          <t>SHARE OPTIONS</t>
        </is>
      </c>
      <c r="D109" s="43" t="n">
        <v>-48780</v>
      </c>
      <c r="E109" s="36" t="n">
        <v>-24.71</v>
      </c>
      <c r="F109" s="37" t="n">
        <v>-0.000402</v>
      </c>
      <c r="G109" s="16" t="n"/>
    </row>
    <row r="110">
      <c r="A110" s="13" t="inlineStr">
        <is>
          <t>CALL SRF 30-Dec-2025 2700</t>
        </is>
      </c>
      <c r="B110" s="32" t="n"/>
      <c r="C110" s="32" t="inlineStr">
        <is>
          <t>SHARE OPTIONS</t>
        </is>
      </c>
      <c r="D110" s="43" t="n">
        <v>-10000</v>
      </c>
      <c r="E110" s="36" t="n">
        <v>-25.56</v>
      </c>
      <c r="F110" s="37" t="n">
        <v>-0.000416</v>
      </c>
      <c r="G110" s="16" t="n"/>
    </row>
    <row r="111">
      <c r="A111" s="13" t="inlineStr">
        <is>
          <t>CALL LAURUSLABS 30-Dec-2025 1000</t>
        </is>
      </c>
      <c r="B111" s="32" t="n"/>
      <c r="C111" s="32" t="inlineStr">
        <is>
          <t>SHARE OPTIONS</t>
        </is>
      </c>
      <c r="D111" s="43" t="n">
        <v>-50150</v>
      </c>
      <c r="E111" s="36" t="n">
        <v>-26.76</v>
      </c>
      <c r="F111" s="37" t="n">
        <v>-0.000436</v>
      </c>
      <c r="G111" s="16" t="n"/>
    </row>
    <row r="112">
      <c r="A112" s="13" t="inlineStr">
        <is>
          <t>CALL INDUSTOWER 30-Dec-2025 380</t>
        </is>
      </c>
      <c r="B112" s="32" t="n"/>
      <c r="C112" s="32" t="inlineStr">
        <is>
          <t>SHARE OPTIONS</t>
        </is>
      </c>
      <c r="D112" s="43" t="n">
        <v>-98600</v>
      </c>
      <c r="E112" s="36" t="n">
        <v>-26.92</v>
      </c>
      <c r="F112" s="37" t="n">
        <v>-0.000438</v>
      </c>
      <c r="G112" s="16" t="n"/>
    </row>
    <row r="113">
      <c r="A113" s="13" t="inlineStr">
        <is>
          <t>CALL PFC 30-Dec-2025 360</t>
        </is>
      </c>
      <c r="B113" s="32" t="n"/>
      <c r="C113" s="32" t="inlineStr">
        <is>
          <t>SHARE OPTIONS</t>
        </is>
      </c>
      <c r="D113" s="43" t="n">
        <v>-249600</v>
      </c>
      <c r="E113" s="36" t="n">
        <v>-29.33</v>
      </c>
      <c r="F113" s="37" t="n">
        <v>-0.000477</v>
      </c>
      <c r="G113" s="16" t="n"/>
    </row>
    <row r="114">
      <c r="A114" s="13" t="inlineStr">
        <is>
          <t>CALL IDFCFIRSTB 30-Dec-2025 78</t>
        </is>
      </c>
      <c r="B114" s="32" t="n"/>
      <c r="C114" s="32" t="inlineStr">
        <is>
          <t>SHARE OPTIONS</t>
        </is>
      </c>
      <c r="D114" s="43" t="n">
        <v>-806925</v>
      </c>
      <c r="E114" s="36" t="n">
        <v>-29.37</v>
      </c>
      <c r="F114" s="37" t="n">
        <v>-0.000478</v>
      </c>
      <c r="G114" s="16" t="n"/>
    </row>
    <row r="115">
      <c r="A115" s="13" t="inlineStr">
        <is>
          <t>CALL CHOLAFIN 30-Dec-2025 1600</t>
        </is>
      </c>
      <c r="B115" s="32" t="n"/>
      <c r="C115" s="32" t="inlineStr">
        <is>
          <t>SHARE OPTIONS</t>
        </is>
      </c>
      <c r="D115" s="43" t="n">
        <v>-20000</v>
      </c>
      <c r="E115" s="36" t="n">
        <v>-31.73</v>
      </c>
      <c r="F115" s="37" t="n">
        <v>-0.000517</v>
      </c>
      <c r="G115" s="16" t="n"/>
    </row>
    <row r="116">
      <c r="A116" s="13" t="inlineStr">
        <is>
          <t>CALL NATIONALUM 30-Dec-2025 245</t>
        </is>
      </c>
      <c r="B116" s="32" t="n"/>
      <c r="C116" s="32" t="inlineStr">
        <is>
          <t>SHARE OPTIONS</t>
        </is>
      </c>
      <c r="D116" s="43" t="n">
        <v>-150000</v>
      </c>
      <c r="E116" s="36" t="n">
        <v>-32.42</v>
      </c>
      <c r="F116" s="37" t="n">
        <v>-0.000528</v>
      </c>
      <c r="G116" s="16" t="n"/>
    </row>
    <row r="117">
      <c r="A117" s="13" t="inlineStr">
        <is>
          <t>CALL MCX 30-Dec-2025 9000</t>
        </is>
      </c>
      <c r="B117" s="32" t="n"/>
      <c r="C117" s="32" t="inlineStr">
        <is>
          <t>SHARE OPTIONS</t>
        </is>
      </c>
      <c r="D117" s="43" t="n">
        <v>-3000</v>
      </c>
      <c r="E117" s="36" t="n">
        <v>-36.08</v>
      </c>
      <c r="F117" s="37" t="n">
        <v>-0.000588</v>
      </c>
      <c r="G117" s="16" t="n"/>
    </row>
    <row r="118">
      <c r="A118" s="13" t="inlineStr">
        <is>
          <t>CALL SAIL 30-Dec-2025 130</t>
        </is>
      </c>
      <c r="B118" s="32" t="n"/>
      <c r="C118" s="32" t="inlineStr">
        <is>
          <t>SHARE OPTIONS</t>
        </is>
      </c>
      <c r="D118" s="43" t="n">
        <v>-470000</v>
      </c>
      <c r="E118" s="36" t="n">
        <v>-38.96</v>
      </c>
      <c r="F118" s="37" t="n">
        <v>-0.000634</v>
      </c>
      <c r="G118" s="16" t="n"/>
    </row>
    <row r="119">
      <c r="A119" s="13" t="inlineStr">
        <is>
          <t>CALL IIFL 30-Dec-2025 550</t>
        </is>
      </c>
      <c r="B119" s="32" t="n"/>
      <c r="C119" s="32" t="inlineStr">
        <is>
          <t>SHARE OPTIONS</t>
        </is>
      </c>
      <c r="D119" s="43" t="n">
        <v>-84150</v>
      </c>
      <c r="E119" s="36" t="n">
        <v>-39.26</v>
      </c>
      <c r="F119" s="37" t="n">
        <v>-0.000639</v>
      </c>
      <c r="G119" s="16" t="n"/>
    </row>
    <row r="120">
      <c r="A120" s="13" t="inlineStr">
        <is>
          <t>CALL INFY 30-Dec-2025 1500</t>
        </is>
      </c>
      <c r="B120" s="32" t="n"/>
      <c r="C120" s="32" t="inlineStr">
        <is>
          <t>SHARE OPTIONS</t>
        </is>
      </c>
      <c r="D120" s="43" t="n">
        <v>-62400</v>
      </c>
      <c r="E120" s="36" t="n">
        <v>-47.58</v>
      </c>
      <c r="F120" s="37" t="n">
        <v>-0.000775</v>
      </c>
      <c r="G120" s="16" t="n"/>
    </row>
    <row r="121">
      <c r="A121" s="13" t="inlineStr">
        <is>
          <t>CALL INFY 30-Dec-2025 1460</t>
        </is>
      </c>
      <c r="B121" s="32" t="n"/>
      <c r="C121" s="32" t="inlineStr">
        <is>
          <t>SHARE OPTIONS</t>
        </is>
      </c>
      <c r="D121" s="43" t="n">
        <v>-64800</v>
      </c>
      <c r="E121" s="36" t="n">
        <v>-75.69</v>
      </c>
      <c r="F121" s="37" t="n">
        <v>-0.001233</v>
      </c>
      <c r="G121" s="16" t="n"/>
    </row>
    <row r="122">
      <c r="A122" s="13" t="inlineStr">
        <is>
          <t>CALL BSE 30-Dec-2025 2500</t>
        </is>
      </c>
      <c r="B122" s="32" t="n"/>
      <c r="C122" s="32" t="inlineStr">
        <is>
          <t>SHARE OPTIONS</t>
        </is>
      </c>
      <c r="D122" s="43" t="n">
        <v>-19875</v>
      </c>
      <c r="E122" s="36" t="n">
        <v>-89.51000000000001</v>
      </c>
      <c r="F122" s="37" t="n">
        <v>-0.001458</v>
      </c>
      <c r="G122" s="16" t="n"/>
    </row>
    <row r="123">
      <c r="A123" s="13" t="inlineStr">
        <is>
          <t>CALL MPHASIS 30-Dec-2025 2600</t>
        </is>
      </c>
      <c r="B123" s="32" t="n"/>
      <c r="C123" s="32" t="inlineStr">
        <is>
          <t>SHARE OPTIONS</t>
        </is>
      </c>
      <c r="D123" s="43" t="n">
        <v>-40150</v>
      </c>
      <c r="E123" s="36" t="n">
        <v>-99.87</v>
      </c>
      <c r="F123" s="37" t="n">
        <v>-0.001627</v>
      </c>
      <c r="G123" s="16" t="n"/>
    </row>
    <row r="124">
      <c r="A124" s="17" t="inlineStr">
        <is>
          <t>Sub Total</t>
        </is>
      </c>
      <c r="B124" s="33" t="n"/>
      <c r="C124" s="33" t="n"/>
      <c r="D124" s="18" t="n"/>
      <c r="E124" s="44" t="n">
        <v>-1071.09</v>
      </c>
      <c r="F124" s="45" t="n">
        <v>-0.017421</v>
      </c>
      <c r="G124" s="21" t="n"/>
    </row>
    <row r="125">
      <c r="A125" s="13" t="n"/>
      <c r="B125" s="32" t="n"/>
      <c r="C125" s="32" t="n"/>
      <c r="D125" s="14" t="n"/>
      <c r="E125" s="15" t="n"/>
      <c r="F125" s="16" t="n"/>
      <c r="G125" s="16" t="n"/>
    </row>
    <row r="126">
      <c r="A126" s="25" t="inlineStr">
        <is>
          <t>TOTAL</t>
        </is>
      </c>
      <c r="B126" s="34" t="n"/>
      <c r="C126" s="34" t="n"/>
      <c r="D126" s="26" t="n"/>
      <c r="E126" s="46" t="n">
        <v>-1071.09</v>
      </c>
      <c r="F126" s="47" t="n">
        <v>-0.017455</v>
      </c>
      <c r="G126" s="21" t="n"/>
    </row>
    <row r="127">
      <c r="A127" s="17" t="inlineStr">
        <is>
          <t>Derivatives</t>
        </is>
      </c>
      <c r="B127" s="32" t="n"/>
      <c r="C127" s="32" t="n"/>
      <c r="D127" s="14" t="n"/>
      <c r="E127" s="15" t="n"/>
      <c r="F127" s="16" t="n"/>
      <c r="G127" s="16" t="n"/>
    </row>
    <row r="128">
      <c r="A128" s="17" t="inlineStr">
        <is>
          <t>(a) Index/Stock Future</t>
        </is>
      </c>
      <c r="B128" s="32" t="n"/>
      <c r="C128" s="32" t="n"/>
      <c r="D128" s="14" t="n"/>
      <c r="E128" s="15" t="n"/>
      <c r="F128" s="16" t="n"/>
      <c r="G128" s="16" t="n"/>
    </row>
    <row r="129">
      <c r="A129" s="13" t="inlineStr">
        <is>
          <t>Cholamandalam Investment &amp; Finance Company Ltd.30/12/2025</t>
        </is>
      </c>
      <c r="B129" s="32" t="n"/>
      <c r="C129" s="32" t="inlineStr">
        <is>
          <t>Finance</t>
        </is>
      </c>
      <c r="D129" s="14" t="n">
        <v>20000</v>
      </c>
      <c r="E129" s="15" t="n">
        <v>348.74</v>
      </c>
      <c r="F129" s="16" t="n">
        <v>0.005683</v>
      </c>
      <c r="G129" s="16" t="n"/>
    </row>
    <row r="130">
      <c r="A130" s="13" t="inlineStr">
        <is>
          <t>Bajaj Finance Ltd.30/12/2025</t>
        </is>
      </c>
      <c r="B130" s="32" t="n"/>
      <c r="C130" s="32" t="inlineStr">
        <is>
          <t>Finance</t>
        </is>
      </c>
      <c r="D130" s="43" t="n">
        <v>-7500</v>
      </c>
      <c r="E130" s="36" t="n">
        <v>-78.20999999999999</v>
      </c>
      <c r="F130" s="37" t="n">
        <v>-0.001274</v>
      </c>
      <c r="G130" s="16" t="n"/>
    </row>
    <row r="131">
      <c r="A131" s="13" t="inlineStr">
        <is>
          <t>ITC Ltd.30/12/2025</t>
        </is>
      </c>
      <c r="B131" s="32" t="n"/>
      <c r="C131" s="32" t="inlineStr">
        <is>
          <t>Diversified FMCG</t>
        </is>
      </c>
      <c r="D131" s="43" t="n">
        <v>-32000</v>
      </c>
      <c r="E131" s="36" t="n">
        <v>-130.02</v>
      </c>
      <c r="F131" s="37" t="n">
        <v>-0.002118</v>
      </c>
      <c r="G131" s="16" t="n"/>
    </row>
    <row r="132">
      <c r="A132" s="13" t="inlineStr">
        <is>
          <t>Sammaan Capital Ltd.30/12/2025</t>
        </is>
      </c>
      <c r="B132" s="32" t="n"/>
      <c r="C132" s="32" t="inlineStr">
        <is>
          <t>Finance</t>
        </is>
      </c>
      <c r="D132" s="43" t="n">
        <v>-159100</v>
      </c>
      <c r="E132" s="36" t="n">
        <v>-246.53</v>
      </c>
      <c r="F132" s="37" t="n">
        <v>-0.004017</v>
      </c>
      <c r="G132" s="16" t="n"/>
    </row>
    <row r="133">
      <c r="A133" s="13" t="inlineStr">
        <is>
          <t>Adani Ports &amp; Special Economic Zone Ltd.30/12/2025</t>
        </is>
      </c>
      <c r="B133" s="32" t="n"/>
      <c r="C133" s="32" t="inlineStr">
        <is>
          <t>Transport Infrastructure</t>
        </is>
      </c>
      <c r="D133" s="43" t="n">
        <v>-16625</v>
      </c>
      <c r="E133" s="36" t="n">
        <v>-253.96</v>
      </c>
      <c r="F133" s="37" t="n">
        <v>-0.004138</v>
      </c>
      <c r="G133" s="16" t="n"/>
    </row>
    <row r="134">
      <c r="A134" s="13" t="inlineStr">
        <is>
          <t>JSW Energy Ltd.30/12/2025</t>
        </is>
      </c>
      <c r="B134" s="32" t="n"/>
      <c r="C134" s="32" t="inlineStr">
        <is>
          <t>Power</t>
        </is>
      </c>
      <c r="D134" s="43" t="n">
        <v>-60000</v>
      </c>
      <c r="E134" s="36" t="n">
        <v>-294.45</v>
      </c>
      <c r="F134" s="37" t="n">
        <v>-0.004798</v>
      </c>
      <c r="G134" s="16" t="n"/>
    </row>
    <row r="135">
      <c r="A135" s="13" t="inlineStr">
        <is>
          <t>Vodafone Idea Ltd.30/12/2025</t>
        </is>
      </c>
      <c r="B135" s="32" t="n"/>
      <c r="C135" s="32" t="inlineStr">
        <is>
          <t>Telecom - Services</t>
        </is>
      </c>
      <c r="D135" s="43" t="n">
        <v>-3073425</v>
      </c>
      <c r="E135" s="36" t="n">
        <v>-308.26</v>
      </c>
      <c r="F135" s="37" t="n">
        <v>-0.005023</v>
      </c>
      <c r="G135" s="16" t="n"/>
    </row>
    <row r="136">
      <c r="A136" s="13" t="inlineStr">
        <is>
          <t>Coforge Ltd.#30/12/2025</t>
        </is>
      </c>
      <c r="B136" s="32" t="n"/>
      <c r="C136" s="32" t="inlineStr">
        <is>
          <t>IT - Software</t>
        </is>
      </c>
      <c r="D136" s="43" t="n">
        <v>-19125</v>
      </c>
      <c r="E136" s="36" t="n">
        <v>-367.49</v>
      </c>
      <c r="F136" s="37" t="n">
        <v>-0.005988</v>
      </c>
      <c r="G136" s="16" t="n"/>
    </row>
    <row r="137">
      <c r="A137" s="13" t="inlineStr">
        <is>
          <t>Adani Enterprises Ltd.30/12/2025</t>
        </is>
      </c>
      <c r="B137" s="32" t="n"/>
      <c r="C137" s="32" t="inlineStr">
        <is>
          <t>Metals &amp; Minerals Trading</t>
        </is>
      </c>
      <c r="D137" s="43" t="n">
        <v>-21630</v>
      </c>
      <c r="E137" s="36" t="n">
        <v>-495.56</v>
      </c>
      <c r="F137" s="37" t="n">
        <v>-0.008076</v>
      </c>
      <c r="G137" s="16" t="n"/>
    </row>
    <row r="138">
      <c r="A138" s="13" t="inlineStr">
        <is>
          <t>Infosys Ltd.30/12/2025</t>
        </is>
      </c>
      <c r="B138" s="32" t="n"/>
      <c r="C138" s="32" t="inlineStr">
        <is>
          <t>IT - Software</t>
        </is>
      </c>
      <c r="D138" s="43" t="n">
        <v>-62400</v>
      </c>
      <c r="E138" s="36" t="n">
        <v>-975.4400000000001</v>
      </c>
      <c r="F138" s="37" t="n">
        <v>-0.015896</v>
      </c>
      <c r="G138" s="16" t="n"/>
    </row>
    <row r="139">
      <c r="A139" s="13" t="inlineStr">
        <is>
          <t>Bharti Airtel Ltd.30/12/2025</t>
        </is>
      </c>
      <c r="B139" s="32" t="n"/>
      <c r="C139" s="32" t="inlineStr">
        <is>
          <t>Telecom - Services</t>
        </is>
      </c>
      <c r="D139" s="43" t="n">
        <v>-71250</v>
      </c>
      <c r="E139" s="36" t="n">
        <v>-1507.01</v>
      </c>
      <c r="F139" s="37" t="n">
        <v>-0.024559</v>
      </c>
      <c r="G139" s="16" t="n"/>
    </row>
    <row r="140">
      <c r="A140" s="17" t="inlineStr">
        <is>
          <t>Sub Total</t>
        </is>
      </c>
      <c r="B140" s="33" t="n"/>
      <c r="C140" s="33" t="n"/>
      <c r="D140" s="18" t="n"/>
      <c r="E140" s="44" t="n">
        <v>-4308.19</v>
      </c>
      <c r="F140" s="45" t="n">
        <v>-0.070204</v>
      </c>
      <c r="G140" s="21" t="n"/>
    </row>
    <row r="141">
      <c r="A141" s="13" t="n"/>
      <c r="B141" s="32" t="n"/>
      <c r="C141" s="32" t="n"/>
      <c r="D141" s="14" t="n"/>
      <c r="E141" s="15" t="n"/>
      <c r="F141" s="16" t="n"/>
      <c r="G141" s="16" t="n"/>
    </row>
    <row r="142">
      <c r="A142" s="13" t="n"/>
      <c r="B142" s="32" t="n"/>
      <c r="C142" s="32" t="n"/>
      <c r="D142" s="14" t="n"/>
      <c r="E142" s="15" t="n"/>
      <c r="F142" s="16" t="n"/>
      <c r="G142" s="16" t="n"/>
    </row>
    <row r="143">
      <c r="A143" s="17" t="inlineStr">
        <is>
          <t>Debt Instruments</t>
        </is>
      </c>
      <c r="B143" s="32" t="n"/>
      <c r="C143" s="32" t="n"/>
      <c r="D143" s="14" t="n"/>
      <c r="E143" s="15" t="n"/>
      <c r="F143" s="16" t="n"/>
      <c r="G143" s="16" t="n"/>
    </row>
    <row r="144">
      <c r="A144" s="17" t="inlineStr">
        <is>
          <t>(a)Listed / Awaiting listing on stock Exchanges</t>
        </is>
      </c>
      <c r="B144" s="32" t="n"/>
      <c r="C144" s="32" t="n"/>
      <c r="D144" s="14" t="n"/>
      <c r="E144" s="15" t="n"/>
      <c r="F144" s="16" t="n"/>
      <c r="G144" s="16" t="n"/>
    </row>
    <row r="145">
      <c r="A145" s="13" t="inlineStr">
        <is>
          <t>JTPM METAL TRAD R30-04-30 P/C 29-09-28**</t>
        </is>
      </c>
      <c r="B145" s="32" t="inlineStr">
        <is>
          <t>INE02PE08036</t>
        </is>
      </c>
      <c r="C145" s="32" t="inlineStr">
        <is>
          <t>CRISIL AA</t>
        </is>
      </c>
      <c r="D145" s="14" t="n">
        <v>5500000</v>
      </c>
      <c r="E145" s="15" t="n">
        <v>5652.41</v>
      </c>
      <c r="F145" s="16" t="n">
        <v>0.09211800000000001</v>
      </c>
      <c r="G145" s="16" t="n">
        <v>0.079927</v>
      </c>
    </row>
    <row r="146">
      <c r="A146" s="13" t="inlineStr">
        <is>
          <t>7.48% NABARD NCD SR 25G RED 15-09-2028**</t>
        </is>
      </c>
      <c r="B146" s="32" t="inlineStr">
        <is>
          <t>INE261F08EO7</t>
        </is>
      </c>
      <c r="C146" s="32" t="inlineStr">
        <is>
          <t>CRISIL AAA</t>
        </is>
      </c>
      <c r="D146" s="14" t="n">
        <v>5000000</v>
      </c>
      <c r="E146" s="15" t="n">
        <v>5094.94</v>
      </c>
      <c r="F146" s="16" t="n">
        <v>0.083033</v>
      </c>
      <c r="G146" s="16" t="n">
        <v>0.06695</v>
      </c>
    </row>
    <row r="147">
      <c r="A147" s="13" t="inlineStr">
        <is>
          <t>6.52% REC LTD 248A NCD RED 31-01-28**</t>
        </is>
      </c>
      <c r="B147" s="32" t="inlineStr">
        <is>
          <t>INE020B08FW6</t>
        </is>
      </c>
      <c r="C147" s="32" t="inlineStr">
        <is>
          <t>ICRA AAA</t>
        </is>
      </c>
      <c r="D147" s="14" t="n">
        <v>5000000</v>
      </c>
      <c r="E147" s="15" t="n">
        <v>4991.77</v>
      </c>
      <c r="F147" s="16" t="n">
        <v>0.08135100000000001</v>
      </c>
      <c r="G147" s="16" t="n">
        <v>0.066</v>
      </c>
    </row>
    <row r="148">
      <c r="A148" s="13" t="inlineStr">
        <is>
          <t>8.75% PIRAMAL FINANCE LTD 29-10-27**</t>
        </is>
      </c>
      <c r="B148" s="32" t="inlineStr">
        <is>
          <t>INE202B07JW4</t>
        </is>
      </c>
      <c r="C148" s="32" t="inlineStr">
        <is>
          <t>ICRA AA</t>
        </is>
      </c>
      <c r="D148" s="14" t="n">
        <v>3000000</v>
      </c>
      <c r="E148" s="15" t="n">
        <v>3010.01</v>
      </c>
      <c r="F148" s="16" t="n">
        <v>0.049054</v>
      </c>
      <c r="G148" s="16" t="n">
        <v>0.0852</v>
      </c>
    </row>
    <row r="149">
      <c r="A149" s="13" t="inlineStr">
        <is>
          <t>8.95% 360 ONE PRIME NCD 04-06-27**</t>
        </is>
      </c>
      <c r="B149" s="32" t="inlineStr">
        <is>
          <t>INE248U07FW5</t>
        </is>
      </c>
      <c r="C149" s="32" t="inlineStr">
        <is>
          <t>ICRA AA</t>
        </is>
      </c>
      <c r="D149" s="14" t="n">
        <v>3000000</v>
      </c>
      <c r="E149" s="15" t="n">
        <v>3007.44</v>
      </c>
      <c r="F149" s="16" t="n">
        <v>0.049013</v>
      </c>
      <c r="G149" s="16" t="n">
        <v>0.08699900000000001</v>
      </c>
    </row>
    <row r="150">
      <c r="A150" s="13" t="inlineStr">
        <is>
          <t>9.0704% NUVAMA WEALT&amp;INV NCD R 23-05-28**</t>
        </is>
      </c>
      <c r="B150" s="32" t="inlineStr">
        <is>
          <t>INE523L07AQ3</t>
        </is>
      </c>
      <c r="C150" s="32" t="inlineStr">
        <is>
          <t>CARE AA</t>
        </is>
      </c>
      <c r="D150" s="14" t="n">
        <v>2500000</v>
      </c>
      <c r="E150" s="15" t="n">
        <v>2499.39</v>
      </c>
      <c r="F150" s="16" t="n">
        <v>0.040733</v>
      </c>
      <c r="G150" s="16" t="n">
        <v>0.091012</v>
      </c>
    </row>
    <row r="151">
      <c r="A151" s="13" t="inlineStr">
        <is>
          <t>8.95% NUVAMA WEALTH FIN LTD NCD 19-05-28**</t>
        </is>
      </c>
      <c r="B151" s="32" t="inlineStr">
        <is>
          <t>INE918K07QF6</t>
        </is>
      </c>
      <c r="C151" s="32" t="inlineStr">
        <is>
          <t>CARE AA</t>
        </is>
      </c>
      <c r="D151" s="14" t="n">
        <v>1500000</v>
      </c>
      <c r="E151" s="15" t="n">
        <v>1498.1</v>
      </c>
      <c r="F151" s="16" t="n">
        <v>0.024415</v>
      </c>
      <c r="G151" s="16" t="n">
        <v>0.09041200000000001</v>
      </c>
    </row>
    <row r="152">
      <c r="A152" s="17" t="inlineStr">
        <is>
          <t>Sub Total</t>
        </is>
      </c>
      <c r="B152" s="33" t="n"/>
      <c r="C152" s="33" t="n"/>
      <c r="D152" s="18" t="n"/>
      <c r="E152" s="38" t="n">
        <v>25754.06</v>
      </c>
      <c r="F152" s="39" t="n">
        <v>0.419712</v>
      </c>
      <c r="G152" s="21" t="n"/>
    </row>
    <row r="153">
      <c r="A153" s="13" t="n"/>
      <c r="B153" s="32" t="n"/>
      <c r="C153" s="32" t="n"/>
      <c r="D153" s="14" t="n"/>
      <c r="E153" s="15" t="n"/>
      <c r="F153" s="16" t="n"/>
      <c r="G153" s="16" t="n"/>
    </row>
    <row r="154">
      <c r="A154" s="17" t="inlineStr">
        <is>
          <t>(b)Privately Placed/Unlisted</t>
        </is>
      </c>
      <c r="B154" s="32" t="n"/>
      <c r="C154" s="32" t="n"/>
      <c r="D154" s="14" t="n"/>
      <c r="E154" s="15" t="n"/>
      <c r="F154" s="16" t="n"/>
      <c r="G154" s="16" t="n"/>
    </row>
    <row r="155">
      <c r="A155" s="17" t="inlineStr">
        <is>
          <t>Sub Total</t>
        </is>
      </c>
      <c r="B155" s="32" t="n"/>
      <c r="C155" s="32" t="n"/>
      <c r="D155" s="14" t="n"/>
      <c r="E155" s="40" t="inlineStr">
        <is>
          <t>NIL</t>
        </is>
      </c>
      <c r="F155" s="41" t="inlineStr">
        <is>
          <t>NIL</t>
        </is>
      </c>
      <c r="G155" s="16" t="n"/>
    </row>
    <row r="156">
      <c r="A156" s="13" t="n"/>
      <c r="B156" s="32" t="n"/>
      <c r="C156" s="32" t="n"/>
      <c r="D156" s="14" t="n"/>
      <c r="E156" s="15" t="n"/>
      <c r="F156" s="16" t="n"/>
      <c r="G156" s="16" t="n"/>
    </row>
    <row r="157">
      <c r="A157" s="17" t="inlineStr">
        <is>
          <t>(c)Securitised Debt Instruments</t>
        </is>
      </c>
      <c r="B157" s="32" t="n"/>
      <c r="C157" s="32" t="n"/>
      <c r="D157" s="14" t="n"/>
      <c r="E157" s="15" t="n"/>
      <c r="F157" s="16" t="n"/>
      <c r="G157" s="16" t="n"/>
    </row>
    <row r="158">
      <c r="A158" s="17" t="inlineStr">
        <is>
          <t>Sub Total</t>
        </is>
      </c>
      <c r="B158" s="32" t="n"/>
      <c r="C158" s="32" t="n"/>
      <c r="D158" s="14" t="n"/>
      <c r="E158" s="40" t="inlineStr">
        <is>
          <t>NIL</t>
        </is>
      </c>
      <c r="F158" s="41" t="inlineStr">
        <is>
          <t>NIL</t>
        </is>
      </c>
      <c r="G158" s="16" t="n"/>
    </row>
    <row r="159">
      <c r="A159" s="13" t="n"/>
      <c r="B159" s="32" t="n"/>
      <c r="C159" s="32" t="n"/>
      <c r="D159" s="14" t="n"/>
      <c r="E159" s="15" t="n"/>
      <c r="F159" s="16" t="n"/>
      <c r="G159" s="16" t="n"/>
    </row>
    <row r="160">
      <c r="A160" s="25" t="inlineStr">
        <is>
          <t>TOTAL</t>
        </is>
      </c>
      <c r="B160" s="34" t="n"/>
      <c r="C160" s="34" t="n"/>
      <c r="D160" s="26" t="n"/>
      <c r="E160" s="19" t="n">
        <v>25754.06</v>
      </c>
      <c r="F160" s="20" t="n">
        <v>0.419716</v>
      </c>
      <c r="G160" s="21" t="n"/>
    </row>
    <row r="161">
      <c r="A161" s="13" t="n"/>
      <c r="B161" s="32" t="n"/>
      <c r="C161" s="32" t="n"/>
      <c r="D161" s="14" t="n"/>
      <c r="E161" s="15" t="n"/>
      <c r="F161" s="16" t="n"/>
      <c r="G161" s="16" t="n"/>
    </row>
    <row r="162">
      <c r="A162" s="17" t="inlineStr">
        <is>
          <t>Money Market Instruments</t>
        </is>
      </c>
      <c r="B162" s="32" t="n"/>
      <c r="C162" s="32" t="n"/>
      <c r="D162" s="14" t="n"/>
      <c r="E162" s="15" t="n"/>
      <c r="F162" s="16" t="n"/>
      <c r="G162" s="16" t="n"/>
    </row>
    <row r="163">
      <c r="A163" s="13" t="n"/>
      <c r="B163" s="32" t="n"/>
      <c r="C163" s="32" t="n"/>
      <c r="D163" s="14" t="n"/>
      <c r="E163" s="15" t="n"/>
      <c r="F163" s="16" t="n"/>
      <c r="G163" s="16" t="n"/>
    </row>
    <row r="164">
      <c r="A164" s="17" t="inlineStr">
        <is>
          <t>Treasury bills</t>
        </is>
      </c>
      <c r="B164" s="32" t="n"/>
      <c r="C164" s="32" t="n"/>
      <c r="D164" s="14" t="n"/>
      <c r="E164" s="15" t="n"/>
      <c r="F164" s="16" t="n"/>
      <c r="G164" s="16" t="n"/>
    </row>
    <row r="165">
      <c r="A165" s="13" t="inlineStr">
        <is>
          <t>182 DAYS TBILL RED 15-01-2026</t>
        </is>
      </c>
      <c r="B165" s="32" t="inlineStr">
        <is>
          <t>IN002025Y164</t>
        </is>
      </c>
      <c r="C165" s="32" t="inlineStr">
        <is>
          <t>SOVEREIGN</t>
        </is>
      </c>
      <c r="D165" s="14" t="n">
        <v>3000000</v>
      </c>
      <c r="E165" s="15" t="n">
        <v>2980.29</v>
      </c>
      <c r="F165" s="16" t="n">
        <v>0.04857</v>
      </c>
      <c r="G165" s="16" t="n">
        <v>0.053647</v>
      </c>
    </row>
    <row r="166">
      <c r="A166" s="13" t="inlineStr">
        <is>
          <t>91 DAYS TBILL RED 08-01-2026</t>
        </is>
      </c>
      <c r="B166" s="32" t="inlineStr">
        <is>
          <t>IN002025X281</t>
        </is>
      </c>
      <c r="C166" s="32" t="inlineStr">
        <is>
          <t>SOVEREIGN</t>
        </is>
      </c>
      <c r="D166" s="14" t="n">
        <v>1000000</v>
      </c>
      <c r="E166" s="15" t="n">
        <v>994.4299999999999</v>
      </c>
      <c r="F166" s="16" t="n">
        <v>0.016206</v>
      </c>
      <c r="G166" s="16" t="n">
        <v>0.053825</v>
      </c>
    </row>
    <row r="167">
      <c r="A167" s="13" t="inlineStr">
        <is>
          <t>182 DAYS TBILL RED 22-01-2026</t>
        </is>
      </c>
      <c r="B167" s="32" t="inlineStr">
        <is>
          <t>IN002025Y172</t>
        </is>
      </c>
      <c r="C167" s="32" t="inlineStr">
        <is>
          <t>SOVEREIGN</t>
        </is>
      </c>
      <c r="D167" s="14" t="n">
        <v>1000000</v>
      </c>
      <c r="E167" s="15" t="n">
        <v>992.39</v>
      </c>
      <c r="F167" s="16" t="n">
        <v>0.016173</v>
      </c>
      <c r="G167" s="16" t="n">
        <v>0.053797</v>
      </c>
    </row>
    <row r="168">
      <c r="A168" s="13" t="inlineStr">
        <is>
          <t>182 DAYS TBILL RED 12-02-2026</t>
        </is>
      </c>
      <c r="B168" s="32" t="inlineStr">
        <is>
          <t>IN002025Y206</t>
        </is>
      </c>
      <c r="C168" s="32" t="inlineStr">
        <is>
          <t>SOVEREIGN</t>
        </is>
      </c>
      <c r="D168" s="14" t="n">
        <v>1000000</v>
      </c>
      <c r="E168" s="15" t="n">
        <v>989.5</v>
      </c>
      <c r="F168" s="16" t="n">
        <v>0.016126</v>
      </c>
      <c r="G168" s="16" t="n">
        <v>0.053047</v>
      </c>
    </row>
    <row r="169">
      <c r="A169" s="17" t="inlineStr">
        <is>
          <t>Sub Total</t>
        </is>
      </c>
      <c r="B169" s="33" t="n"/>
      <c r="C169" s="33" t="n"/>
      <c r="D169" s="18" t="n"/>
      <c r="E169" s="38" t="n">
        <v>5956.61</v>
      </c>
      <c r="F169" s="39" t="n">
        <v>0.09707499999999999</v>
      </c>
      <c r="G169" s="21" t="n"/>
    </row>
    <row r="170">
      <c r="A170" s="13" t="n"/>
      <c r="B170" s="32" t="n"/>
      <c r="C170" s="32" t="n"/>
      <c r="D170" s="14" t="n"/>
      <c r="E170" s="15" t="n"/>
      <c r="F170" s="16" t="n"/>
      <c r="G170" s="16" t="n"/>
    </row>
    <row r="171">
      <c r="A171" s="25" t="inlineStr">
        <is>
          <t>TOTAL</t>
        </is>
      </c>
      <c r="B171" s="34" t="n"/>
      <c r="C171" s="34" t="n"/>
      <c r="D171" s="26" t="n"/>
      <c r="E171" s="19" t="n">
        <v>5956.61</v>
      </c>
      <c r="F171" s="20" t="n">
        <v>0.097076</v>
      </c>
      <c r="G171" s="21" t="n"/>
    </row>
    <row r="172">
      <c r="A172" s="13" t="n"/>
      <c r="B172" s="32" t="n"/>
      <c r="C172" s="32" t="n"/>
      <c r="D172" s="14" t="n"/>
      <c r="E172" s="15" t="n"/>
      <c r="F172" s="16" t="n"/>
      <c r="G172" s="16" t="n"/>
    </row>
    <row r="173">
      <c r="A173" s="13" t="n"/>
      <c r="B173" s="32" t="n"/>
      <c r="C173" s="32" t="n"/>
      <c r="D173" s="14" t="n"/>
      <c r="E173" s="15" t="n"/>
      <c r="F173" s="16" t="n"/>
      <c r="G173" s="16" t="n"/>
    </row>
    <row r="174">
      <c r="A174" s="17" t="inlineStr">
        <is>
          <t>TREPS / Reverse Repo</t>
        </is>
      </c>
      <c r="B174" s="32" t="n"/>
      <c r="C174" s="32" t="n"/>
      <c r="D174" s="14" t="n"/>
      <c r="E174" s="15" t="n"/>
      <c r="F174" s="16" t="n"/>
      <c r="G174" s="16" t="n"/>
    </row>
    <row r="175">
      <c r="A175" s="13" t="inlineStr">
        <is>
          <t>Clearing Corporation of India Ltd.</t>
        </is>
      </c>
      <c r="B175" s="32" t="n"/>
      <c r="C175" s="32" t="n"/>
      <c r="D175" s="14" t="n"/>
      <c r="E175" s="15" t="n">
        <v>13290.11</v>
      </c>
      <c r="F175" s="16" t="n">
        <v>0.21659</v>
      </c>
      <c r="G175" s="16" t="n">
        <v>0.053935</v>
      </c>
    </row>
    <row r="176">
      <c r="A176" s="17" t="inlineStr">
        <is>
          <t>Sub Total</t>
        </is>
      </c>
      <c r="B176" s="33" t="n"/>
      <c r="C176" s="33" t="n"/>
      <c r="D176" s="18" t="n"/>
      <c r="E176" s="38" t="n">
        <v>13290.11</v>
      </c>
      <c r="F176" s="39" t="n">
        <v>0.21659</v>
      </c>
      <c r="G176" s="21" t="n"/>
    </row>
    <row r="177">
      <c r="A177" s="13" t="n"/>
      <c r="B177" s="32" t="n"/>
      <c r="C177" s="32" t="n"/>
      <c r="D177" s="14" t="n"/>
      <c r="E177" s="15" t="n"/>
      <c r="F177" s="16" t="n"/>
      <c r="G177" s="16" t="n"/>
    </row>
    <row r="178">
      <c r="A178" s="25" t="inlineStr">
        <is>
          <t>TOTAL</t>
        </is>
      </c>
      <c r="B178" s="34" t="n"/>
      <c r="C178" s="34" t="n"/>
      <c r="D178" s="26" t="n"/>
      <c r="E178" s="19" t="n">
        <v>13290.11</v>
      </c>
      <c r="F178" s="20" t="n">
        <v>0.21659</v>
      </c>
      <c r="G178" s="21" t="n"/>
    </row>
    <row r="179">
      <c r="A179" s="13" t="inlineStr">
        <is>
          <t>Accrued Interest</t>
        </is>
      </c>
      <c r="B179" s="32" t="n"/>
      <c r="C179" s="32" t="n"/>
      <c r="D179" s="14" t="n"/>
      <c r="E179" s="15" t="n">
        <v>450.1083177</v>
      </c>
      <c r="F179" s="16" t="n">
        <v>0.007335</v>
      </c>
      <c r="G179" s="16" t="n"/>
    </row>
    <row r="180">
      <c r="A180" s="13" t="inlineStr">
        <is>
          <t>Net Receivables/(Payables)</t>
        </is>
      </c>
      <c r="B180" s="32" t="n"/>
      <c r="C180" s="32" t="n"/>
      <c r="D180" s="14" t="n"/>
      <c r="E180" s="36" t="n">
        <v>-6202.1483177</v>
      </c>
      <c r="F180" s="37" t="n">
        <v>-0.101135</v>
      </c>
      <c r="G180" s="16" t="n">
        <v>0.053935</v>
      </c>
    </row>
    <row r="181">
      <c r="A181" s="27" t="inlineStr">
        <is>
          <t>GRAND TOTAL</t>
        </is>
      </c>
      <c r="B181" s="35" t="n"/>
      <c r="C181" s="35" t="n"/>
      <c r="D181" s="28" t="n"/>
      <c r="E181" s="29" t="n">
        <v>61360.57</v>
      </c>
      <c r="F181" s="30" t="n">
        <v>1</v>
      </c>
      <c r="G181" s="30" t="n"/>
    </row>
    <row r="183">
      <c r="A183" s="83" t="inlineStr">
        <is>
          <t>Net Receivables/(Payables) include Net Current Assets as well as the Mark to Market on derivative trades.</t>
        </is>
      </c>
    </row>
    <row r="184">
      <c r="A184" s="83" t="inlineStr">
        <is>
          <t>**Non Traded Security</t>
        </is>
      </c>
    </row>
    <row r="186">
      <c r="A186" s="83" t="inlineStr">
        <is>
          <t>Notes:</t>
        </is>
      </c>
    </row>
    <row r="187">
      <c r="A187" s="57" t="inlineStr">
        <is>
          <t>1. Security in default beyond its maturiy date</t>
        </is>
      </c>
      <c r="B187" s="3" t="inlineStr">
        <is>
          <t>NIL</t>
        </is>
      </c>
    </row>
    <row r="188">
      <c r="A188" t="inlineStr">
        <is>
          <t>2. NAV at the beginning of the period (Rs. per unit)</t>
        </is>
      </c>
    </row>
    <row r="189">
      <c r="A189" t="inlineStr">
        <is>
          <t xml:space="preserve">3. Total Dividend (Net) declared during the month </t>
        </is>
      </c>
      <c r="B189" s="3" t="inlineStr">
        <is>
          <t>NIL</t>
        </is>
      </c>
    </row>
    <row r="190">
      <c r="A190" t="inlineStr">
        <is>
          <t>4. Bonus was declared during the month</t>
        </is>
      </c>
      <c r="B190" s="3" t="inlineStr">
        <is>
          <t>NIL</t>
        </is>
      </c>
    </row>
    <row r="191" ht="29" customHeight="1">
      <c r="A191" s="57" t="inlineStr">
        <is>
          <t>5. Investment in Repo of Corporate Debt Securities during the month ended November 30, 2025</t>
        </is>
      </c>
      <c r="B191" s="3" t="inlineStr">
        <is>
          <t>NIL</t>
        </is>
      </c>
    </row>
    <row r="192" ht="29" customHeight="1">
      <c r="A192" s="57" t="inlineStr">
        <is>
          <t>6. Investment in foreign securities/ADRs/GDRs at the end of the month</t>
        </is>
      </c>
      <c r="B192" s="3" t="inlineStr">
        <is>
          <t>NIL</t>
        </is>
      </c>
    </row>
    <row r="193">
      <c r="A193" t="inlineStr">
        <is>
          <t>7. Portfolio Turnover Ratio</t>
        </is>
      </c>
      <c r="B193" s="60" t="n">
        <v>0.1037</v>
      </c>
    </row>
    <row r="194" ht="43.5" customHeight="1">
      <c r="A194" s="57" t="inlineStr">
        <is>
          <t>8. Total gross exposure to derivative instruments (excluding reversed positions) at the end of the month (Rs. in Lakhs)</t>
        </is>
      </c>
      <c r="B194" s="3" t="n">
        <v>348.74</v>
      </c>
    </row>
    <row r="195">
      <c r="B195" s="3" t="n"/>
    </row>
    <row r="196" ht="29" customHeight="1">
      <c r="A196" s="57" t="inlineStr">
        <is>
          <t>9. Margin Deposits includes Margin money placed on derivatives other than margin money placed with bank</t>
        </is>
      </c>
      <c r="B196" s="3" t="inlineStr">
        <is>
          <t>NIL</t>
        </is>
      </c>
    </row>
    <row r="197" ht="29" customHeight="1">
      <c r="A197" s="57" t="inlineStr">
        <is>
          <t>10. Value of investment made by other schemes under same management (Rs. In Lakhs)</t>
        </is>
      </c>
      <c r="B197" t="inlineStr">
        <is>
          <t>NIL</t>
        </is>
      </c>
    </row>
    <row r="198" ht="29" customHeight="1">
      <c r="A198" s="57" t="inlineStr">
        <is>
          <t>11. Number of instance of deviation In valuation of securities</t>
        </is>
      </c>
      <c r="B198" s="3" t="inlineStr">
        <is>
          <t>NIL</t>
        </is>
      </c>
    </row>
    <row r="199" ht="29" customHeight="1">
      <c r="A199" s="57" t="inlineStr">
        <is>
          <t>12. Total value and percentage of illiquid equity shares / securities</t>
        </is>
      </c>
      <c r="B199" s="3" t="inlineStr">
        <is>
          <t>NIL</t>
        </is>
      </c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G59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BHARAT BOND FOF – APRIL 2032 AS ON NOVEMBER 30, 2025</t>
        </is>
      </c>
    </row>
    <row r="2" ht="31.5" customHeight="1">
      <c r="A2" s="84" t="inlineStr">
        <is>
          <t>(An open-ended Target Maturity fund of funds scheme investing in units of BHARAT Bond ETF – April 2032)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3" t="n"/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Investment in Mutual fund</t>
        </is>
      </c>
      <c r="B8" s="32" t="n"/>
      <c r="C8" s="32" t="n"/>
      <c r="D8" s="14" t="n"/>
      <c r="E8" s="15" t="n"/>
      <c r="F8" s="16" t="n"/>
      <c r="G8" s="16" t="n"/>
    </row>
    <row r="9">
      <c r="A9" s="13" t="inlineStr">
        <is>
          <t>BHARAT BOND ETF–APRIL 2032-GROWTH</t>
        </is>
      </c>
      <c r="B9" s="32" t="inlineStr">
        <is>
          <t>INF754K01OB1</t>
        </is>
      </c>
      <c r="C9" s="32" t="n"/>
      <c r="D9" s="14" t="n">
        <v>34196678</v>
      </c>
      <c r="E9" s="15" t="n">
        <v>450353.15</v>
      </c>
      <c r="F9" s="16" t="n">
        <v>0.9991</v>
      </c>
      <c r="G9" s="16" t="n"/>
    </row>
    <row r="10">
      <c r="A10" s="17" t="inlineStr">
        <is>
          <t>Sub Total</t>
        </is>
      </c>
      <c r="B10" s="33" t="n"/>
      <c r="C10" s="33" t="n"/>
      <c r="D10" s="18" t="n"/>
      <c r="E10" s="19" t="n">
        <v>450353.15</v>
      </c>
      <c r="F10" s="20" t="n">
        <v>0.9991</v>
      </c>
      <c r="G10" s="21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25" t="inlineStr">
        <is>
          <t>TOTAL</t>
        </is>
      </c>
      <c r="B12" s="34" t="n"/>
      <c r="C12" s="34" t="n"/>
      <c r="D12" s="26" t="n"/>
      <c r="E12" s="19" t="n">
        <v>450353.15</v>
      </c>
      <c r="F12" s="20" t="n">
        <v>0.9991</v>
      </c>
      <c r="G12" s="21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17" t="inlineStr">
        <is>
          <t>TREPS / Reverse Repo</t>
        </is>
      </c>
      <c r="B14" s="32" t="n"/>
      <c r="C14" s="32" t="n"/>
      <c r="D14" s="14" t="n"/>
      <c r="E14" s="15" t="n"/>
      <c r="F14" s="16" t="n"/>
      <c r="G14" s="16" t="n"/>
    </row>
    <row r="15">
      <c r="A15" s="13" t="inlineStr">
        <is>
          <t>Clearing Corporation of India Ltd.</t>
        </is>
      </c>
      <c r="B15" s="32" t="n"/>
      <c r="C15" s="32" t="n"/>
      <c r="D15" s="14" t="n"/>
      <c r="E15" s="15" t="n">
        <v>425.81</v>
      </c>
      <c r="F15" s="16" t="n">
        <v>0.0009</v>
      </c>
      <c r="G15" s="16" t="n">
        <v>0.053935</v>
      </c>
    </row>
    <row r="16">
      <c r="A16" s="17" t="inlineStr">
        <is>
          <t>Sub Total</t>
        </is>
      </c>
      <c r="B16" s="33" t="n"/>
      <c r="C16" s="33" t="n"/>
      <c r="D16" s="18" t="n"/>
      <c r="E16" s="19" t="n">
        <v>425.81</v>
      </c>
      <c r="F16" s="20" t="n">
        <v>0.0009</v>
      </c>
      <c r="G16" s="21" t="n"/>
    </row>
    <row r="17">
      <c r="A17" s="13" t="n"/>
      <c r="B17" s="32" t="n"/>
      <c r="C17" s="32" t="n"/>
      <c r="D17" s="14" t="n"/>
      <c r="E17" s="15" t="n"/>
      <c r="F17" s="16" t="n"/>
      <c r="G17" s="16" t="n"/>
    </row>
    <row r="18">
      <c r="A18" s="25" t="inlineStr">
        <is>
          <t>TOTAL</t>
        </is>
      </c>
      <c r="B18" s="34" t="n"/>
      <c r="C18" s="34" t="n"/>
      <c r="D18" s="26" t="n"/>
      <c r="E18" s="19" t="n">
        <v>425.81</v>
      </c>
      <c r="F18" s="20" t="n">
        <v>0.0009</v>
      </c>
      <c r="G18" s="21" t="n"/>
    </row>
    <row r="19">
      <c r="A19" s="13" t="inlineStr">
        <is>
          <t>Accrued Interest</t>
        </is>
      </c>
      <c r="B19" s="32" t="n"/>
      <c r="C19" s="32" t="n"/>
      <c r="D19" s="14" t="n"/>
      <c r="E19" s="15" t="n">
        <v>0.1887627</v>
      </c>
      <c r="F19" s="16" t="n">
        <v>0</v>
      </c>
      <c r="G19" s="16" t="n"/>
    </row>
    <row r="20">
      <c r="A20" s="13" t="inlineStr">
        <is>
          <t>Net Receivables/(Payables)</t>
        </is>
      </c>
      <c r="B20" s="32" t="n"/>
      <c r="C20" s="32" t="n"/>
      <c r="D20" s="14" t="n"/>
      <c r="E20" s="36" t="n">
        <v>-39.4587627</v>
      </c>
      <c r="F20" s="16" t="n">
        <v>0</v>
      </c>
      <c r="G20" s="16" t="n">
        <v>0.053934</v>
      </c>
    </row>
    <row r="21">
      <c r="A21" s="27" t="inlineStr">
        <is>
          <t>GRAND TOTAL</t>
        </is>
      </c>
      <c r="B21" s="35" t="n"/>
      <c r="C21" s="35" t="n"/>
      <c r="D21" s="28" t="n"/>
      <c r="E21" s="29" t="n">
        <v>450739.69</v>
      </c>
      <c r="F21" s="30" t="n">
        <v>1</v>
      </c>
      <c r="G21" s="30" t="n"/>
    </row>
    <row r="26">
      <c r="A26" s="83" t="inlineStr">
        <is>
          <t>Notes:</t>
        </is>
      </c>
    </row>
    <row r="27" ht="29" customHeight="1">
      <c r="A27" s="57" t="inlineStr">
        <is>
          <t>1. Security in default beyond its maturiy date</t>
        </is>
      </c>
      <c r="B27" s="3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58" t="n">
        <v>45961</v>
      </c>
      <c r="C30" s="58" t="n">
        <v>45989</v>
      </c>
    </row>
    <row r="31">
      <c r="A31" t="inlineStr">
        <is>
          <t>Direct Plan Growth Option</t>
        </is>
      </c>
      <c r="B31" t="n">
        <v>13.0326</v>
      </c>
      <c r="C31" t="n">
        <v>13.1299</v>
      </c>
    </row>
    <row r="32">
      <c r="A32" t="inlineStr">
        <is>
          <t>Direct Plan IDCW Option</t>
        </is>
      </c>
      <c r="B32" t="n">
        <v>13.0326</v>
      </c>
      <c r="C32" t="n">
        <v>13.1299</v>
      </c>
    </row>
    <row r="33">
      <c r="A33" t="inlineStr">
        <is>
          <t>Regular Plan Growth Option</t>
        </is>
      </c>
      <c r="B33" t="n">
        <v>13.0326</v>
      </c>
      <c r="C33" t="n">
        <v>13.1299</v>
      </c>
    </row>
    <row r="34">
      <c r="A34" t="inlineStr">
        <is>
          <t>Regular Plan IDCW Option</t>
        </is>
      </c>
      <c r="B34" t="n">
        <v>13.0326</v>
      </c>
      <c r="C34" t="n">
        <v>13.1299</v>
      </c>
    </row>
    <row r="36">
      <c r="A36" t="inlineStr">
        <is>
          <t xml:space="preserve">3. Total Dividend (Net) declared during the month </t>
        </is>
      </c>
      <c r="B36" s="3" t="inlineStr">
        <is>
          <t>NIL</t>
        </is>
      </c>
    </row>
    <row r="37">
      <c r="A37" t="inlineStr">
        <is>
          <t>4. Bonus was declared during the month</t>
        </is>
      </c>
      <c r="B37" s="3" t="inlineStr">
        <is>
          <t>NIL</t>
        </is>
      </c>
    </row>
    <row r="38" ht="58" customHeight="1">
      <c r="A38" s="57" t="inlineStr">
        <is>
          <t>5. Investment in Repo of Corporate Debt Securities during the month ended November 30, 2025</t>
        </is>
      </c>
      <c r="B38" s="3" t="inlineStr">
        <is>
          <t>NIL</t>
        </is>
      </c>
    </row>
    <row r="39" ht="43.5" customHeight="1">
      <c r="A39" s="57" t="inlineStr">
        <is>
          <t>6. Investment in foreign securities/ADRs/GDRs at the end of the month</t>
        </is>
      </c>
      <c r="B39" s="3" t="inlineStr">
        <is>
          <t>NIL</t>
        </is>
      </c>
    </row>
    <row r="40" ht="72.5" customHeight="1">
      <c r="A40" s="57" t="inlineStr">
        <is>
          <t>7. Total gross exposure to derivative instruments (excluding reversed positions) at the end of the month (Rs. in Lakhs)</t>
        </is>
      </c>
      <c r="B40" s="3" t="inlineStr">
        <is>
          <t>NIL</t>
        </is>
      </c>
    </row>
    <row r="41">
      <c r="A41" t="inlineStr">
        <is>
          <t>7. Average Portfolio Maturity</t>
        </is>
      </c>
      <c r="B41" s="60">
        <f>B54</f>
        <v/>
      </c>
    </row>
    <row r="42" ht="58" customHeight="1">
      <c r="A42" s="57" t="inlineStr">
        <is>
          <t>8. Margin Deposits includes Margin money placed on derivatives other than margin money placed with bank</t>
        </is>
      </c>
      <c r="B42" s="3" t="inlineStr">
        <is>
          <t>NIL</t>
        </is>
      </c>
    </row>
    <row r="43" ht="58" customHeight="1">
      <c r="A43" s="57" t="inlineStr">
        <is>
          <t>9. Value of investment made by other schemes under same management (Rs. In Lakhs)</t>
        </is>
      </c>
      <c r="B43" t="inlineStr">
        <is>
          <t>NIL</t>
        </is>
      </c>
    </row>
    <row r="44" ht="43.5" customHeight="1">
      <c r="A44" s="57" t="inlineStr">
        <is>
          <t>10. Number of instance of deviation In valuation of securities</t>
        </is>
      </c>
      <c r="B44" s="3" t="inlineStr">
        <is>
          <t>NIL</t>
        </is>
      </c>
    </row>
    <row r="45" ht="43.5" customHeight="1">
      <c r="A45" s="57" t="inlineStr">
        <is>
          <t>11. Total value and percentage of illiquid equity shares / securities</t>
        </is>
      </c>
      <c r="B45" s="3" t="inlineStr">
        <is>
          <t>NIL</t>
        </is>
      </c>
    </row>
    <row r="47">
      <c r="A47" t="inlineStr">
        <is>
          <t>Portfolio Information</t>
        </is>
      </c>
    </row>
    <row r="48">
      <c r="A48" s="61" t="inlineStr">
        <is>
          <t>Scheme Name :</t>
        </is>
      </c>
      <c r="B48" s="61" t="inlineStr">
        <is>
          <t>BHARAT Bond FOF - April 2032</t>
        </is>
      </c>
    </row>
    <row r="49">
      <c r="A49" s="61" t="inlineStr">
        <is>
          <t>Description (if any)</t>
        </is>
      </c>
      <c r="B49" s="61" t="inlineStr">
        <is>
          <t>Fund of funds scheme (Domestic)</t>
        </is>
      </c>
    </row>
    <row r="50">
      <c r="A50" s="61" t="n"/>
      <c r="B50" s="61" t="n"/>
    </row>
    <row r="51">
      <c r="A51" s="61" t="inlineStr">
        <is>
          <t>Annualised Portfolio YTM* :</t>
        </is>
      </c>
      <c r="B51" s="62" t="n">
        <v>6.881213729791568</v>
      </c>
    </row>
    <row r="52">
      <c r="A52" s="61" t="n"/>
      <c r="B52" s="61" t="n"/>
    </row>
    <row r="53">
      <c r="A53" s="61" t="inlineStr">
        <is>
          <t>Macaulay Duration</t>
        </is>
      </c>
      <c r="B53" s="63" t="n">
        <v>5.0123</v>
      </c>
    </row>
    <row r="54">
      <c r="A54" s="61" t="inlineStr">
        <is>
          <t>Residual Maturity</t>
        </is>
      </c>
      <c r="B54" s="63" t="n">
        <v>6.243988384154981</v>
      </c>
    </row>
    <row r="55">
      <c r="A55" s="61" t="n"/>
      <c r="B55" s="61" t="n"/>
    </row>
    <row r="56">
      <c r="A56" s="61" t="inlineStr">
        <is>
          <t xml:space="preserve">As on (Date) </t>
        </is>
      </c>
      <c r="B56" s="64" t="n">
        <v>45991</v>
      </c>
    </row>
    <row r="58" ht="70" customHeight="1">
      <c r="A58" s="85" t="inlineStr">
        <is>
          <t>Scheme Name</t>
        </is>
      </c>
      <c r="B58" s="85" t="inlineStr">
        <is>
          <t>Risk- O - Meter</t>
        </is>
      </c>
      <c r="C58" s="85" t="inlineStr">
        <is>
          <t>Benchmark of the Scheme</t>
        </is>
      </c>
      <c r="D58" s="85" t="inlineStr">
        <is>
          <t>Benchmark Risk-o-meter</t>
        </is>
      </c>
    </row>
    <row r="59" ht="70" customHeight="1">
      <c r="A59" s="85" t="inlineStr">
        <is>
          <t>Bharat Bond ETF FOF – April 2032</t>
        </is>
      </c>
      <c r="B59" s="85" t="n"/>
      <c r="C59" s="85" t="inlineStr">
        <is>
          <t>Nifty BHARAT Bond Index - April 2032</t>
        </is>
      </c>
      <c r="D59" s="85" t="n"/>
      <c r="E5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G85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 NIFTY ALPHA LOW VOLATILITY 30 INDEX FUND AS ON NOVEMBER 30, 2025</t>
        </is>
      </c>
    </row>
    <row r="2" ht="31.5" customHeight="1">
      <c r="A2" s="84" t="inlineStr">
        <is>
          <t>(An Open-ended Scheme replicating Nifty Alpha Low Volatility 30 Index.)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64287</v>
      </c>
      <c r="E8" s="15" t="n">
        <v>647.76</v>
      </c>
      <c r="F8" s="16" t="n">
        <v>0.0439</v>
      </c>
      <c r="G8" s="16" t="n"/>
    </row>
    <row r="9">
      <c r="A9" s="13" t="inlineStr">
        <is>
          <t>Sun Pharmaceutical Industries Ltd.</t>
        </is>
      </c>
      <c r="B9" s="32" t="inlineStr">
        <is>
          <t>INE044A01036</t>
        </is>
      </c>
      <c r="C9" s="32" t="inlineStr">
        <is>
          <t>Pharmaceuticals &amp; Biotechnology</t>
        </is>
      </c>
      <c r="D9" s="14" t="n">
        <v>35136</v>
      </c>
      <c r="E9" s="15" t="n">
        <v>643.55</v>
      </c>
      <c r="F9" s="16" t="n">
        <v>0.0436</v>
      </c>
      <c r="G9" s="16" t="n"/>
    </row>
    <row r="10">
      <c r="A10" s="13" t="inlineStr">
        <is>
          <t>ICICI Bank Ltd.</t>
        </is>
      </c>
      <c r="B10" s="32" t="inlineStr">
        <is>
          <t>INE090A01021</t>
        </is>
      </c>
      <c r="C10" s="32" t="inlineStr">
        <is>
          <t>Banks</t>
        </is>
      </c>
      <c r="D10" s="14" t="n">
        <v>45121</v>
      </c>
      <c r="E10" s="15" t="n">
        <v>626.64</v>
      </c>
      <c r="F10" s="16" t="n">
        <v>0.0425</v>
      </c>
      <c r="G10" s="16" t="n"/>
    </row>
    <row r="11">
      <c r="A11" s="13" t="inlineStr">
        <is>
          <t>Apollo Hospitals Enterprise Ltd.</t>
        </is>
      </c>
      <c r="B11" s="32" t="inlineStr">
        <is>
          <t>INE437A01024</t>
        </is>
      </c>
      <c r="C11" s="32" t="inlineStr">
        <is>
          <t>Healthcare Services</t>
        </is>
      </c>
      <c r="D11" s="14" t="n">
        <v>8409</v>
      </c>
      <c r="E11" s="15" t="n">
        <v>616.84</v>
      </c>
      <c r="F11" s="16" t="n">
        <v>0.0418</v>
      </c>
      <c r="G11" s="16" t="n"/>
    </row>
    <row r="12">
      <c r="A12" s="13" t="inlineStr">
        <is>
          <t>Bharti Airtel Ltd.</t>
        </is>
      </c>
      <c r="B12" s="32" t="inlineStr">
        <is>
          <t>INE397D01024</t>
        </is>
      </c>
      <c r="C12" s="32" t="inlineStr">
        <is>
          <t>Telecom - Services</t>
        </is>
      </c>
      <c r="D12" s="14" t="n">
        <v>29297</v>
      </c>
      <c r="E12" s="15" t="n">
        <v>615.71</v>
      </c>
      <c r="F12" s="16" t="n">
        <v>0.0417</v>
      </c>
      <c r="G12" s="16" t="n"/>
    </row>
    <row r="13">
      <c r="A13" s="13" t="inlineStr">
        <is>
          <t>ITC Ltd.</t>
        </is>
      </c>
      <c r="B13" s="32" t="inlineStr">
        <is>
          <t>INE154A01025</t>
        </is>
      </c>
      <c r="C13" s="32" t="inlineStr">
        <is>
          <t>Diversified FMCG</t>
        </is>
      </c>
      <c r="D13" s="14" t="n">
        <v>147133</v>
      </c>
      <c r="E13" s="15" t="n">
        <v>594.79</v>
      </c>
      <c r="F13" s="16" t="n">
        <v>0.0403</v>
      </c>
      <c r="G13" s="16" t="n"/>
    </row>
    <row r="14">
      <c r="A14" s="13" t="inlineStr">
        <is>
          <t>HDFC Life Insurance Company Ltd.</t>
        </is>
      </c>
      <c r="B14" s="32" t="inlineStr">
        <is>
          <t>INE795G01014</t>
        </is>
      </c>
      <c r="C14" s="32" t="inlineStr">
        <is>
          <t>Insurance</t>
        </is>
      </c>
      <c r="D14" s="14" t="n">
        <v>75897</v>
      </c>
      <c r="E14" s="15" t="n">
        <v>580.08</v>
      </c>
      <c r="F14" s="16" t="n">
        <v>0.0393</v>
      </c>
      <c r="G14" s="16" t="n"/>
    </row>
    <row r="15">
      <c r="A15" s="13" t="inlineStr">
        <is>
          <t>Bajaj Finance Ltd.</t>
        </is>
      </c>
      <c r="B15" s="32" t="inlineStr">
        <is>
          <t>INE296A01032</t>
        </is>
      </c>
      <c r="C15" s="32" t="inlineStr">
        <is>
          <t>Finance</t>
        </is>
      </c>
      <c r="D15" s="14" t="n">
        <v>55247</v>
      </c>
      <c r="E15" s="15" t="n">
        <v>573.1900000000001</v>
      </c>
      <c r="F15" s="16" t="n">
        <v>0.0388</v>
      </c>
      <c r="G15" s="16" t="n"/>
    </row>
    <row r="16">
      <c r="A16" s="13" t="inlineStr">
        <is>
          <t>Britannia Industries Ltd.</t>
        </is>
      </c>
      <c r="B16" s="32" t="inlineStr">
        <is>
          <t>INE216A01030</t>
        </is>
      </c>
      <c r="C16" s="32" t="inlineStr">
        <is>
          <t>Food Products</t>
        </is>
      </c>
      <c r="D16" s="14" t="n">
        <v>9703</v>
      </c>
      <c r="E16" s="15" t="n">
        <v>567.24</v>
      </c>
      <c r="F16" s="16" t="n">
        <v>0.0384</v>
      </c>
      <c r="G16" s="16" t="n"/>
    </row>
    <row r="17">
      <c r="A17" s="13" t="inlineStr">
        <is>
          <t>SBI Life Insurance Company Ltd.</t>
        </is>
      </c>
      <c r="B17" s="32" t="inlineStr">
        <is>
          <t>INE123W01016</t>
        </is>
      </c>
      <c r="C17" s="32" t="inlineStr">
        <is>
          <t>Insurance</t>
        </is>
      </c>
      <c r="D17" s="14" t="n">
        <v>28525</v>
      </c>
      <c r="E17" s="15" t="n">
        <v>560.8</v>
      </c>
      <c r="F17" s="16" t="n">
        <v>0.038</v>
      </c>
      <c r="G17" s="16" t="n"/>
    </row>
    <row r="18">
      <c r="A18" s="13" t="inlineStr">
        <is>
          <t>Divi's Laboratories Ltd.</t>
        </is>
      </c>
      <c r="B18" s="32" t="inlineStr">
        <is>
          <t>INE361B01024</t>
        </is>
      </c>
      <c r="C18" s="32" t="inlineStr">
        <is>
          <t>Pharmaceuticals &amp; Biotechnology</t>
        </is>
      </c>
      <c r="D18" s="14" t="n">
        <v>8227</v>
      </c>
      <c r="E18" s="15" t="n">
        <v>532.86</v>
      </c>
      <c r="F18" s="16" t="n">
        <v>0.0361</v>
      </c>
      <c r="G18" s="16" t="n"/>
    </row>
    <row r="19">
      <c r="A19" s="13" t="inlineStr">
        <is>
          <t>Dr. Reddy's Laboratories Ltd.</t>
        </is>
      </c>
      <c r="B19" s="32" t="inlineStr">
        <is>
          <t>INE089A01031</t>
        </is>
      </c>
      <c r="C19" s="32" t="inlineStr">
        <is>
          <t>Pharmaceuticals &amp; Biotechnology</t>
        </is>
      </c>
      <c r="D19" s="14" t="n">
        <v>42251</v>
      </c>
      <c r="E19" s="15" t="n">
        <v>531.86</v>
      </c>
      <c r="F19" s="16" t="n">
        <v>0.036</v>
      </c>
      <c r="G19" s="16" t="n"/>
    </row>
    <row r="20">
      <c r="A20" s="13" t="inlineStr">
        <is>
          <t>Kotak Mahindra Bank Ltd.</t>
        </is>
      </c>
      <c r="B20" s="32" t="inlineStr">
        <is>
          <t>INE237A01028</t>
        </is>
      </c>
      <c r="C20" s="32" t="inlineStr">
        <is>
          <t>Banks</t>
        </is>
      </c>
      <c r="D20" s="14" t="n">
        <v>24509</v>
      </c>
      <c r="E20" s="15" t="n">
        <v>520.67</v>
      </c>
      <c r="F20" s="16" t="n">
        <v>0.0353</v>
      </c>
      <c r="G20" s="16" t="n"/>
    </row>
    <row r="21">
      <c r="A21" s="13" t="inlineStr">
        <is>
          <t>TVS Motor Company Ltd.</t>
        </is>
      </c>
      <c r="B21" s="32" t="inlineStr">
        <is>
          <t>INE494B01023</t>
        </is>
      </c>
      <c r="C21" s="32" t="inlineStr">
        <is>
          <t>Automobiles</t>
        </is>
      </c>
      <c r="D21" s="14" t="n">
        <v>14498</v>
      </c>
      <c r="E21" s="15" t="n">
        <v>512</v>
      </c>
      <c r="F21" s="16" t="n">
        <v>0.0347</v>
      </c>
      <c r="G21" s="16" t="n"/>
    </row>
    <row r="22">
      <c r="A22" s="13" t="inlineStr">
        <is>
          <t>Bajaj Finserv Ltd.</t>
        </is>
      </c>
      <c r="B22" s="32" t="inlineStr">
        <is>
          <t>INE918I01026</t>
        </is>
      </c>
      <c r="C22" s="32" t="inlineStr">
        <is>
          <t>Finance</t>
        </is>
      </c>
      <c r="D22" s="14" t="n">
        <v>24261</v>
      </c>
      <c r="E22" s="15" t="n">
        <v>508.03</v>
      </c>
      <c r="F22" s="16" t="n">
        <v>0.0344</v>
      </c>
      <c r="G22" s="16" t="n"/>
    </row>
    <row r="23">
      <c r="A23" s="13" t="inlineStr">
        <is>
          <t>Pidilite Industries Ltd.</t>
        </is>
      </c>
      <c r="B23" s="32" t="inlineStr">
        <is>
          <t>INE318A01026</t>
        </is>
      </c>
      <c r="C23" s="32" t="inlineStr">
        <is>
          <t>Chemicals &amp; Petrochemicals</t>
        </is>
      </c>
      <c r="D23" s="14" t="n">
        <v>34054</v>
      </c>
      <c r="E23" s="15" t="n">
        <v>500.53</v>
      </c>
      <c r="F23" s="16" t="n">
        <v>0.0339</v>
      </c>
      <c r="G23" s="16" t="n"/>
    </row>
    <row r="24">
      <c r="A24" s="13" t="inlineStr">
        <is>
          <t>United Spirits Ltd.</t>
        </is>
      </c>
      <c r="B24" s="32" t="inlineStr">
        <is>
          <t>INE854D01024</t>
        </is>
      </c>
      <c r="C24" s="32" t="inlineStr">
        <is>
          <t>Beverages</t>
        </is>
      </c>
      <c r="D24" s="14" t="n">
        <v>32561</v>
      </c>
      <c r="E24" s="15" t="n">
        <v>472.66</v>
      </c>
      <c r="F24" s="16" t="n">
        <v>0.032</v>
      </c>
      <c r="G24" s="16" t="n"/>
    </row>
    <row r="25">
      <c r="A25" s="13" t="inlineStr">
        <is>
          <t>ICICI Lombard General Insurance Co. Ltd.</t>
        </is>
      </c>
      <c r="B25" s="32" t="inlineStr">
        <is>
          <t>INE765G01017</t>
        </is>
      </c>
      <c r="C25" s="32" t="inlineStr">
        <is>
          <t>Insurance</t>
        </is>
      </c>
      <c r="D25" s="14" t="n">
        <v>23980</v>
      </c>
      <c r="E25" s="15" t="n">
        <v>472.53</v>
      </c>
      <c r="F25" s="16" t="n">
        <v>0.032</v>
      </c>
      <c r="G25" s="16" t="n"/>
    </row>
    <row r="26">
      <c r="A26" s="13" t="inlineStr">
        <is>
          <t>Grasim Industries Ltd.</t>
        </is>
      </c>
      <c r="B26" s="32" t="inlineStr">
        <is>
          <t>INE047A01021</t>
        </is>
      </c>
      <c r="C26" s="32" t="inlineStr">
        <is>
          <t>Cement &amp; Cement Products</t>
        </is>
      </c>
      <c r="D26" s="14" t="n">
        <v>15863</v>
      </c>
      <c r="E26" s="15" t="n">
        <v>434.55</v>
      </c>
      <c r="F26" s="16" t="n">
        <v>0.0294</v>
      </c>
      <c r="G26" s="16" t="n"/>
    </row>
    <row r="27">
      <c r="A27" s="13" t="inlineStr">
        <is>
          <t>HCL Technologies Ltd.</t>
        </is>
      </c>
      <c r="B27" s="32" t="inlineStr">
        <is>
          <t>INE860A01027</t>
        </is>
      </c>
      <c r="C27" s="32" t="inlineStr">
        <is>
          <t>IT - Software</t>
        </is>
      </c>
      <c r="D27" s="14" t="n">
        <v>26640</v>
      </c>
      <c r="E27" s="15" t="n">
        <v>432.69</v>
      </c>
      <c r="F27" s="16" t="n">
        <v>0.0293</v>
      </c>
      <c r="G27" s="16" t="n"/>
    </row>
    <row r="28">
      <c r="A28" s="13" t="inlineStr">
        <is>
          <t>Lupin Ltd.</t>
        </is>
      </c>
      <c r="B28" s="32" t="inlineStr">
        <is>
          <t>INE326A01037</t>
        </is>
      </c>
      <c r="C28" s="32" t="inlineStr">
        <is>
          <t>Pharmaceuticals &amp; Biotechnology</t>
        </is>
      </c>
      <c r="D28" s="14" t="n">
        <v>20759</v>
      </c>
      <c r="E28" s="15" t="n">
        <v>432.24</v>
      </c>
      <c r="F28" s="16" t="n">
        <v>0.0293</v>
      </c>
      <c r="G28" s="16" t="n"/>
    </row>
    <row r="29">
      <c r="A29" s="13" t="inlineStr">
        <is>
          <t>Ultratech Cement Ltd.</t>
        </is>
      </c>
      <c r="B29" s="32" t="inlineStr">
        <is>
          <t>INE481G01011</t>
        </is>
      </c>
      <c r="C29" s="32" t="inlineStr">
        <is>
          <t>Cement &amp; Cement Products</t>
        </is>
      </c>
      <c r="D29" s="14" t="n">
        <v>3724</v>
      </c>
      <c r="E29" s="15" t="n">
        <v>431.98</v>
      </c>
      <c r="F29" s="16" t="n">
        <v>0.0293</v>
      </c>
      <c r="G29" s="16" t="n"/>
    </row>
    <row r="30">
      <c r="A30" s="13" t="inlineStr">
        <is>
          <t>Torrent Pharmaceuticals Ltd.</t>
        </is>
      </c>
      <c r="B30" s="32" t="inlineStr">
        <is>
          <t>INE685A01028</t>
        </is>
      </c>
      <c r="C30" s="32" t="inlineStr">
        <is>
          <t>Pharmaceuticals &amp; Biotechnology</t>
        </is>
      </c>
      <c r="D30" s="14" t="n">
        <v>11531</v>
      </c>
      <c r="E30" s="15" t="n">
        <v>429.02</v>
      </c>
      <c r="F30" s="16" t="n">
        <v>0.0291</v>
      </c>
      <c r="G30" s="16" t="n"/>
    </row>
    <row r="31">
      <c r="A31" s="13" t="inlineStr">
        <is>
          <t>Tata Consultancy Services Ltd.</t>
        </is>
      </c>
      <c r="B31" s="32" t="inlineStr">
        <is>
          <t>INE467B01029</t>
        </is>
      </c>
      <c r="C31" s="32" t="inlineStr">
        <is>
          <t>IT - Software</t>
        </is>
      </c>
      <c r="D31" s="14" t="n">
        <v>13145</v>
      </c>
      <c r="E31" s="15" t="n">
        <v>412.42</v>
      </c>
      <c r="F31" s="16" t="n">
        <v>0.0279</v>
      </c>
      <c r="G31" s="16" t="n"/>
    </row>
    <row r="32">
      <c r="A32" s="13" t="inlineStr">
        <is>
          <t>Tech Mahindra Ltd.</t>
        </is>
      </c>
      <c r="B32" s="32" t="inlineStr">
        <is>
          <t>INE669C01036</t>
        </is>
      </c>
      <c r="C32" s="32" t="inlineStr">
        <is>
          <t>IT - Software</t>
        </is>
      </c>
      <c r="D32" s="14" t="n">
        <v>27009</v>
      </c>
      <c r="E32" s="15" t="n">
        <v>409.81</v>
      </c>
      <c r="F32" s="16" t="n">
        <v>0.0278</v>
      </c>
      <c r="G32" s="16" t="n"/>
    </row>
    <row r="33">
      <c r="A33" s="13" t="inlineStr">
        <is>
          <t>Infosys Ltd.</t>
        </is>
      </c>
      <c r="B33" s="32" t="inlineStr">
        <is>
          <t>INE009A01021</t>
        </is>
      </c>
      <c r="C33" s="32" t="inlineStr">
        <is>
          <t>IT - Software</t>
        </is>
      </c>
      <c r="D33" s="14" t="n">
        <v>25498</v>
      </c>
      <c r="E33" s="15" t="n">
        <v>397.79</v>
      </c>
      <c r="F33" s="16" t="n">
        <v>0.027</v>
      </c>
      <c r="G33" s="16" t="n"/>
    </row>
    <row r="34">
      <c r="A34" s="13" t="inlineStr">
        <is>
          <t>Shree Cement Ltd.</t>
        </is>
      </c>
      <c r="B34" s="32" t="inlineStr">
        <is>
          <t>INE070A01015</t>
        </is>
      </c>
      <c r="C34" s="32" t="inlineStr">
        <is>
          <t>Cement &amp; Cement Products</t>
        </is>
      </c>
      <c r="D34" s="14" t="n">
        <v>1474</v>
      </c>
      <c r="E34" s="15" t="n">
        <v>389.14</v>
      </c>
      <c r="F34" s="16" t="n">
        <v>0.0264</v>
      </c>
      <c r="G34" s="16" t="n"/>
    </row>
    <row r="35">
      <c r="A35" s="13" t="inlineStr">
        <is>
          <t>Bosch Ltd.</t>
        </is>
      </c>
      <c r="B35" s="32" t="inlineStr">
        <is>
          <t>INE323A01026</t>
        </is>
      </c>
      <c r="C35" s="32" t="inlineStr">
        <is>
          <t>Auto Components</t>
        </is>
      </c>
      <c r="D35" s="14" t="n">
        <v>956</v>
      </c>
      <c r="E35" s="15" t="n">
        <v>345.21</v>
      </c>
      <c r="F35" s="16" t="n">
        <v>0.0234</v>
      </c>
      <c r="G35" s="16" t="n"/>
    </row>
    <row r="36">
      <c r="A36" s="13" t="inlineStr">
        <is>
          <t>SBI Cards &amp; Payment Services Ltd.</t>
        </is>
      </c>
      <c r="B36" s="32" t="inlineStr">
        <is>
          <t>INE018E01016</t>
        </is>
      </c>
      <c r="C36" s="32" t="inlineStr">
        <is>
          <t>Finance</t>
        </is>
      </c>
      <c r="D36" s="14" t="n">
        <v>33029</v>
      </c>
      <c r="E36" s="15" t="n">
        <v>290.7</v>
      </c>
      <c r="F36" s="16" t="n">
        <v>0.0197</v>
      </c>
      <c r="G36" s="16" t="n"/>
    </row>
    <row r="37">
      <c r="A37" s="13" t="inlineStr">
        <is>
          <t>Page Industries Ltd.</t>
        </is>
      </c>
      <c r="B37" s="32" t="inlineStr">
        <is>
          <t>INE761H01022</t>
        </is>
      </c>
      <c r="C37" s="32" t="inlineStr">
        <is>
          <t>Textiles &amp; Apparels</t>
        </is>
      </c>
      <c r="D37" s="14" t="n">
        <v>695</v>
      </c>
      <c r="E37" s="15" t="n">
        <v>266.32</v>
      </c>
      <c r="F37" s="16" t="n">
        <v>0.018</v>
      </c>
      <c r="G37" s="16" t="n"/>
    </row>
    <row r="38">
      <c r="A38" s="17" t="inlineStr">
        <is>
          <t>Sub Total</t>
        </is>
      </c>
      <c r="B38" s="33" t="n"/>
      <c r="C38" s="33" t="n"/>
      <c r="D38" s="18" t="n"/>
      <c r="E38" s="38" t="n">
        <v>14749.61</v>
      </c>
      <c r="F38" s="39" t="n">
        <v>0.9993</v>
      </c>
      <c r="G38" s="21" t="n"/>
    </row>
    <row r="39">
      <c r="A39" s="17" t="n"/>
      <c r="B39" s="33" t="n"/>
      <c r="C39" s="33" t="n"/>
      <c r="D39" s="18" t="n"/>
      <c r="E39" s="42" t="n"/>
      <c r="F39" s="21" t="n"/>
      <c r="G39" s="21" t="n"/>
    </row>
    <row r="40">
      <c r="A40" s="17" t="n"/>
      <c r="B40" s="33" t="n"/>
      <c r="C40" s="33" t="n"/>
      <c r="D40" s="18" t="n"/>
      <c r="E40" s="42" t="n"/>
      <c r="F40" s="21" t="n"/>
      <c r="G40" s="21" t="n"/>
    </row>
    <row r="41">
      <c r="A41" s="17" t="n"/>
      <c r="B41" s="33" t="n"/>
      <c r="C41" s="33" t="n"/>
      <c r="D41" s="18" t="n"/>
      <c r="E41" s="42" t="n"/>
      <c r="F41" s="21" t="n"/>
      <c r="G41" s="21" t="n"/>
    </row>
    <row r="42">
      <c r="A42" s="69" t="inlineStr">
        <is>
          <t>Debt Instruments</t>
        </is>
      </c>
      <c r="B42" s="33" t="n"/>
      <c r="C42" s="33" t="n"/>
      <c r="D42" s="18" t="n"/>
      <c r="E42" s="42" t="n"/>
      <c r="F42" s="21" t="n"/>
      <c r="G42" s="21" t="n"/>
    </row>
    <row r="43">
      <c r="A43" s="69" t="inlineStr">
        <is>
          <t>(a) Non-convertible Preference share</t>
        </is>
      </c>
      <c r="B43" s="32" t="n"/>
      <c r="C43" s="32" t="n"/>
      <c r="D43" s="14" t="n"/>
      <c r="E43" s="15" t="n"/>
      <c r="F43" s="16" t="n"/>
      <c r="G43" s="16" t="n"/>
    </row>
    <row r="44">
      <c r="A44" s="69" t="inlineStr">
        <is>
          <t>Listed / Awaiting listing on Stock Exchanges</t>
        </is>
      </c>
      <c r="B44" s="32" t="n"/>
      <c r="C44" s="32" t="n"/>
      <c r="D44" s="14" t="n"/>
      <c r="E44" s="15" t="n"/>
      <c r="F44" s="16" t="n"/>
      <c r="G44" s="16" t="n"/>
    </row>
    <row r="45">
      <c r="A45" s="13" t="inlineStr">
        <is>
          <t>6% TVS MOTOR CO LTD NCRPS 01-09-2026</t>
        </is>
      </c>
      <c r="B45" s="32" t="inlineStr">
        <is>
          <t>INE494B04019</t>
        </is>
      </c>
      <c r="C45" s="32" t="inlineStr">
        <is>
          <t>Automobiles</t>
        </is>
      </c>
      <c r="D45" s="14" t="n">
        <v>61648</v>
      </c>
      <c r="E45" s="15" t="n">
        <v>6.25</v>
      </c>
      <c r="F45" s="16" t="n">
        <v>0.0004</v>
      </c>
      <c r="G45" s="16" t="n">
        <v>0.06035</v>
      </c>
    </row>
    <row r="46">
      <c r="A46" s="17" t="inlineStr">
        <is>
          <t>Sub Total</t>
        </is>
      </c>
      <c r="B46" s="33" t="n"/>
      <c r="C46" s="33" t="n"/>
      <c r="D46" s="18" t="n"/>
      <c r="E46" s="38" t="n">
        <v>6.25</v>
      </c>
      <c r="F46" s="39" t="n">
        <v>0.0004</v>
      </c>
      <c r="G46" s="21" t="n"/>
    </row>
    <row r="47">
      <c r="A47" s="25" t="inlineStr">
        <is>
          <t>TOTAL</t>
        </is>
      </c>
      <c r="B47" s="34" t="n"/>
      <c r="C47" s="34" t="n"/>
      <c r="D47" s="26" t="n"/>
      <c r="E47" s="29" t="n">
        <v>14755.86</v>
      </c>
      <c r="F47" s="30" t="n">
        <v>0.9997</v>
      </c>
      <c r="G47" s="21" t="n"/>
    </row>
    <row r="48">
      <c r="A48" s="13" t="n"/>
      <c r="B48" s="32" t="n"/>
      <c r="C48" s="32" t="n"/>
      <c r="D48" s="14" t="n"/>
      <c r="E48" s="15" t="n"/>
      <c r="F48" s="16" t="n"/>
      <c r="G48" s="16" t="n"/>
    </row>
    <row r="49">
      <c r="A49" s="13" t="n"/>
      <c r="B49" s="32" t="n"/>
      <c r="C49" s="32" t="n"/>
      <c r="D49" s="14" t="n"/>
      <c r="E49" s="15" t="n"/>
      <c r="F49" s="16" t="n"/>
      <c r="G49" s="16" t="n"/>
    </row>
    <row r="50">
      <c r="A50" s="17" t="inlineStr">
        <is>
          <t>TREPS / Reverse Repo</t>
        </is>
      </c>
      <c r="B50" s="32" t="n"/>
      <c r="C50" s="32" t="n"/>
      <c r="D50" s="14" t="n"/>
      <c r="E50" s="15" t="n"/>
      <c r="F50" s="16" t="n"/>
      <c r="G50" s="16" t="n"/>
    </row>
    <row r="51">
      <c r="A51" s="13" t="inlineStr">
        <is>
          <t>Clearing Corporation of India Ltd.</t>
        </is>
      </c>
      <c r="B51" s="32" t="n"/>
      <c r="C51" s="32" t="n"/>
      <c r="D51" s="14" t="n"/>
      <c r="E51" s="15" t="n">
        <v>25.99</v>
      </c>
      <c r="F51" s="16" t="n">
        <v>0.0018</v>
      </c>
      <c r="G51" s="16" t="n">
        <v>0.053935</v>
      </c>
    </row>
    <row r="52">
      <c r="A52" s="17" t="inlineStr">
        <is>
          <t>Sub Total</t>
        </is>
      </c>
      <c r="B52" s="33" t="n"/>
      <c r="C52" s="33" t="n"/>
      <c r="D52" s="18" t="n"/>
      <c r="E52" s="38" t="n">
        <v>25.99</v>
      </c>
      <c r="F52" s="39" t="n">
        <v>0.0018</v>
      </c>
      <c r="G52" s="21" t="n"/>
    </row>
    <row r="53">
      <c r="A53" s="13" t="n"/>
      <c r="B53" s="32" t="n"/>
      <c r="C53" s="32" t="n"/>
      <c r="D53" s="14" t="n"/>
      <c r="E53" s="15" t="n"/>
      <c r="F53" s="16" t="n"/>
      <c r="G53" s="16" t="n"/>
    </row>
    <row r="54">
      <c r="A54" s="25" t="inlineStr">
        <is>
          <t>TOTAL</t>
        </is>
      </c>
      <c r="B54" s="34" t="n"/>
      <c r="C54" s="34" t="n"/>
      <c r="D54" s="26" t="n"/>
      <c r="E54" s="19" t="n">
        <v>25.99</v>
      </c>
      <c r="F54" s="20" t="n">
        <v>0.0018</v>
      </c>
      <c r="G54" s="21" t="n"/>
    </row>
    <row r="55">
      <c r="A55" s="13" t="inlineStr">
        <is>
          <t>Accrued Interest</t>
        </is>
      </c>
      <c r="B55" s="32" t="n"/>
      <c r="C55" s="32" t="n"/>
      <c r="D55" s="14" t="n"/>
      <c r="E55" s="15" t="n">
        <v>0.0115207</v>
      </c>
      <c r="F55" s="16" t="n">
        <v>0</v>
      </c>
      <c r="G55" s="16" t="n"/>
    </row>
    <row r="56">
      <c r="A56" s="13" t="inlineStr">
        <is>
          <t>Net Receivables/(Payables)</t>
        </is>
      </c>
      <c r="B56" s="32" t="n"/>
      <c r="C56" s="32" t="n"/>
      <c r="D56" s="14" t="n"/>
      <c r="E56" s="36" t="n">
        <v>-24.5915207</v>
      </c>
      <c r="F56" s="37" t="n">
        <v>-0.0015</v>
      </c>
      <c r="G56" s="16" t="n">
        <v>0.053935</v>
      </c>
    </row>
    <row r="57">
      <c r="A57" s="27" t="inlineStr">
        <is>
          <t>GRAND TOTAL</t>
        </is>
      </c>
      <c r="B57" s="35" t="n"/>
      <c r="C57" s="35" t="n"/>
      <c r="D57" s="28" t="n"/>
      <c r="E57" s="29" t="n">
        <v>14757.27</v>
      </c>
      <c r="F57" s="30" t="n">
        <v>1</v>
      </c>
      <c r="G57" s="30" t="n"/>
    </row>
    <row r="62">
      <c r="A62" s="83" t="inlineStr">
        <is>
          <t>Notes:</t>
        </is>
      </c>
    </row>
    <row r="63">
      <c r="A63" s="57" t="inlineStr">
        <is>
          <t>1. Security in default beyond its maturiy date</t>
        </is>
      </c>
      <c r="B63" s="3" t="inlineStr">
        <is>
          <t>NIL</t>
        </is>
      </c>
    </row>
    <row r="64">
      <c r="A64" t="inlineStr">
        <is>
          <t>2. NAV at the beginning of the period (Rs. per unit)</t>
        </is>
      </c>
    </row>
    <row r="65">
      <c r="A65" t="inlineStr">
        <is>
          <t>Plan /option (Face Value 10)</t>
        </is>
      </c>
      <c r="B65" t="inlineStr">
        <is>
          <t>As on</t>
        </is>
      </c>
      <c r="C65" t="inlineStr">
        <is>
          <t>As on</t>
        </is>
      </c>
    </row>
    <row r="66">
      <c r="B66" s="58" t="n">
        <v>45961</v>
      </c>
      <c r="C66" s="58" t="n">
        <v>45989</v>
      </c>
    </row>
    <row r="67">
      <c r="A67" t="inlineStr">
        <is>
          <t>Direct Plan  Growth Option</t>
        </is>
      </c>
      <c r="B67" t="n">
        <v>10.0813</v>
      </c>
      <c r="C67" t="n">
        <v>10.1607</v>
      </c>
    </row>
    <row r="68">
      <c r="A68" t="inlineStr">
        <is>
          <t>Direct Plan IDCW Option</t>
        </is>
      </c>
      <c r="B68" t="n">
        <v>10.0813</v>
      </c>
      <c r="C68" t="n">
        <v>10.1607</v>
      </c>
    </row>
    <row r="69">
      <c r="A69" t="inlineStr">
        <is>
          <t>Regular Plan  Growth Option</t>
        </is>
      </c>
      <c r="B69" t="n">
        <v>9.971399999999999</v>
      </c>
      <c r="C69" t="n">
        <v>10.0444</v>
      </c>
    </row>
    <row r="70">
      <c r="A70" t="inlineStr">
        <is>
          <t>Regular Plan IDCW Option</t>
        </is>
      </c>
      <c r="B70" t="n">
        <v>9.971399999999999</v>
      </c>
      <c r="C70" t="n">
        <v>10.0444</v>
      </c>
    </row>
    <row r="72">
      <c r="A72" t="inlineStr">
        <is>
          <t xml:space="preserve">3. Total Dividend (Net) declared during the month </t>
        </is>
      </c>
      <c r="B72" s="3" t="inlineStr">
        <is>
          <t>NIL</t>
        </is>
      </c>
    </row>
    <row r="73">
      <c r="A73" t="inlineStr">
        <is>
          <t>4. Bonus was declared during the month</t>
        </is>
      </c>
      <c r="B73" s="3" t="inlineStr">
        <is>
          <t>NIL</t>
        </is>
      </c>
    </row>
    <row r="74" ht="29" customHeight="1">
      <c r="A74" s="57" t="inlineStr">
        <is>
          <t>5. Investment in Repo of Corporate Debt Securities during the month ended November 30, 2025</t>
        </is>
      </c>
      <c r="B74" s="3" t="inlineStr">
        <is>
          <t>NIL</t>
        </is>
      </c>
    </row>
    <row r="75" ht="29" customHeight="1">
      <c r="A75" s="57" t="inlineStr">
        <is>
          <t>6. Investment in foreign securities/ADRs/GDRs at the end of the month</t>
        </is>
      </c>
      <c r="B75" s="3" t="inlineStr">
        <is>
          <t>NIL</t>
        </is>
      </c>
    </row>
    <row r="76">
      <c r="A76" t="inlineStr">
        <is>
          <t>7. Portfolio Turnover Ratio</t>
        </is>
      </c>
      <c r="B76" s="60" t="n">
        <v>0.8782</v>
      </c>
    </row>
    <row r="77" ht="43.5" customHeight="1">
      <c r="A77" s="57" t="inlineStr">
        <is>
          <t>8. Total gross exposure to derivative instruments (excluding reversed positions) at the end of the month (Rs. in Lakhs)</t>
        </is>
      </c>
      <c r="B77" s="3" t="inlineStr">
        <is>
          <t>NIL</t>
        </is>
      </c>
    </row>
    <row r="78">
      <c r="B78" s="3" t="n"/>
    </row>
    <row r="79" ht="29" customHeight="1">
      <c r="A79" s="57" t="inlineStr">
        <is>
          <t>9. Margin Deposits includes Margin money placed on derivatives other than margin money placed with bank</t>
        </is>
      </c>
      <c r="B79" s="3" t="inlineStr">
        <is>
          <t>NIL</t>
        </is>
      </c>
    </row>
    <row r="80" ht="29" customHeight="1">
      <c r="A80" s="57" t="inlineStr">
        <is>
          <t>10. Value of investment made by other schemes under same management (Rs. In Lakhs)</t>
        </is>
      </c>
      <c r="B80" t="inlineStr">
        <is>
          <t>NIL</t>
        </is>
      </c>
    </row>
    <row r="81" ht="29" customHeight="1">
      <c r="A81" s="57" t="inlineStr">
        <is>
          <t>11. Number of instance of deviation In valuation of securities</t>
        </is>
      </c>
      <c r="B81" s="3" t="inlineStr">
        <is>
          <t>NIL</t>
        </is>
      </c>
    </row>
    <row r="82" ht="29" customHeight="1">
      <c r="A82" s="57" t="inlineStr">
        <is>
          <t>12. Total value and percentage of illiquid equity shares / securities</t>
        </is>
      </c>
      <c r="B82" s="3" t="inlineStr">
        <is>
          <t>NIL</t>
        </is>
      </c>
    </row>
    <row r="84" ht="70" customHeight="1">
      <c r="A84" s="85" t="inlineStr">
        <is>
          <t>Scheme Name</t>
        </is>
      </c>
      <c r="B84" s="85" t="inlineStr">
        <is>
          <t>Risk- O - Meter</t>
        </is>
      </c>
      <c r="C84" s="85" t="inlineStr">
        <is>
          <t>Benchmark of the Scheme</t>
        </is>
      </c>
      <c r="D84" s="85" t="inlineStr">
        <is>
          <t>Benchmark Risk-o-meter</t>
        </is>
      </c>
    </row>
    <row r="85" ht="70" customHeight="1">
      <c r="A85" s="85" t="inlineStr">
        <is>
          <t>Edelweiss Nifty Alpha Low Volatility 30 Index Fund</t>
        </is>
      </c>
      <c r="B85" s="85" t="n"/>
      <c r="C85" s="85" t="inlineStr">
        <is>
          <t>Nifty Alpha Low Volatility 30 Index</t>
        </is>
      </c>
      <c r="D85" s="85" t="n"/>
      <c r="E85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G485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ARBITRAGE FUND AS ON NOVEMBER 30, 2025</t>
        </is>
      </c>
    </row>
    <row r="2" ht="31.5" customHeight="1">
      <c r="A2" s="84" t="inlineStr">
        <is>
          <t>(An open ended scheme investing in arbitrage opportunities)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8302250</v>
      </c>
      <c r="E8" s="15" t="n">
        <v>83653.47</v>
      </c>
      <c r="F8" s="16" t="n">
        <v>0.05</v>
      </c>
      <c r="G8" s="16" t="n"/>
    </row>
    <row r="9">
      <c r="A9" s="13" t="inlineStr">
        <is>
          <t>Reliance Industries Ltd.</t>
        </is>
      </c>
      <c r="B9" s="32" t="inlineStr">
        <is>
          <t>INE002A01018</t>
        </is>
      </c>
      <c r="C9" s="32" t="inlineStr">
        <is>
          <t>Petroleum Products</t>
        </is>
      </c>
      <c r="D9" s="14" t="n">
        <v>4357500</v>
      </c>
      <c r="E9" s="15" t="n">
        <v>68303.81</v>
      </c>
      <c r="F9" s="16" t="n">
        <v>0.0409</v>
      </c>
      <c r="G9" s="16" t="n"/>
    </row>
    <row r="10">
      <c r="A10" s="13" t="inlineStr">
        <is>
          <t>Vodafone Idea Ltd.</t>
        </is>
      </c>
      <c r="B10" s="32" t="inlineStr">
        <is>
          <t>INE669E01016</t>
        </is>
      </c>
      <c r="C10" s="32" t="inlineStr">
        <is>
          <t>Telecom - Services</t>
        </is>
      </c>
      <c r="D10" s="14" t="n">
        <v>336075450</v>
      </c>
      <c r="E10" s="15" t="n">
        <v>33473.11</v>
      </c>
      <c r="F10" s="16" t="n">
        <v>0.02</v>
      </c>
      <c r="G10" s="16" t="n"/>
    </row>
    <row r="11">
      <c r="A11" s="13" t="inlineStr">
        <is>
          <t>JSW Steel Ltd.</t>
        </is>
      </c>
      <c r="B11" s="32" t="inlineStr">
        <is>
          <t>INE019A01038</t>
        </is>
      </c>
      <c r="C11" s="32" t="inlineStr">
        <is>
          <t>Ferrous Metals</t>
        </is>
      </c>
      <c r="D11" s="14" t="n">
        <v>2783700</v>
      </c>
      <c r="E11" s="15" t="n">
        <v>32299.27</v>
      </c>
      <c r="F11" s="16" t="n">
        <v>0.0193</v>
      </c>
      <c r="G11" s="16" t="n"/>
    </row>
    <row r="12">
      <c r="A12" s="13" t="inlineStr">
        <is>
          <t>Vedanta Ltd.</t>
        </is>
      </c>
      <c r="B12" s="32" t="inlineStr">
        <is>
          <t>INE205A01025</t>
        </is>
      </c>
      <c r="C12" s="32" t="inlineStr">
        <is>
          <t>Diversified Metals</t>
        </is>
      </c>
      <c r="D12" s="14" t="n">
        <v>5233650</v>
      </c>
      <c r="E12" s="15" t="n">
        <v>27529</v>
      </c>
      <c r="F12" s="16" t="n">
        <v>0.0165</v>
      </c>
      <c r="G12" s="16" t="n"/>
    </row>
    <row r="13">
      <c r="A13" s="13" t="inlineStr">
        <is>
          <t>Axis Bank Ltd.</t>
        </is>
      </c>
      <c r="B13" s="32" t="inlineStr">
        <is>
          <t>INE238A01034</t>
        </is>
      </c>
      <c r="C13" s="32" t="inlineStr">
        <is>
          <t>Banks</t>
        </is>
      </c>
      <c r="D13" s="14" t="n">
        <v>2100625</v>
      </c>
      <c r="E13" s="15" t="n">
        <v>26881.7</v>
      </c>
      <c r="F13" s="16" t="n">
        <v>0.0161</v>
      </c>
      <c r="G13" s="16" t="n"/>
    </row>
    <row r="14">
      <c r="A14" s="13" t="inlineStr">
        <is>
          <t>IndusInd Bank Ltd.</t>
        </is>
      </c>
      <c r="B14" s="32" t="inlineStr">
        <is>
          <t>INE095A01012</t>
        </is>
      </c>
      <c r="C14" s="32" t="inlineStr">
        <is>
          <t>Banks</t>
        </is>
      </c>
      <c r="D14" s="14" t="n">
        <v>3042900</v>
      </c>
      <c r="E14" s="15" t="n">
        <v>26124.82</v>
      </c>
      <c r="F14" s="16" t="n">
        <v>0.0156</v>
      </c>
      <c r="G14" s="16" t="n"/>
    </row>
    <row r="15">
      <c r="A15" s="13" t="inlineStr">
        <is>
          <t>Tata Consultancy Services Ltd.</t>
        </is>
      </c>
      <c r="B15" s="32" t="inlineStr">
        <is>
          <t>INE467B01029</t>
        </is>
      </c>
      <c r="C15" s="32" t="inlineStr">
        <is>
          <t>IT - Software</t>
        </is>
      </c>
      <c r="D15" s="14" t="n">
        <v>816375</v>
      </c>
      <c r="E15" s="15" t="n">
        <v>25613.77</v>
      </c>
      <c r="F15" s="16" t="n">
        <v>0.0153</v>
      </c>
      <c r="G15" s="16" t="n"/>
    </row>
    <row r="16">
      <c r="A16" s="13" t="inlineStr">
        <is>
          <t>ICICI Bank Ltd.</t>
        </is>
      </c>
      <c r="B16" s="32" t="inlineStr">
        <is>
          <t>INE090A01021</t>
        </is>
      </c>
      <c r="C16" s="32" t="inlineStr">
        <is>
          <t>Banks</t>
        </is>
      </c>
      <c r="D16" s="14" t="n">
        <v>1797600</v>
      </c>
      <c r="E16" s="15" t="n">
        <v>24965.07</v>
      </c>
      <c r="F16" s="16" t="n">
        <v>0.0149</v>
      </c>
      <c r="G16" s="16" t="n"/>
    </row>
    <row r="17">
      <c r="A17" s="13" t="inlineStr">
        <is>
          <t>Glenmark Pharmaceuticals Ltd.</t>
        </is>
      </c>
      <c r="B17" s="32" t="inlineStr">
        <is>
          <t>INE935A01035</t>
        </is>
      </c>
      <c r="C17" s="32" t="inlineStr">
        <is>
          <t>Pharmaceuticals &amp; Biotechnology</t>
        </is>
      </c>
      <c r="D17" s="14" t="n">
        <v>1255125</v>
      </c>
      <c r="E17" s="15" t="n">
        <v>24427.24</v>
      </c>
      <c r="F17" s="16" t="n">
        <v>0.0146</v>
      </c>
      <c r="G17" s="16" t="n"/>
    </row>
    <row r="18">
      <c r="A18" s="13" t="inlineStr">
        <is>
          <t>Multi Commodity Exchange Of India Ltd.</t>
        </is>
      </c>
      <c r="B18" s="32" t="inlineStr">
        <is>
          <t>INE745G01035</t>
        </is>
      </c>
      <c r="C18" s="32" t="inlineStr">
        <is>
          <t>Capital Markets</t>
        </is>
      </c>
      <c r="D18" s="14" t="n">
        <v>215875</v>
      </c>
      <c r="E18" s="15" t="n">
        <v>21746.17</v>
      </c>
      <c r="F18" s="16" t="n">
        <v>0.013</v>
      </c>
      <c r="G18" s="16" t="n"/>
    </row>
    <row r="19">
      <c r="A19" s="13" t="inlineStr">
        <is>
          <t>JSW Energy Ltd.</t>
        </is>
      </c>
      <c r="B19" s="32" t="inlineStr">
        <is>
          <t>INE121E01018</t>
        </is>
      </c>
      <c r="C19" s="32" t="inlineStr">
        <is>
          <t>Power</t>
        </is>
      </c>
      <c r="D19" s="14" t="n">
        <v>4259000</v>
      </c>
      <c r="E19" s="15" t="n">
        <v>20811.6</v>
      </c>
      <c r="F19" s="16" t="n">
        <v>0.0124</v>
      </c>
      <c r="G19" s="16" t="n"/>
    </row>
    <row r="20">
      <c r="A20" s="13" t="inlineStr">
        <is>
          <t>Eternal Ltd.</t>
        </is>
      </c>
      <c r="B20" s="32" t="inlineStr">
        <is>
          <t>INE758T01015</t>
        </is>
      </c>
      <c r="C20" s="32" t="inlineStr">
        <is>
          <t>Retailing</t>
        </is>
      </c>
      <c r="D20" s="14" t="n">
        <v>6860325</v>
      </c>
      <c r="E20" s="15" t="n">
        <v>20587.84</v>
      </c>
      <c r="F20" s="16" t="n">
        <v>0.0123</v>
      </c>
      <c r="G20" s="16" t="n"/>
    </row>
    <row r="21">
      <c r="A21" s="13" t="inlineStr">
        <is>
          <t>Steel Authority of India Ltd.</t>
        </is>
      </c>
      <c r="B21" s="32" t="inlineStr">
        <is>
          <t>INE114A01011</t>
        </is>
      </c>
      <c r="C21" s="32" t="inlineStr">
        <is>
          <t>Ferrous Metals</t>
        </is>
      </c>
      <c r="D21" s="14" t="n">
        <v>15152800</v>
      </c>
      <c r="E21" s="15" t="n">
        <v>20442.64</v>
      </c>
      <c r="F21" s="16" t="n">
        <v>0.0122</v>
      </c>
      <c r="G21" s="16" t="n"/>
    </row>
    <row r="22">
      <c r="A22" s="13" t="inlineStr">
        <is>
          <t>IDFC First Bank Ltd.</t>
        </is>
      </c>
      <c r="B22" s="32" t="inlineStr">
        <is>
          <t>INE092T01019</t>
        </is>
      </c>
      <c r="C22" s="32" t="inlineStr">
        <is>
          <t>Banks</t>
        </is>
      </c>
      <c r="D22" s="14" t="n">
        <v>23846025</v>
      </c>
      <c r="E22" s="15" t="n">
        <v>19107.82</v>
      </c>
      <c r="F22" s="16" t="n">
        <v>0.0114</v>
      </c>
      <c r="G22" s="16" t="n"/>
    </row>
    <row r="23">
      <c r="A23" s="13" t="inlineStr">
        <is>
          <t>Hindustan Petroleum Corporation Ltd.</t>
        </is>
      </c>
      <c r="B23" s="32" t="inlineStr">
        <is>
          <t>INE094A01015</t>
        </is>
      </c>
      <c r="C23" s="32" t="inlineStr">
        <is>
          <t>Petroleum Products</t>
        </is>
      </c>
      <c r="D23" s="14" t="n">
        <v>4122900</v>
      </c>
      <c r="E23" s="15" t="n">
        <v>18862.27</v>
      </c>
      <c r="F23" s="16" t="n">
        <v>0.0113</v>
      </c>
      <c r="G23" s="16" t="n"/>
    </row>
    <row r="24">
      <c r="A24" s="13" t="inlineStr">
        <is>
          <t>Hindustan Aeronautics Ltd.</t>
        </is>
      </c>
      <c r="B24" s="32" t="inlineStr">
        <is>
          <t>INE066F01020</t>
        </is>
      </c>
      <c r="C24" s="32" t="inlineStr">
        <is>
          <t>Aerospace &amp; Defense</t>
        </is>
      </c>
      <c r="D24" s="14" t="n">
        <v>400950</v>
      </c>
      <c r="E24" s="15" t="n">
        <v>18212.75</v>
      </c>
      <c r="F24" s="16" t="n">
        <v>0.0109</v>
      </c>
      <c r="G24" s="16" t="n"/>
    </row>
    <row r="25">
      <c r="A25" s="13" t="inlineStr">
        <is>
          <t>Marico Ltd.</t>
        </is>
      </c>
      <c r="B25" s="32" t="inlineStr">
        <is>
          <t>INE196A01026</t>
        </is>
      </c>
      <c r="C25" s="32" t="inlineStr">
        <is>
          <t>Agricultural Food &amp; other Products</t>
        </is>
      </c>
      <c r="D25" s="14" t="n">
        <v>2436000</v>
      </c>
      <c r="E25" s="15" t="n">
        <v>17475.86</v>
      </c>
      <c r="F25" s="16" t="n">
        <v>0.0105</v>
      </c>
      <c r="G25" s="16" t="n"/>
    </row>
    <row r="26">
      <c r="A26" s="13" t="inlineStr">
        <is>
          <t>NMDC Ltd.</t>
        </is>
      </c>
      <c r="B26" s="32" t="inlineStr">
        <is>
          <t>INE584A01023</t>
        </is>
      </c>
      <c r="C26" s="32" t="inlineStr">
        <is>
          <t>Minerals &amp; Mining</t>
        </is>
      </c>
      <c r="D26" s="14" t="n">
        <v>23523750</v>
      </c>
      <c r="E26" s="15" t="n">
        <v>17388.76</v>
      </c>
      <c r="F26" s="16" t="n">
        <v>0.0104</v>
      </c>
      <c r="G26" s="16" t="n"/>
    </row>
    <row r="27">
      <c r="A27" s="13" t="inlineStr">
        <is>
          <t>State Bank of India</t>
        </is>
      </c>
      <c r="B27" s="32" t="inlineStr">
        <is>
          <t>INE062A01020</t>
        </is>
      </c>
      <c r="C27" s="32" t="inlineStr">
        <is>
          <t>Banks</t>
        </is>
      </c>
      <c r="D27" s="14" t="n">
        <v>1736250</v>
      </c>
      <c r="E27" s="15" t="n">
        <v>16997.89</v>
      </c>
      <c r="F27" s="16" t="n">
        <v>0.0102</v>
      </c>
      <c r="G27" s="16" t="n"/>
    </row>
    <row r="28">
      <c r="A28" s="13" t="inlineStr">
        <is>
          <t>Yes Bank Ltd.</t>
        </is>
      </c>
      <c r="B28" s="32" t="inlineStr">
        <is>
          <t>INE528G01035</t>
        </is>
      </c>
      <c r="C28" s="32" t="inlineStr">
        <is>
          <t>Banks</t>
        </is>
      </c>
      <c r="D28" s="14" t="n">
        <v>73707000</v>
      </c>
      <c r="E28" s="15" t="n">
        <v>16901.02</v>
      </c>
      <c r="F28" s="16" t="n">
        <v>0.0101</v>
      </c>
      <c r="G28" s="16" t="n"/>
    </row>
    <row r="29">
      <c r="A29" s="13" t="inlineStr">
        <is>
          <t>ITC Ltd.</t>
        </is>
      </c>
      <c r="B29" s="32" t="inlineStr">
        <is>
          <t>INE154A01025</t>
        </is>
      </c>
      <c r="C29" s="32" t="inlineStr">
        <is>
          <t>Diversified FMCG</t>
        </is>
      </c>
      <c r="D29" s="14" t="n">
        <v>3979200</v>
      </c>
      <c r="E29" s="15" t="n">
        <v>16085.92</v>
      </c>
      <c r="F29" s="16" t="n">
        <v>0.009599999999999999</v>
      </c>
      <c r="G29" s="16" t="n"/>
    </row>
    <row r="30">
      <c r="A30" s="13" t="inlineStr">
        <is>
          <t>Aurobindo Pharma Ltd.</t>
        </is>
      </c>
      <c r="B30" s="32" t="inlineStr">
        <is>
          <t>INE406A01037</t>
        </is>
      </c>
      <c r="C30" s="32" t="inlineStr">
        <is>
          <t>Pharmaceuticals &amp; Biotechnology</t>
        </is>
      </c>
      <c r="D30" s="14" t="n">
        <v>1256750</v>
      </c>
      <c r="E30" s="15" t="n">
        <v>15416.55</v>
      </c>
      <c r="F30" s="16" t="n">
        <v>0.0092</v>
      </c>
      <c r="G30" s="16" t="n"/>
    </row>
    <row r="31">
      <c r="A31" s="13" t="inlineStr">
        <is>
          <t>Fortis Healthcare Ltd.</t>
        </is>
      </c>
      <c r="B31" s="32" t="inlineStr">
        <is>
          <t>INE061F01013</t>
        </is>
      </c>
      <c r="C31" s="32" t="inlineStr">
        <is>
          <t>Healthcare Services</t>
        </is>
      </c>
      <c r="D31" s="14" t="n">
        <v>1634475</v>
      </c>
      <c r="E31" s="15" t="n">
        <v>15022.46</v>
      </c>
      <c r="F31" s="16" t="n">
        <v>0.008999999999999999</v>
      </c>
      <c r="G31" s="16" t="n"/>
    </row>
    <row r="32">
      <c r="A32" s="13" t="inlineStr">
        <is>
          <t>Adani Energy Solutions Ltd.</t>
        </is>
      </c>
      <c r="B32" s="32" t="inlineStr">
        <is>
          <t>INE931S01010</t>
        </is>
      </c>
      <c r="C32" s="32" t="inlineStr">
        <is>
          <t>Power</t>
        </is>
      </c>
      <c r="D32" s="14" t="n">
        <v>1366200</v>
      </c>
      <c r="E32" s="15" t="n">
        <v>13587.54</v>
      </c>
      <c r="F32" s="16" t="n">
        <v>0.0081</v>
      </c>
      <c r="G32" s="16" t="n"/>
    </row>
    <row r="33">
      <c r="A33" s="13" t="inlineStr">
        <is>
          <t>Adani Green Energy Ltd.</t>
        </is>
      </c>
      <c r="B33" s="32" t="inlineStr">
        <is>
          <t>INE364U01010</t>
        </is>
      </c>
      <c r="C33" s="32" t="inlineStr">
        <is>
          <t>Power</t>
        </is>
      </c>
      <c r="D33" s="14" t="n">
        <v>1272000</v>
      </c>
      <c r="E33" s="15" t="n">
        <v>13333.1</v>
      </c>
      <c r="F33" s="16" t="n">
        <v>0.008</v>
      </c>
      <c r="G33" s="16" t="n"/>
    </row>
    <row r="34">
      <c r="A34" s="13" t="inlineStr">
        <is>
          <t>Kotak Mahindra Bank Ltd.</t>
        </is>
      </c>
      <c r="B34" s="32" t="inlineStr">
        <is>
          <t>INE237A01028</t>
        </is>
      </c>
      <c r="C34" s="32" t="inlineStr">
        <is>
          <t>Banks</t>
        </is>
      </c>
      <c r="D34" s="14" t="n">
        <v>614800</v>
      </c>
      <c r="E34" s="15" t="n">
        <v>13060.81</v>
      </c>
      <c r="F34" s="16" t="n">
        <v>0.0078</v>
      </c>
      <c r="G34" s="16" t="n"/>
    </row>
    <row r="35">
      <c r="A35" s="13" t="inlineStr">
        <is>
          <t>Canara Bank</t>
        </is>
      </c>
      <c r="B35" s="32" t="inlineStr">
        <is>
          <t>INE476A01022</t>
        </is>
      </c>
      <c r="C35" s="32" t="inlineStr">
        <is>
          <t>Banks</t>
        </is>
      </c>
      <c r="D35" s="14" t="n">
        <v>8329500</v>
      </c>
      <c r="E35" s="15" t="n">
        <v>12625.86</v>
      </c>
      <c r="F35" s="16" t="n">
        <v>0.0076</v>
      </c>
      <c r="G35" s="16" t="n"/>
    </row>
    <row r="36">
      <c r="A36" s="13" t="inlineStr">
        <is>
          <t>Jio Financial Services Ltd.</t>
        </is>
      </c>
      <c r="B36" s="32" t="inlineStr">
        <is>
          <t>INE758E01017</t>
        </is>
      </c>
      <c r="C36" s="32" t="inlineStr">
        <is>
          <t>Finance</t>
        </is>
      </c>
      <c r="D36" s="14" t="n">
        <v>4042000</v>
      </c>
      <c r="E36" s="15" t="n">
        <v>12376.6</v>
      </c>
      <c r="F36" s="16" t="n">
        <v>0.0074</v>
      </c>
      <c r="G36" s="16" t="n"/>
    </row>
    <row r="37">
      <c r="A37" s="13" t="inlineStr">
        <is>
          <t>Oil &amp; Natural Gas Corporation Ltd.</t>
        </is>
      </c>
      <c r="B37" s="32" t="inlineStr">
        <is>
          <t>INE213A01029</t>
        </is>
      </c>
      <c r="C37" s="32" t="inlineStr">
        <is>
          <t>Oil</t>
        </is>
      </c>
      <c r="D37" s="14" t="n">
        <v>5071500</v>
      </c>
      <c r="E37" s="15" t="n">
        <v>12336.42</v>
      </c>
      <c r="F37" s="16" t="n">
        <v>0.0074</v>
      </c>
      <c r="G37" s="16" t="n"/>
    </row>
    <row r="38">
      <c r="A38" s="13" t="inlineStr">
        <is>
          <t>Bharat Electronics Ltd.</t>
        </is>
      </c>
      <c r="B38" s="32" t="inlineStr">
        <is>
          <t>INE263A01024</t>
        </is>
      </c>
      <c r="C38" s="32" t="inlineStr">
        <is>
          <t>Aerospace &amp; Defense</t>
        </is>
      </c>
      <c r="D38" s="14" t="n">
        <v>2993925</v>
      </c>
      <c r="E38" s="15" t="n">
        <v>12327.49</v>
      </c>
      <c r="F38" s="16" t="n">
        <v>0.0074</v>
      </c>
      <c r="G38" s="16" t="n"/>
    </row>
    <row r="39">
      <c r="A39" s="13" t="inlineStr">
        <is>
          <t>Coforge Ltd.</t>
        </is>
      </c>
      <c r="B39" s="32" t="inlineStr">
        <is>
          <t>INE591G01025</t>
        </is>
      </c>
      <c r="C39" s="32" t="inlineStr">
        <is>
          <t>IT - Software</t>
        </is>
      </c>
      <c r="D39" s="14" t="n">
        <v>645375</v>
      </c>
      <c r="E39" s="15" t="n">
        <v>12318.27</v>
      </c>
      <c r="F39" s="16" t="n">
        <v>0.0074</v>
      </c>
      <c r="G39" s="16" t="n"/>
    </row>
    <row r="40">
      <c r="A40" s="13" t="inlineStr">
        <is>
          <t>Indus Towers Ltd.</t>
        </is>
      </c>
      <c r="B40" s="32" t="inlineStr">
        <is>
          <t>INE121J01017</t>
        </is>
      </c>
      <c r="C40" s="32" t="inlineStr">
        <is>
          <t>Telecom - Services</t>
        </is>
      </c>
      <c r="D40" s="14" t="n">
        <v>3048100</v>
      </c>
      <c r="E40" s="15" t="n">
        <v>12224.41</v>
      </c>
      <c r="F40" s="16" t="n">
        <v>0.0073</v>
      </c>
      <c r="G40" s="16" t="n"/>
    </row>
    <row r="41">
      <c r="A41" s="13" t="inlineStr">
        <is>
          <t>RBL Bank Ltd.</t>
        </is>
      </c>
      <c r="B41" s="32" t="inlineStr">
        <is>
          <t>INE976G01028</t>
        </is>
      </c>
      <c r="C41" s="32" t="inlineStr">
        <is>
          <t>Banks</t>
        </is>
      </c>
      <c r="D41" s="14" t="n">
        <v>3873500</v>
      </c>
      <c r="E41" s="15" t="n">
        <v>12100.81</v>
      </c>
      <c r="F41" s="16" t="n">
        <v>0.0072</v>
      </c>
      <c r="G41" s="16" t="n"/>
    </row>
    <row r="42">
      <c r="A42" s="13" t="inlineStr">
        <is>
          <t>One 97 Communications Ltd.</t>
        </is>
      </c>
      <c r="B42" s="32" t="inlineStr">
        <is>
          <t>INE982J01020</t>
        </is>
      </c>
      <c r="C42" s="32" t="inlineStr">
        <is>
          <t>Financial Technology (Fintech)</t>
        </is>
      </c>
      <c r="D42" s="14" t="n">
        <v>908425</v>
      </c>
      <c r="E42" s="15" t="n">
        <v>11996.66</v>
      </c>
      <c r="F42" s="16" t="n">
        <v>0.0072</v>
      </c>
      <c r="G42" s="16" t="n"/>
    </row>
    <row r="43">
      <c r="A43" s="13" t="inlineStr">
        <is>
          <t>Britannia Industries Ltd.</t>
        </is>
      </c>
      <c r="B43" s="32" t="inlineStr">
        <is>
          <t>INE216A01030</t>
        </is>
      </c>
      <c r="C43" s="32" t="inlineStr">
        <is>
          <t>Food Products</t>
        </is>
      </c>
      <c r="D43" s="14" t="n">
        <v>202125</v>
      </c>
      <c r="E43" s="15" t="n">
        <v>11816.23</v>
      </c>
      <c r="F43" s="16" t="n">
        <v>0.0071</v>
      </c>
      <c r="G43" s="16" t="n"/>
    </row>
    <row r="44">
      <c r="A44" s="13" t="inlineStr">
        <is>
          <t>Shriram Finance Ltd.</t>
        </is>
      </c>
      <c r="B44" s="32" t="inlineStr">
        <is>
          <t>INE721A01047</t>
        </is>
      </c>
      <c r="C44" s="32" t="inlineStr">
        <is>
          <t>Finance</t>
        </is>
      </c>
      <c r="D44" s="14" t="n">
        <v>1367850</v>
      </c>
      <c r="E44" s="15" t="n">
        <v>11649.29</v>
      </c>
      <c r="F44" s="16" t="n">
        <v>0.007</v>
      </c>
      <c r="G44" s="16" t="n"/>
    </row>
    <row r="45">
      <c r="A45" s="13" t="inlineStr">
        <is>
          <t>Bank of Baroda</t>
        </is>
      </c>
      <c r="B45" s="32" t="inlineStr">
        <is>
          <t>INE028A01039</t>
        </is>
      </c>
      <c r="C45" s="32" t="inlineStr">
        <is>
          <t>Banks</t>
        </is>
      </c>
      <c r="D45" s="14" t="n">
        <v>3641625</v>
      </c>
      <c r="E45" s="15" t="n">
        <v>10553.43</v>
      </c>
      <c r="F45" s="16" t="n">
        <v>0.0063</v>
      </c>
      <c r="G45" s="16" t="n"/>
    </row>
    <row r="46">
      <c r="A46" s="13" t="inlineStr">
        <is>
          <t>Grasim Industries Ltd.</t>
        </is>
      </c>
      <c r="B46" s="32" t="inlineStr">
        <is>
          <t>INE047A01021</t>
        </is>
      </c>
      <c r="C46" s="32" t="inlineStr">
        <is>
          <t>Cement &amp; Cement Products</t>
        </is>
      </c>
      <c r="D46" s="14" t="n">
        <v>378500</v>
      </c>
      <c r="E46" s="15" t="n">
        <v>10368.63</v>
      </c>
      <c r="F46" s="16" t="n">
        <v>0.0062</v>
      </c>
      <c r="G46" s="16" t="n"/>
    </row>
    <row r="47">
      <c r="A47" s="13" t="inlineStr">
        <is>
          <t>Power Finance Corporation Ltd.</t>
        </is>
      </c>
      <c r="B47" s="32" t="inlineStr">
        <is>
          <t>INE134E01011</t>
        </is>
      </c>
      <c r="C47" s="32" t="inlineStr">
        <is>
          <t>Finance</t>
        </is>
      </c>
      <c r="D47" s="14" t="n">
        <v>2804100</v>
      </c>
      <c r="E47" s="15" t="n">
        <v>10170.47</v>
      </c>
      <c r="F47" s="16" t="n">
        <v>0.0061</v>
      </c>
      <c r="G47" s="16" t="n"/>
    </row>
    <row r="48">
      <c r="A48" s="13" t="inlineStr">
        <is>
          <t>IIFL Finance Ltd.</t>
        </is>
      </c>
      <c r="B48" s="32" t="inlineStr">
        <is>
          <t>INE530B01024</t>
        </is>
      </c>
      <c r="C48" s="32" t="inlineStr">
        <is>
          <t>Finance</t>
        </is>
      </c>
      <c r="D48" s="14" t="n">
        <v>1711050</v>
      </c>
      <c r="E48" s="15" t="n">
        <v>9901.85</v>
      </c>
      <c r="F48" s="16" t="n">
        <v>0.0059</v>
      </c>
      <c r="G48" s="16" t="n"/>
    </row>
    <row r="49">
      <c r="A49" s="13" t="inlineStr">
        <is>
          <t>Mahindra &amp; Mahindra Ltd.</t>
        </is>
      </c>
      <c r="B49" s="32" t="inlineStr">
        <is>
          <t>INE101A01026</t>
        </is>
      </c>
      <c r="C49" s="32" t="inlineStr">
        <is>
          <t>Automobiles</t>
        </is>
      </c>
      <c r="D49" s="14" t="n">
        <v>260600</v>
      </c>
      <c r="E49" s="15" t="n">
        <v>9791.52</v>
      </c>
      <c r="F49" s="16" t="n">
        <v>0.0059</v>
      </c>
      <c r="G49" s="16" t="n"/>
    </row>
    <row r="50">
      <c r="A50" s="13" t="inlineStr">
        <is>
          <t>REC Ltd.</t>
        </is>
      </c>
      <c r="B50" s="32" t="inlineStr">
        <is>
          <t>INE020B01018</t>
        </is>
      </c>
      <c r="C50" s="32" t="inlineStr">
        <is>
          <t>Finance</t>
        </is>
      </c>
      <c r="D50" s="14" t="n">
        <v>2669850</v>
      </c>
      <c r="E50" s="15" t="n">
        <v>9635.49</v>
      </c>
      <c r="F50" s="16" t="n">
        <v>0.0058</v>
      </c>
      <c r="G50" s="16" t="n"/>
    </row>
    <row r="51">
      <c r="A51" s="13" t="inlineStr">
        <is>
          <t>Bharat Heavy Electricals Ltd.</t>
        </is>
      </c>
      <c r="B51" s="32" t="inlineStr">
        <is>
          <t>INE257A01026</t>
        </is>
      </c>
      <c r="C51" s="32" t="inlineStr">
        <is>
          <t>Electrical Equipment</t>
        </is>
      </c>
      <c r="D51" s="14" t="n">
        <v>3226125</v>
      </c>
      <c r="E51" s="15" t="n">
        <v>9383.18</v>
      </c>
      <c r="F51" s="16" t="n">
        <v>0.0056</v>
      </c>
      <c r="G51" s="16" t="n"/>
    </row>
    <row r="52">
      <c r="A52" s="13" t="inlineStr">
        <is>
          <t>Punjab National Bank</t>
        </is>
      </c>
      <c r="B52" s="32" t="inlineStr">
        <is>
          <t>INE160A01022</t>
        </is>
      </c>
      <c r="C52" s="32" t="inlineStr">
        <is>
          <t>Banks</t>
        </is>
      </c>
      <c r="D52" s="14" t="n">
        <v>7520000</v>
      </c>
      <c r="E52" s="15" t="n">
        <v>9362.4</v>
      </c>
      <c r="F52" s="16" t="n">
        <v>0.0056</v>
      </c>
      <c r="G52" s="16" t="n"/>
    </row>
    <row r="53">
      <c r="A53" s="13" t="inlineStr">
        <is>
          <t>DLF Ltd.</t>
        </is>
      </c>
      <c r="B53" s="32" t="inlineStr">
        <is>
          <t>INE271C01023</t>
        </is>
      </c>
      <c r="C53" s="32" t="inlineStr">
        <is>
          <t>Realty</t>
        </is>
      </c>
      <c r="D53" s="14" t="n">
        <v>1249875</v>
      </c>
      <c r="E53" s="15" t="n">
        <v>9044.1</v>
      </c>
      <c r="F53" s="16" t="n">
        <v>0.0054</v>
      </c>
      <c r="G53" s="16" t="n"/>
    </row>
    <row r="54">
      <c r="A54" s="13" t="inlineStr">
        <is>
          <t>Tata Steel Ltd.</t>
        </is>
      </c>
      <c r="B54" s="32" t="inlineStr">
        <is>
          <t>INE081A01020</t>
        </is>
      </c>
      <c r="C54" s="32" t="inlineStr">
        <is>
          <t>Ferrous Metals</t>
        </is>
      </c>
      <c r="D54" s="14" t="n">
        <v>5291000</v>
      </c>
      <c r="E54" s="15" t="n">
        <v>8886.76</v>
      </c>
      <c r="F54" s="16" t="n">
        <v>0.0053</v>
      </c>
      <c r="G54" s="16" t="n"/>
    </row>
    <row r="55">
      <c r="A55" s="13" t="inlineStr">
        <is>
          <t>Kalyan Jewellers India Ltd.</t>
        </is>
      </c>
      <c r="B55" s="32" t="inlineStr">
        <is>
          <t>INE303R01014</t>
        </is>
      </c>
      <c r="C55" s="32" t="inlineStr">
        <is>
          <t>Consumer Durables</t>
        </is>
      </c>
      <c r="D55" s="14" t="n">
        <v>1697875</v>
      </c>
      <c r="E55" s="15" t="n">
        <v>8580.209999999999</v>
      </c>
      <c r="F55" s="16" t="n">
        <v>0.0051</v>
      </c>
      <c r="G55" s="16" t="n"/>
    </row>
    <row r="56">
      <c r="A56" s="13" t="inlineStr">
        <is>
          <t>VARUN BEVERAGES LIMITED</t>
        </is>
      </c>
      <c r="B56" s="32" t="inlineStr">
        <is>
          <t>INE200M01039</t>
        </is>
      </c>
      <c r="C56" s="32" t="inlineStr">
        <is>
          <t>Beverages</t>
        </is>
      </c>
      <c r="D56" s="14" t="n">
        <v>1665625</v>
      </c>
      <c r="E56" s="15" t="n">
        <v>8020.82</v>
      </c>
      <c r="F56" s="16" t="n">
        <v>0.0048</v>
      </c>
      <c r="G56" s="16" t="n"/>
    </row>
    <row r="57">
      <c r="A57" s="13" t="inlineStr">
        <is>
          <t>Nestle India Ltd.</t>
        </is>
      </c>
      <c r="B57" s="32" t="inlineStr">
        <is>
          <t>INE239A01024</t>
        </is>
      </c>
      <c r="C57" s="32" t="inlineStr">
        <is>
          <t>Food Products</t>
        </is>
      </c>
      <c r="D57" s="14" t="n">
        <v>626500</v>
      </c>
      <c r="E57" s="15" t="n">
        <v>7900.79</v>
      </c>
      <c r="F57" s="16" t="n">
        <v>0.0047</v>
      </c>
      <c r="G57" s="16" t="n"/>
    </row>
    <row r="58">
      <c r="A58" s="13" t="inlineStr">
        <is>
          <t>HFCL Ltd.</t>
        </is>
      </c>
      <c r="B58" s="32" t="inlineStr">
        <is>
          <t>INE548A01028</t>
        </is>
      </c>
      <c r="C58" s="32" t="inlineStr">
        <is>
          <t>Telecom - Services</t>
        </is>
      </c>
      <c r="D58" s="14" t="n">
        <v>11248800</v>
      </c>
      <c r="E58" s="15" t="n">
        <v>7893.28</v>
      </c>
      <c r="F58" s="16" t="n">
        <v>0.0047</v>
      </c>
      <c r="G58" s="16" t="n"/>
    </row>
    <row r="59">
      <c r="A59" s="13" t="inlineStr">
        <is>
          <t>Aditya Birla Capital Ltd.</t>
        </is>
      </c>
      <c r="B59" s="32" t="inlineStr">
        <is>
          <t>INE674K01013</t>
        </is>
      </c>
      <c r="C59" s="32" t="inlineStr">
        <is>
          <t>Finance</t>
        </is>
      </c>
      <c r="D59" s="14" t="n">
        <v>2160700</v>
      </c>
      <c r="E59" s="15" t="n">
        <v>7736.39</v>
      </c>
      <c r="F59" s="16" t="n">
        <v>0.0046</v>
      </c>
      <c r="G59" s="16" t="n"/>
    </row>
    <row r="60">
      <c r="A60" s="13" t="inlineStr">
        <is>
          <t>Godrej Consumer Products Ltd.</t>
        </is>
      </c>
      <c r="B60" s="32" t="inlineStr">
        <is>
          <t>INE102D01028</t>
        </is>
      </c>
      <c r="C60" s="32" t="inlineStr">
        <is>
          <t>Personal Products</t>
        </is>
      </c>
      <c r="D60" s="14" t="n">
        <v>661000</v>
      </c>
      <c r="E60" s="15" t="n">
        <v>7572.42</v>
      </c>
      <c r="F60" s="16" t="n">
        <v>0.0045</v>
      </c>
      <c r="G60" s="16" t="n"/>
    </row>
    <row r="61">
      <c r="A61" s="13" t="inlineStr">
        <is>
          <t>Hero MotoCorp Ltd.</t>
        </is>
      </c>
      <c r="B61" s="32" t="inlineStr">
        <is>
          <t>INE158A01026</t>
        </is>
      </c>
      <c r="C61" s="32" t="inlineStr">
        <is>
          <t>Automobiles</t>
        </is>
      </c>
      <c r="D61" s="14" t="n">
        <v>121950</v>
      </c>
      <c r="E61" s="15" t="n">
        <v>7529.8</v>
      </c>
      <c r="F61" s="16" t="n">
        <v>0.0045</v>
      </c>
      <c r="G61" s="16" t="n"/>
    </row>
    <row r="62">
      <c r="A62" s="13" t="inlineStr">
        <is>
          <t>Solar Industries India Ltd.</t>
        </is>
      </c>
      <c r="B62" s="32" t="inlineStr">
        <is>
          <t>INE343H01029</t>
        </is>
      </c>
      <c r="C62" s="32" t="inlineStr">
        <is>
          <t>Chemicals &amp; Petrochemicals</t>
        </is>
      </c>
      <c r="D62" s="14" t="n">
        <v>56700</v>
      </c>
      <c r="E62" s="15" t="n">
        <v>7525.22</v>
      </c>
      <c r="F62" s="16" t="n">
        <v>0.0045</v>
      </c>
      <c r="G62" s="16" t="n"/>
    </row>
    <row r="63">
      <c r="A63" s="13" t="inlineStr">
        <is>
          <t>Tech Mahindra Ltd.</t>
        </is>
      </c>
      <c r="B63" s="32" t="inlineStr">
        <is>
          <t>INE669C01036</t>
        </is>
      </c>
      <c r="C63" s="32" t="inlineStr">
        <is>
          <t>IT - Software</t>
        </is>
      </c>
      <c r="D63" s="14" t="n">
        <v>491400</v>
      </c>
      <c r="E63" s="15" t="n">
        <v>7456.01</v>
      </c>
      <c r="F63" s="16" t="n">
        <v>0.0045</v>
      </c>
      <c r="G63" s="16" t="n"/>
    </row>
    <row r="64">
      <c r="A64" s="13" t="inlineStr">
        <is>
          <t>Titan Company Ltd.</t>
        </is>
      </c>
      <c r="B64" s="32" t="inlineStr">
        <is>
          <t>INE280A01028</t>
        </is>
      </c>
      <c r="C64" s="32" t="inlineStr">
        <is>
          <t>Consumer Durables</t>
        </is>
      </c>
      <c r="D64" s="14" t="n">
        <v>190575</v>
      </c>
      <c r="E64" s="15" t="n">
        <v>7447.1</v>
      </c>
      <c r="F64" s="16" t="n">
        <v>0.0045</v>
      </c>
      <c r="G64" s="16" t="n"/>
    </row>
    <row r="65">
      <c r="A65" s="13" t="inlineStr">
        <is>
          <t>Sammaan Capital Ltd.</t>
        </is>
      </c>
      <c r="B65" s="32" t="inlineStr">
        <is>
          <t>INE148I01020</t>
        </is>
      </c>
      <c r="C65" s="32" t="inlineStr">
        <is>
          <t>Finance</t>
        </is>
      </c>
      <c r="D65" s="14" t="n">
        <v>4790200</v>
      </c>
      <c r="E65" s="15" t="n">
        <v>7365.41</v>
      </c>
      <c r="F65" s="16" t="n">
        <v>0.0044</v>
      </c>
      <c r="G65" s="16" t="n"/>
    </row>
    <row r="66">
      <c r="A66" s="13" t="inlineStr">
        <is>
          <t>Larsen &amp; Toubro Ltd.</t>
        </is>
      </c>
      <c r="B66" s="32" t="inlineStr">
        <is>
          <t>INE018A01030</t>
        </is>
      </c>
      <c r="C66" s="32" t="inlineStr">
        <is>
          <t>Construction</t>
        </is>
      </c>
      <c r="D66" s="14" t="n">
        <v>180950</v>
      </c>
      <c r="E66" s="15" t="n">
        <v>7363.94</v>
      </c>
      <c r="F66" s="16" t="n">
        <v>0.0044</v>
      </c>
      <c r="G66" s="16" t="n"/>
    </row>
    <row r="67">
      <c r="A67" s="13" t="inlineStr">
        <is>
          <t>Cipla Ltd.</t>
        </is>
      </c>
      <c r="B67" s="32" t="inlineStr">
        <is>
          <t>INE059A01026</t>
        </is>
      </c>
      <c r="C67" s="32" t="inlineStr">
        <is>
          <t>Pharmaceuticals &amp; Biotechnology</t>
        </is>
      </c>
      <c r="D67" s="14" t="n">
        <v>473625</v>
      </c>
      <c r="E67" s="15" t="n">
        <v>7252.62</v>
      </c>
      <c r="F67" s="16" t="n">
        <v>0.0043</v>
      </c>
      <c r="G67" s="16" t="n"/>
    </row>
    <row r="68">
      <c r="A68" s="13" t="inlineStr">
        <is>
          <t>Indian Oil Corporation Ltd.</t>
        </is>
      </c>
      <c r="B68" s="32" t="inlineStr">
        <is>
          <t>INE242A01010</t>
        </is>
      </c>
      <c r="C68" s="32" t="inlineStr">
        <is>
          <t>Petroleum Products</t>
        </is>
      </c>
      <c r="D68" s="14" t="n">
        <v>4402125</v>
      </c>
      <c r="E68" s="15" t="n">
        <v>7120.44</v>
      </c>
      <c r="F68" s="16" t="n">
        <v>0.0043</v>
      </c>
      <c r="G68" s="16" t="n"/>
    </row>
    <row r="69">
      <c r="A69" s="13" t="inlineStr">
        <is>
          <t>Crompton Greaves Cons Electrical Ltd.</t>
        </is>
      </c>
      <c r="B69" s="32" t="inlineStr">
        <is>
          <t>INE299U01018</t>
        </is>
      </c>
      <c r="C69" s="32" t="inlineStr">
        <is>
          <t>Consumer Durables</t>
        </is>
      </c>
      <c r="D69" s="14" t="n">
        <v>2673000</v>
      </c>
      <c r="E69" s="15" t="n">
        <v>7092.81</v>
      </c>
      <c r="F69" s="16" t="n">
        <v>0.0042</v>
      </c>
      <c r="G69" s="16" t="n"/>
    </row>
    <row r="70">
      <c r="A70" s="13" t="inlineStr">
        <is>
          <t>Apollo Hospitals Enterprise Ltd.</t>
        </is>
      </c>
      <c r="B70" s="32" t="inlineStr">
        <is>
          <t>INE437A01024</t>
        </is>
      </c>
      <c r="C70" s="32" t="inlineStr">
        <is>
          <t>Healthcare Services</t>
        </is>
      </c>
      <c r="D70" s="14" t="n">
        <v>92250</v>
      </c>
      <c r="E70" s="15" t="n">
        <v>6767</v>
      </c>
      <c r="F70" s="16" t="n">
        <v>0.004</v>
      </c>
      <c r="G70" s="16" t="n"/>
    </row>
    <row r="71">
      <c r="A71" s="13" t="inlineStr">
        <is>
          <t>Dixon Technologies (India) Ltd.</t>
        </is>
      </c>
      <c r="B71" s="32" t="inlineStr">
        <is>
          <t>INE935N01020</t>
        </is>
      </c>
      <c r="C71" s="32" t="inlineStr">
        <is>
          <t>Consumer Durables</t>
        </is>
      </c>
      <c r="D71" s="14" t="n">
        <v>45950</v>
      </c>
      <c r="E71" s="15" t="n">
        <v>6709.16</v>
      </c>
      <c r="F71" s="16" t="n">
        <v>0.004</v>
      </c>
      <c r="G71" s="16" t="n"/>
    </row>
    <row r="72">
      <c r="A72" s="13" t="inlineStr">
        <is>
          <t>Patanjali Foods Ltd.</t>
        </is>
      </c>
      <c r="B72" s="32" t="inlineStr">
        <is>
          <t>INE619A01035</t>
        </is>
      </c>
      <c r="C72" s="32" t="inlineStr">
        <is>
          <t>Agricultural Food &amp; other Products</t>
        </is>
      </c>
      <c r="D72" s="14" t="n">
        <v>1156500</v>
      </c>
      <c r="E72" s="15" t="n">
        <v>6570.65</v>
      </c>
      <c r="F72" s="16" t="n">
        <v>0.0039</v>
      </c>
      <c r="G72" s="16" t="n"/>
    </row>
    <row r="73">
      <c r="A73" s="13" t="inlineStr">
        <is>
          <t>Exide Industries Ltd.</t>
        </is>
      </c>
      <c r="B73" s="32" t="inlineStr">
        <is>
          <t>INE302A01020</t>
        </is>
      </c>
      <c r="C73" s="32" t="inlineStr">
        <is>
          <t>Auto Components</t>
        </is>
      </c>
      <c r="D73" s="14" t="n">
        <v>1690200</v>
      </c>
      <c r="E73" s="15" t="n">
        <v>6334.87</v>
      </c>
      <c r="F73" s="16" t="n">
        <v>0.0038</v>
      </c>
      <c r="G73" s="16" t="n"/>
    </row>
    <row r="74">
      <c r="A74" s="13" t="inlineStr">
        <is>
          <t>SRF Ltd.</t>
        </is>
      </c>
      <c r="B74" s="32" t="inlineStr">
        <is>
          <t>INE647A01010</t>
        </is>
      </c>
      <c r="C74" s="32" t="inlineStr">
        <is>
          <t>Chemicals &amp; Petrochemicals</t>
        </is>
      </c>
      <c r="D74" s="14" t="n">
        <v>215400</v>
      </c>
      <c r="E74" s="15" t="n">
        <v>6305.4</v>
      </c>
      <c r="F74" s="16" t="n">
        <v>0.0038</v>
      </c>
      <c r="G74" s="16" t="n"/>
    </row>
    <row r="75">
      <c r="A75" s="13" t="inlineStr">
        <is>
          <t>PNB Housing Finance Ltd.</t>
        </is>
      </c>
      <c r="B75" s="32" t="inlineStr">
        <is>
          <t>INE572E01012</t>
        </is>
      </c>
      <c r="C75" s="32" t="inlineStr">
        <is>
          <t>Finance</t>
        </is>
      </c>
      <c r="D75" s="14" t="n">
        <v>690950</v>
      </c>
      <c r="E75" s="15" t="n">
        <v>6255.17</v>
      </c>
      <c r="F75" s="16" t="n">
        <v>0.0037</v>
      </c>
      <c r="G75" s="16" t="n"/>
    </row>
    <row r="76">
      <c r="A76" s="13" t="inlineStr">
        <is>
          <t>National Aluminium Company Ltd.</t>
        </is>
      </c>
      <c r="B76" s="32" t="inlineStr">
        <is>
          <t>INE139A01034</t>
        </is>
      </c>
      <c r="C76" s="32" t="inlineStr">
        <is>
          <t>Non - Ferrous Metals</t>
        </is>
      </c>
      <c r="D76" s="14" t="n">
        <v>2366250</v>
      </c>
      <c r="E76" s="15" t="n">
        <v>6151.78</v>
      </c>
      <c r="F76" s="16" t="n">
        <v>0.0037</v>
      </c>
      <c r="G76" s="16" t="n"/>
    </row>
    <row r="77">
      <c r="A77" s="13" t="inlineStr">
        <is>
          <t>APL Apollo Tubes Ltd.</t>
        </is>
      </c>
      <c r="B77" s="32" t="inlineStr">
        <is>
          <t>INE702C01027</t>
        </is>
      </c>
      <c r="C77" s="32" t="inlineStr">
        <is>
          <t>Industrial Products</t>
        </is>
      </c>
      <c r="D77" s="14" t="n">
        <v>356300</v>
      </c>
      <c r="E77" s="15" t="n">
        <v>6124.44</v>
      </c>
      <c r="F77" s="16" t="n">
        <v>0.0037</v>
      </c>
      <c r="G77" s="16" t="n"/>
    </row>
    <row r="78">
      <c r="A78" s="13" t="inlineStr">
        <is>
          <t>Petronet LNG Ltd.</t>
        </is>
      </c>
      <c r="B78" s="32" t="inlineStr">
        <is>
          <t>INE347G01014</t>
        </is>
      </c>
      <c r="C78" s="32" t="inlineStr">
        <is>
          <t>Gas</t>
        </is>
      </c>
      <c r="D78" s="14" t="n">
        <v>2084400</v>
      </c>
      <c r="E78" s="15" t="n">
        <v>5666.44</v>
      </c>
      <c r="F78" s="16" t="n">
        <v>0.0034</v>
      </c>
      <c r="G78" s="16" t="n"/>
    </row>
    <row r="79">
      <c r="A79" s="13" t="inlineStr">
        <is>
          <t>Container Corporation Of India Ltd.</t>
        </is>
      </c>
      <c r="B79" s="32" t="inlineStr">
        <is>
          <t>INE111A01025</t>
        </is>
      </c>
      <c r="C79" s="32" t="inlineStr">
        <is>
          <t>Transport Services</t>
        </is>
      </c>
      <c r="D79" s="14" t="n">
        <v>1097500</v>
      </c>
      <c r="E79" s="15" t="n">
        <v>5610.97</v>
      </c>
      <c r="F79" s="16" t="n">
        <v>0.0034</v>
      </c>
      <c r="G79" s="16" t="n"/>
    </row>
    <row r="80">
      <c r="A80" s="13" t="inlineStr">
        <is>
          <t>Persistent Systems Ltd.</t>
        </is>
      </c>
      <c r="B80" s="32" t="inlineStr">
        <is>
          <t>INE262H01021</t>
        </is>
      </c>
      <c r="C80" s="32" t="inlineStr">
        <is>
          <t>IT - Software</t>
        </is>
      </c>
      <c r="D80" s="14" t="n">
        <v>88200</v>
      </c>
      <c r="E80" s="15" t="n">
        <v>5603.35</v>
      </c>
      <c r="F80" s="16" t="n">
        <v>0.0034</v>
      </c>
      <c r="G80" s="16" t="n"/>
    </row>
    <row r="81">
      <c r="A81" s="13" t="inlineStr">
        <is>
          <t>Bharti Airtel Ltd.</t>
        </is>
      </c>
      <c r="B81" s="32" t="inlineStr">
        <is>
          <t>INE397D01024</t>
        </is>
      </c>
      <c r="C81" s="32" t="inlineStr">
        <is>
          <t>Telecom - Services</t>
        </is>
      </c>
      <c r="D81" s="14" t="n">
        <v>262200</v>
      </c>
      <c r="E81" s="15" t="n">
        <v>5510.4</v>
      </c>
      <c r="F81" s="16" t="n">
        <v>0.0033</v>
      </c>
      <c r="G81" s="16" t="n"/>
    </row>
    <row r="82">
      <c r="A82" s="13" t="inlineStr">
        <is>
          <t>Delhivery Ltd.</t>
        </is>
      </c>
      <c r="B82" s="32" t="inlineStr">
        <is>
          <t>INE148O01028</t>
        </is>
      </c>
      <c r="C82" s="32" t="inlineStr">
        <is>
          <t>Transport Services</t>
        </is>
      </c>
      <c r="D82" s="14" t="n">
        <v>1292725</v>
      </c>
      <c r="E82" s="15" t="n">
        <v>5509.59</v>
      </c>
      <c r="F82" s="16" t="n">
        <v>0.0033</v>
      </c>
      <c r="G82" s="16" t="n"/>
    </row>
    <row r="83">
      <c r="A83" s="13" t="inlineStr">
        <is>
          <t>Hindustan Zinc Ltd.</t>
        </is>
      </c>
      <c r="B83" s="32" t="inlineStr">
        <is>
          <t>INE267A01025</t>
        </is>
      </c>
      <c r="C83" s="32" t="inlineStr">
        <is>
          <t>Non - Ferrous Metals</t>
        </is>
      </c>
      <c r="D83" s="14" t="n">
        <v>1128225</v>
      </c>
      <c r="E83" s="15" t="n">
        <v>5474.15</v>
      </c>
      <c r="F83" s="16" t="n">
        <v>0.0033</v>
      </c>
      <c r="G83" s="16" t="n"/>
    </row>
    <row r="84">
      <c r="A84" s="13" t="inlineStr">
        <is>
          <t>Mphasis Ltd.</t>
        </is>
      </c>
      <c r="B84" s="32" t="inlineStr">
        <is>
          <t>INE356A01018</t>
        </is>
      </c>
      <c r="C84" s="32" t="inlineStr">
        <is>
          <t>IT - Software</t>
        </is>
      </c>
      <c r="D84" s="14" t="n">
        <v>191125</v>
      </c>
      <c r="E84" s="15" t="n">
        <v>5373.29</v>
      </c>
      <c r="F84" s="16" t="n">
        <v>0.0032</v>
      </c>
      <c r="G84" s="16" t="n"/>
    </row>
    <row r="85">
      <c r="A85" s="13" t="inlineStr">
        <is>
          <t>Manappuram Finance Ltd.</t>
        </is>
      </c>
      <c r="B85" s="32" t="inlineStr">
        <is>
          <t>INE522D01027</t>
        </is>
      </c>
      <c r="C85" s="32" t="inlineStr">
        <is>
          <t>Finance</t>
        </is>
      </c>
      <c r="D85" s="14" t="n">
        <v>1842000</v>
      </c>
      <c r="E85" s="15" t="n">
        <v>5248.78</v>
      </c>
      <c r="F85" s="16" t="n">
        <v>0.0031</v>
      </c>
      <c r="G85" s="16" t="n"/>
    </row>
    <row r="86">
      <c r="A86" s="13" t="inlineStr">
        <is>
          <t>United Spirits Ltd.</t>
        </is>
      </c>
      <c r="B86" s="32" t="inlineStr">
        <is>
          <t>INE854D01024</t>
        </is>
      </c>
      <c r="C86" s="32" t="inlineStr">
        <is>
          <t>Beverages</t>
        </is>
      </c>
      <c r="D86" s="14" t="n">
        <v>359200</v>
      </c>
      <c r="E86" s="15" t="n">
        <v>5214.15</v>
      </c>
      <c r="F86" s="16" t="n">
        <v>0.0031</v>
      </c>
      <c r="G86" s="16" t="n"/>
    </row>
    <row r="87">
      <c r="A87" s="13" t="inlineStr">
        <is>
          <t>Bajaj Finserv Ltd.</t>
        </is>
      </c>
      <c r="B87" s="32" t="inlineStr">
        <is>
          <t>INE918I01026</t>
        </is>
      </c>
      <c r="C87" s="32" t="inlineStr">
        <is>
          <t>Finance</t>
        </is>
      </c>
      <c r="D87" s="14" t="n">
        <v>245750</v>
      </c>
      <c r="E87" s="15" t="n">
        <v>5146.01</v>
      </c>
      <c r="F87" s="16" t="n">
        <v>0.0031</v>
      </c>
      <c r="G87" s="16" t="n"/>
    </row>
    <row r="88">
      <c r="A88" s="13" t="inlineStr">
        <is>
          <t>Hindalco Industries Ltd.</t>
        </is>
      </c>
      <c r="B88" s="32" t="inlineStr">
        <is>
          <t>INE038A01020</t>
        </is>
      </c>
      <c r="C88" s="32" t="inlineStr">
        <is>
          <t>Non - Ferrous Metals</t>
        </is>
      </c>
      <c r="D88" s="14" t="n">
        <v>633500</v>
      </c>
      <c r="E88" s="15" t="n">
        <v>5121.21</v>
      </c>
      <c r="F88" s="16" t="n">
        <v>0.0031</v>
      </c>
      <c r="G88" s="16" t="n"/>
    </row>
    <row r="89">
      <c r="A89" s="13" t="inlineStr">
        <is>
          <t>Maruti Suzuki India Ltd.</t>
        </is>
      </c>
      <c r="B89" s="32" t="inlineStr">
        <is>
          <t>INE585B01010</t>
        </is>
      </c>
      <c r="C89" s="32" t="inlineStr">
        <is>
          <t>Automobiles</t>
        </is>
      </c>
      <c r="D89" s="14" t="n">
        <v>32200</v>
      </c>
      <c r="E89" s="15" t="n">
        <v>5119.8</v>
      </c>
      <c r="F89" s="16" t="n">
        <v>0.0031</v>
      </c>
      <c r="G89" s="16" t="n"/>
    </row>
    <row r="90">
      <c r="A90" s="13" t="inlineStr">
        <is>
          <t>Prestige Estates Projects Ltd.</t>
        </is>
      </c>
      <c r="B90" s="32" t="inlineStr">
        <is>
          <t>INE811K01011</t>
        </is>
      </c>
      <c r="C90" s="32" t="inlineStr">
        <is>
          <t>Realty</t>
        </is>
      </c>
      <c r="D90" s="14" t="n">
        <v>304650</v>
      </c>
      <c r="E90" s="15" t="n">
        <v>5109.89</v>
      </c>
      <c r="F90" s="16" t="n">
        <v>0.0031</v>
      </c>
      <c r="G90" s="16" t="n"/>
    </row>
    <row r="91">
      <c r="A91" s="13" t="inlineStr">
        <is>
          <t>GMR Airports Ltd.</t>
        </is>
      </c>
      <c r="B91" s="32" t="inlineStr">
        <is>
          <t>INE776C01039</t>
        </is>
      </c>
      <c r="C91" s="32" t="inlineStr">
        <is>
          <t>Transport Infrastructure</t>
        </is>
      </c>
      <c r="D91" s="14" t="n">
        <v>4652325</v>
      </c>
      <c r="E91" s="15" t="n">
        <v>5040.79</v>
      </c>
      <c r="F91" s="16" t="n">
        <v>0.003</v>
      </c>
      <c r="G91" s="16" t="n"/>
    </row>
    <row r="92">
      <c r="A92" s="13" t="inlineStr">
        <is>
          <t>Siemens Ltd.</t>
        </is>
      </c>
      <c r="B92" s="32" t="inlineStr">
        <is>
          <t>INE003A01024</t>
        </is>
      </c>
      <c r="C92" s="32" t="inlineStr">
        <is>
          <t>Electrical Equipment</t>
        </is>
      </c>
      <c r="D92" s="14" t="n">
        <v>152125</v>
      </c>
      <c r="E92" s="15" t="n">
        <v>5015.56</v>
      </c>
      <c r="F92" s="16" t="n">
        <v>0.003</v>
      </c>
      <c r="G92" s="16" t="n"/>
    </row>
    <row r="93">
      <c r="A93" s="13" t="inlineStr">
        <is>
          <t>Adani Ports &amp; Special Economic Zone Ltd.</t>
        </is>
      </c>
      <c r="B93" s="32" t="inlineStr">
        <is>
          <t>INE742F01042</t>
        </is>
      </c>
      <c r="C93" s="32" t="inlineStr">
        <is>
          <t>Transport Infrastructure</t>
        </is>
      </c>
      <c r="D93" s="14" t="n">
        <v>330600</v>
      </c>
      <c r="E93" s="15" t="n">
        <v>5014.87</v>
      </c>
      <c r="F93" s="16" t="n">
        <v>0.003</v>
      </c>
      <c r="G93" s="16" t="n"/>
    </row>
    <row r="94">
      <c r="A94" s="13" t="inlineStr">
        <is>
          <t>Ultratech Cement Ltd.</t>
        </is>
      </c>
      <c r="B94" s="32" t="inlineStr">
        <is>
          <t>INE481G01011</t>
        </is>
      </c>
      <c r="C94" s="32" t="inlineStr">
        <is>
          <t>Cement &amp; Cement Products</t>
        </is>
      </c>
      <c r="D94" s="14" t="n">
        <v>43000</v>
      </c>
      <c r="E94" s="15" t="n">
        <v>4988</v>
      </c>
      <c r="F94" s="16" t="n">
        <v>0.003</v>
      </c>
      <c r="G94" s="16" t="n"/>
    </row>
    <row r="95">
      <c r="A95" s="13" t="inlineStr">
        <is>
          <t>LIC Housing Finance Ltd.</t>
        </is>
      </c>
      <c r="B95" s="32" t="inlineStr">
        <is>
          <t>INE115A01026</t>
        </is>
      </c>
      <c r="C95" s="32" t="inlineStr">
        <is>
          <t>Finance</t>
        </is>
      </c>
      <c r="D95" s="14" t="n">
        <v>878000</v>
      </c>
      <c r="E95" s="15" t="n">
        <v>4821.1</v>
      </c>
      <c r="F95" s="16" t="n">
        <v>0.0029</v>
      </c>
      <c r="G95" s="16" t="n"/>
    </row>
    <row r="96">
      <c r="A96" s="13" t="inlineStr">
        <is>
          <t>Godrej Properties Ltd.</t>
        </is>
      </c>
      <c r="B96" s="32" t="inlineStr">
        <is>
          <t>INE484J01027</t>
        </is>
      </c>
      <c r="C96" s="32" t="inlineStr">
        <is>
          <t>Realty</t>
        </is>
      </c>
      <c r="D96" s="14" t="n">
        <v>223575</v>
      </c>
      <c r="E96" s="15" t="n">
        <v>4727.72</v>
      </c>
      <c r="F96" s="16" t="n">
        <v>0.0028</v>
      </c>
      <c r="G96" s="16" t="n"/>
    </row>
    <row r="97">
      <c r="A97" s="13" t="inlineStr">
        <is>
          <t>InterGlobe Aviation Ltd.</t>
        </is>
      </c>
      <c r="B97" s="32" t="inlineStr">
        <is>
          <t>INE646L01027</t>
        </is>
      </c>
      <c r="C97" s="32" t="inlineStr">
        <is>
          <t>Transport Services</t>
        </is>
      </c>
      <c r="D97" s="14" t="n">
        <v>79650</v>
      </c>
      <c r="E97" s="15" t="n">
        <v>4700.54</v>
      </c>
      <c r="F97" s="16" t="n">
        <v>0.0028</v>
      </c>
      <c r="G97" s="16" t="n"/>
    </row>
    <row r="98">
      <c r="A98" s="13" t="inlineStr">
        <is>
          <t>Bandhan Bank Ltd.</t>
        </is>
      </c>
      <c r="B98" s="32" t="inlineStr">
        <is>
          <t>INE545U01014</t>
        </is>
      </c>
      <c r="C98" s="32" t="inlineStr">
        <is>
          <t>Banks</t>
        </is>
      </c>
      <c r="D98" s="14" t="n">
        <v>3052800</v>
      </c>
      <c r="E98" s="15" t="n">
        <v>4590.19</v>
      </c>
      <c r="F98" s="16" t="n">
        <v>0.0027</v>
      </c>
      <c r="G98" s="16" t="n"/>
    </row>
    <row r="99">
      <c r="A99" s="13" t="inlineStr">
        <is>
          <t>ICICI Prudential Life Insurance Co Ltd.</t>
        </is>
      </c>
      <c r="B99" s="32" t="inlineStr">
        <is>
          <t>INE726G01019</t>
        </is>
      </c>
      <c r="C99" s="32" t="inlineStr">
        <is>
          <t>Insurance</t>
        </is>
      </c>
      <c r="D99" s="14" t="n">
        <v>725200</v>
      </c>
      <c r="E99" s="15" t="n">
        <v>4494.43</v>
      </c>
      <c r="F99" s="16" t="n">
        <v>0.0027</v>
      </c>
      <c r="G99" s="16" t="n"/>
    </row>
    <row r="100">
      <c r="A100" s="13" t="inlineStr">
        <is>
          <t>Asian Paints Ltd.</t>
        </is>
      </c>
      <c r="B100" s="32" t="inlineStr">
        <is>
          <t>INE021A01026</t>
        </is>
      </c>
      <c r="C100" s="32" t="inlineStr">
        <is>
          <t>Consumer Durables</t>
        </is>
      </c>
      <c r="D100" s="14" t="n">
        <v>148750</v>
      </c>
      <c r="E100" s="15" t="n">
        <v>4275.67</v>
      </c>
      <c r="F100" s="16" t="n">
        <v>0.0026</v>
      </c>
      <c r="G100" s="16" t="n"/>
    </row>
    <row r="101">
      <c r="A101" s="13" t="inlineStr">
        <is>
          <t>PB Fintech Ltd.</t>
        </is>
      </c>
      <c r="B101" s="32" t="inlineStr">
        <is>
          <t>INE417T01026</t>
        </is>
      </c>
      <c r="C101" s="32" t="inlineStr">
        <is>
          <t>Financial Technology (Fintech)</t>
        </is>
      </c>
      <c r="D101" s="14" t="n">
        <v>234850</v>
      </c>
      <c r="E101" s="15" t="n">
        <v>4271.69</v>
      </c>
      <c r="F101" s="16" t="n">
        <v>0.0026</v>
      </c>
      <c r="G101" s="16" t="n"/>
    </row>
    <row r="102">
      <c r="A102" s="13" t="inlineStr">
        <is>
          <t>Shree Cement Ltd.</t>
        </is>
      </c>
      <c r="B102" s="32" t="inlineStr">
        <is>
          <t>INE070A01015</t>
        </is>
      </c>
      <c r="C102" s="32" t="inlineStr">
        <is>
          <t>Cement &amp; Cement Products</t>
        </is>
      </c>
      <c r="D102" s="14" t="n">
        <v>16050</v>
      </c>
      <c r="E102" s="15" t="n">
        <v>4237.2</v>
      </c>
      <c r="F102" s="16" t="n">
        <v>0.0025</v>
      </c>
      <c r="G102" s="16" t="n"/>
    </row>
    <row r="103">
      <c r="A103" s="13" t="inlineStr">
        <is>
          <t>Mazagon Dock Shipbuilders Ltd.</t>
        </is>
      </c>
      <c r="B103" s="32" t="inlineStr">
        <is>
          <t>INE249Z01020</t>
        </is>
      </c>
      <c r="C103" s="32" t="inlineStr">
        <is>
          <t>Industrial Manufacturing</t>
        </is>
      </c>
      <c r="D103" s="14" t="n">
        <v>152250</v>
      </c>
      <c r="E103" s="15" t="n">
        <v>4079.69</v>
      </c>
      <c r="F103" s="16" t="n">
        <v>0.0024</v>
      </c>
      <c r="G103" s="16" t="n"/>
    </row>
    <row r="104">
      <c r="A104" s="13" t="inlineStr">
        <is>
          <t>UPL Ltd.</t>
        </is>
      </c>
      <c r="B104" s="32" t="inlineStr">
        <is>
          <t>INE628A01036</t>
        </is>
      </c>
      <c r="C104" s="32" t="inlineStr">
        <is>
          <t>Fertilizers &amp; Agrochemicals</t>
        </is>
      </c>
      <c r="D104" s="14" t="n">
        <v>535225</v>
      </c>
      <c r="E104" s="15" t="n">
        <v>4060.48</v>
      </c>
      <c r="F104" s="16" t="n">
        <v>0.0024</v>
      </c>
      <c r="G104" s="16" t="n"/>
    </row>
    <row r="105">
      <c r="A105" s="13" t="inlineStr">
        <is>
          <t>The Indian Hotels Company Ltd.</t>
        </is>
      </c>
      <c r="B105" s="32" t="inlineStr">
        <is>
          <t>INE053A01029</t>
        </is>
      </c>
      <c r="C105" s="32" t="inlineStr">
        <is>
          <t>Leisure Services</t>
        </is>
      </c>
      <c r="D105" s="14" t="n">
        <v>521000</v>
      </c>
      <c r="E105" s="15" t="n">
        <v>3877.8</v>
      </c>
      <c r="F105" s="16" t="n">
        <v>0.0023</v>
      </c>
      <c r="G105" s="16" t="n"/>
    </row>
    <row r="106">
      <c r="A106" s="13" t="inlineStr">
        <is>
          <t>Bank of India</t>
        </is>
      </c>
      <c r="B106" s="32" t="inlineStr">
        <is>
          <t>INE084A01016</t>
        </is>
      </c>
      <c r="C106" s="32" t="inlineStr">
        <is>
          <t>Banks</t>
        </is>
      </c>
      <c r="D106" s="14" t="n">
        <v>2610400</v>
      </c>
      <c r="E106" s="15" t="n">
        <v>3840.94</v>
      </c>
      <c r="F106" s="16" t="n">
        <v>0.0023</v>
      </c>
      <c r="G106" s="16" t="n"/>
    </row>
    <row r="107">
      <c r="A107" s="13" t="inlineStr">
        <is>
          <t>Trent Ltd.</t>
        </is>
      </c>
      <c r="B107" s="32" t="inlineStr">
        <is>
          <t>INE849A01020</t>
        </is>
      </c>
      <c r="C107" s="32" t="inlineStr">
        <is>
          <t>Retailing</t>
        </is>
      </c>
      <c r="D107" s="14" t="n">
        <v>89000</v>
      </c>
      <c r="E107" s="15" t="n">
        <v>3782.86</v>
      </c>
      <c r="F107" s="16" t="n">
        <v>0.0023</v>
      </c>
      <c r="G107" s="16" t="n"/>
    </row>
    <row r="108">
      <c r="A108" s="13" t="inlineStr">
        <is>
          <t>Central Depository Services (I) Ltd.</t>
        </is>
      </c>
      <c r="B108" s="32" t="inlineStr">
        <is>
          <t>INE736A01011</t>
        </is>
      </c>
      <c r="C108" s="32" t="inlineStr">
        <is>
          <t>Capital Markets</t>
        </is>
      </c>
      <c r="D108" s="14" t="n">
        <v>218500</v>
      </c>
      <c r="E108" s="15" t="n">
        <v>3533.58</v>
      </c>
      <c r="F108" s="16" t="n">
        <v>0.0021</v>
      </c>
      <c r="G108" s="16" t="n"/>
    </row>
    <row r="109">
      <c r="A109" s="13" t="inlineStr">
        <is>
          <t>Divi's Laboratories Ltd.</t>
        </is>
      </c>
      <c r="B109" s="32" t="inlineStr">
        <is>
          <t>INE361B01024</t>
        </is>
      </c>
      <c r="C109" s="32" t="inlineStr">
        <is>
          <t>Pharmaceuticals &amp; Biotechnology</t>
        </is>
      </c>
      <c r="D109" s="14" t="n">
        <v>53100</v>
      </c>
      <c r="E109" s="15" t="n">
        <v>3439.29</v>
      </c>
      <c r="F109" s="16" t="n">
        <v>0.0021</v>
      </c>
      <c r="G109" s="16" t="n"/>
    </row>
    <row r="110">
      <c r="A110" s="13" t="inlineStr">
        <is>
          <t>Samvardhana Motherson International Ltd.</t>
        </is>
      </c>
      <c r="B110" s="32" t="inlineStr">
        <is>
          <t>INE775A01035</t>
        </is>
      </c>
      <c r="C110" s="32" t="inlineStr">
        <is>
          <t>Auto Components</t>
        </is>
      </c>
      <c r="D110" s="14" t="n">
        <v>2890500</v>
      </c>
      <c r="E110" s="15" t="n">
        <v>3361.94</v>
      </c>
      <c r="F110" s="16" t="n">
        <v>0.002</v>
      </c>
      <c r="G110" s="16" t="n"/>
    </row>
    <row r="111">
      <c r="A111" s="13" t="inlineStr">
        <is>
          <t>Cyient Ltd.</t>
        </is>
      </c>
      <c r="B111" s="32" t="inlineStr">
        <is>
          <t>INE136B01020</t>
        </is>
      </c>
      <c r="C111" s="32" t="inlineStr">
        <is>
          <t>IT - Services</t>
        </is>
      </c>
      <c r="D111" s="14" t="n">
        <v>297075</v>
      </c>
      <c r="E111" s="15" t="n">
        <v>3337.93</v>
      </c>
      <c r="F111" s="16" t="n">
        <v>0.002</v>
      </c>
      <c r="G111" s="16" t="n"/>
    </row>
    <row r="112">
      <c r="A112" s="13" t="inlineStr">
        <is>
          <t>Union Bank of India</t>
        </is>
      </c>
      <c r="B112" s="32" t="inlineStr">
        <is>
          <t>INE692A01016</t>
        </is>
      </c>
      <c r="C112" s="32" t="inlineStr">
        <is>
          <t>Banks</t>
        </is>
      </c>
      <c r="D112" s="14" t="n">
        <v>2159400</v>
      </c>
      <c r="E112" s="15" t="n">
        <v>3309.71</v>
      </c>
      <c r="F112" s="16" t="n">
        <v>0.002</v>
      </c>
      <c r="G112" s="16" t="n"/>
    </row>
    <row r="113">
      <c r="A113" s="13" t="inlineStr">
        <is>
          <t>Bosch Ltd.</t>
        </is>
      </c>
      <c r="B113" s="32" t="inlineStr">
        <is>
          <t>INE323A01026</t>
        </is>
      </c>
      <c r="C113" s="32" t="inlineStr">
        <is>
          <t>Auto Components</t>
        </is>
      </c>
      <c r="D113" s="14" t="n">
        <v>9075</v>
      </c>
      <c r="E113" s="15" t="n">
        <v>3276.98</v>
      </c>
      <c r="F113" s="16" t="n">
        <v>0.002</v>
      </c>
      <c r="G113" s="16" t="n"/>
    </row>
    <row r="114">
      <c r="A114" s="13" t="inlineStr">
        <is>
          <t>TVS Motor Company Ltd.</t>
        </is>
      </c>
      <c r="B114" s="32" t="inlineStr">
        <is>
          <t>INE494B01023</t>
        </is>
      </c>
      <c r="C114" s="32" t="inlineStr">
        <is>
          <t>Automobiles</t>
        </is>
      </c>
      <c r="D114" s="14" t="n">
        <v>90125</v>
      </c>
      <c r="E114" s="15" t="n">
        <v>3182.76</v>
      </c>
      <c r="F114" s="16" t="n">
        <v>0.0019</v>
      </c>
      <c r="G114" s="16" t="n"/>
    </row>
    <row r="115">
      <c r="A115" s="13" t="inlineStr">
        <is>
          <t>Lodha Developers Ltd.</t>
        </is>
      </c>
      <c r="B115" s="32" t="inlineStr">
        <is>
          <t>INE670K01029</t>
        </is>
      </c>
      <c r="C115" s="32" t="inlineStr">
        <is>
          <t>Realty</t>
        </is>
      </c>
      <c r="D115" s="14" t="n">
        <v>274500</v>
      </c>
      <c r="E115" s="15" t="n">
        <v>3151.81</v>
      </c>
      <c r="F115" s="16" t="n">
        <v>0.0019</v>
      </c>
      <c r="G115" s="16" t="n"/>
    </row>
    <row r="116">
      <c r="A116" s="13" t="inlineStr">
        <is>
          <t>Jubilant Foodworks Ltd.</t>
        </is>
      </c>
      <c r="B116" s="32" t="inlineStr">
        <is>
          <t>INE797F01020</t>
        </is>
      </c>
      <c r="C116" s="32" t="inlineStr">
        <is>
          <t>Leisure Services</t>
        </is>
      </c>
      <c r="D116" s="14" t="n">
        <v>487500</v>
      </c>
      <c r="E116" s="15" t="n">
        <v>2932.31</v>
      </c>
      <c r="F116" s="16" t="n">
        <v>0.0018</v>
      </c>
      <c r="G116" s="16" t="n"/>
    </row>
    <row r="117">
      <c r="A117" s="13" t="inlineStr">
        <is>
          <t>Tata Consumer Products Ltd.</t>
        </is>
      </c>
      <c r="B117" s="32" t="inlineStr">
        <is>
          <t>INE192A01025</t>
        </is>
      </c>
      <c r="C117" s="32" t="inlineStr">
        <is>
          <t>Agricultural Food &amp; other Products</t>
        </is>
      </c>
      <c r="D117" s="14" t="n">
        <v>249150</v>
      </c>
      <c r="E117" s="15" t="n">
        <v>2921.03</v>
      </c>
      <c r="F117" s="16" t="n">
        <v>0.0017</v>
      </c>
      <c r="G117" s="16" t="n"/>
    </row>
    <row r="118">
      <c r="A118" s="13" t="inlineStr">
        <is>
          <t>L&amp;T Finance Ltd.</t>
        </is>
      </c>
      <c r="B118" s="32" t="inlineStr">
        <is>
          <t>INE498L01015</t>
        </is>
      </c>
      <c r="C118" s="32" t="inlineStr">
        <is>
          <t>Finance</t>
        </is>
      </c>
      <c r="D118" s="14" t="n">
        <v>923634</v>
      </c>
      <c r="E118" s="15" t="n">
        <v>2884.97</v>
      </c>
      <c r="F118" s="16" t="n">
        <v>0.0017</v>
      </c>
      <c r="G118" s="16" t="n"/>
    </row>
    <row r="119">
      <c r="A119" s="13" t="inlineStr">
        <is>
          <t>Torrent Power Ltd.</t>
        </is>
      </c>
      <c r="B119" s="32" t="inlineStr">
        <is>
          <t>INE813H01021</t>
        </is>
      </c>
      <c r="C119" s="32" t="inlineStr">
        <is>
          <t>Power</t>
        </is>
      </c>
      <c r="D119" s="14" t="n">
        <v>203250</v>
      </c>
      <c r="E119" s="15" t="n">
        <v>2671.72</v>
      </c>
      <c r="F119" s="16" t="n">
        <v>0.0016</v>
      </c>
      <c r="G119" s="16" t="n"/>
    </row>
    <row r="120">
      <c r="A120" s="13" t="inlineStr">
        <is>
          <t>Bajaj Finance Ltd.</t>
        </is>
      </c>
      <c r="B120" s="32" t="inlineStr">
        <is>
          <t>INE296A01032</t>
        </is>
      </c>
      <c r="C120" s="32" t="inlineStr">
        <is>
          <t>Finance</t>
        </is>
      </c>
      <c r="D120" s="14" t="n">
        <v>255000</v>
      </c>
      <c r="E120" s="15" t="n">
        <v>2645.63</v>
      </c>
      <c r="F120" s="16" t="n">
        <v>0.0016</v>
      </c>
      <c r="G120" s="16" t="n"/>
    </row>
    <row r="121">
      <c r="A121" s="13" t="inlineStr">
        <is>
          <t>Laurus Labs Ltd.</t>
        </is>
      </c>
      <c r="B121" s="32" t="inlineStr">
        <is>
          <t>INE947Q01028</t>
        </is>
      </c>
      <c r="C121" s="32" t="inlineStr">
        <is>
          <t>Pharmaceuticals &amp; Biotechnology</t>
        </is>
      </c>
      <c r="D121" s="14" t="n">
        <v>252450</v>
      </c>
      <c r="E121" s="15" t="n">
        <v>2603.64</v>
      </c>
      <c r="F121" s="16" t="n">
        <v>0.0016</v>
      </c>
      <c r="G121" s="16" t="n"/>
    </row>
    <row r="122">
      <c r="A122" s="13" t="inlineStr">
        <is>
          <t>Kaynes Technology India Ltd.</t>
        </is>
      </c>
      <c r="B122" s="32" t="inlineStr">
        <is>
          <t>INE918Z01012</t>
        </is>
      </c>
      <c r="C122" s="32" t="inlineStr">
        <is>
          <t>Industrial Manufacturing</t>
        </is>
      </c>
      <c r="D122" s="14" t="n">
        <v>47100</v>
      </c>
      <c r="E122" s="15" t="n">
        <v>2585.79</v>
      </c>
      <c r="F122" s="16" t="n">
        <v>0.0015</v>
      </c>
      <c r="G122" s="16" t="n"/>
    </row>
    <row r="123">
      <c r="A123" s="13" t="inlineStr">
        <is>
          <t>ADANI ENTERPRISES LTD RIGHTS OFF 1800INR</t>
        </is>
      </c>
      <c r="B123" s="32" t="inlineStr">
        <is>
          <t>INE423A20016</t>
        </is>
      </c>
      <c r="C123" s="32" t="inlineStr">
        <is>
          <t>Metals &amp; Minerals Trading</t>
        </is>
      </c>
      <c r="D123" s="14" t="n">
        <v>495018</v>
      </c>
      <c r="E123" s="15" t="n">
        <v>2377.08</v>
      </c>
      <c r="F123" s="16" t="n">
        <v>0.0014</v>
      </c>
      <c r="G123" s="16" t="n"/>
    </row>
    <row r="124">
      <c r="A124" s="13" t="inlineStr">
        <is>
          <t>Bharat Dynamics Ltd.</t>
        </is>
      </c>
      <c r="B124" s="32" t="inlineStr">
        <is>
          <t>INE171Z01026</t>
        </is>
      </c>
      <c r="C124" s="32" t="inlineStr">
        <is>
          <t>Aerospace &amp; Defense</t>
        </is>
      </c>
      <c r="D124" s="14" t="n">
        <v>154375</v>
      </c>
      <c r="E124" s="15" t="n">
        <v>2336.62</v>
      </c>
      <c r="F124" s="16" t="n">
        <v>0.0014</v>
      </c>
      <c r="G124" s="16" t="n"/>
    </row>
    <row r="125">
      <c r="A125" s="13" t="inlineStr">
        <is>
          <t>National Buildings Construction Corporation Ltd.</t>
        </is>
      </c>
      <c r="B125" s="32" t="inlineStr">
        <is>
          <t>INE095N01031</t>
        </is>
      </c>
      <c r="C125" s="32" t="inlineStr">
        <is>
          <t>Construction</t>
        </is>
      </c>
      <c r="D125" s="14" t="n">
        <v>1956500</v>
      </c>
      <c r="E125" s="15" t="n">
        <v>2283.04</v>
      </c>
      <c r="F125" s="16" t="n">
        <v>0.0014</v>
      </c>
      <c r="G125" s="16" t="n"/>
    </row>
    <row r="126">
      <c r="A126" s="13" t="inlineStr">
        <is>
          <t>Indian Energy Exchange Ltd.</t>
        </is>
      </c>
      <c r="B126" s="32" t="inlineStr">
        <is>
          <t>INE022Q01020</t>
        </is>
      </c>
      <c r="C126" s="32" t="inlineStr">
        <is>
          <t>Capital Markets</t>
        </is>
      </c>
      <c r="D126" s="14" t="n">
        <v>1545000</v>
      </c>
      <c r="E126" s="15" t="n">
        <v>2152.03</v>
      </c>
      <c r="F126" s="16" t="n">
        <v>0.0013</v>
      </c>
      <c r="G126" s="16" t="n"/>
    </row>
    <row r="127">
      <c r="A127" s="13" t="inlineStr">
        <is>
          <t>Nuvama Wealth Management Ltd.</t>
        </is>
      </c>
      <c r="B127" s="32" t="inlineStr">
        <is>
          <t>INE531F01015</t>
        </is>
      </c>
      <c r="C127" s="32" t="inlineStr">
        <is>
          <t>Capital Markets</t>
        </is>
      </c>
      <c r="D127" s="14" t="n">
        <v>27900</v>
      </c>
      <c r="E127" s="15" t="n">
        <v>2082.04</v>
      </c>
      <c r="F127" s="16" t="n">
        <v>0.0012</v>
      </c>
      <c r="G127" s="16" t="n"/>
    </row>
    <row r="128">
      <c r="A128" s="13" t="inlineStr">
        <is>
          <t>Housing &amp; Urban Development Corp Ltd.</t>
        </is>
      </c>
      <c r="B128" s="32" t="inlineStr">
        <is>
          <t>INE031A01017</t>
        </is>
      </c>
      <c r="C128" s="32" t="inlineStr">
        <is>
          <t>Finance</t>
        </is>
      </c>
      <c r="D128" s="14" t="n">
        <v>851925</v>
      </c>
      <c r="E128" s="15" t="n">
        <v>2038.49</v>
      </c>
      <c r="F128" s="16" t="n">
        <v>0.0012</v>
      </c>
      <c r="G128" s="16" t="n"/>
    </row>
    <row r="129">
      <c r="A129" s="13" t="inlineStr">
        <is>
          <t>Sona BLW Precision Forgings Ltd.</t>
        </is>
      </c>
      <c r="B129" s="32" t="inlineStr">
        <is>
          <t>INE073K01018</t>
        </is>
      </c>
      <c r="C129" s="32" t="inlineStr">
        <is>
          <t>Auto Components</t>
        </is>
      </c>
      <c r="D129" s="14" t="n">
        <v>373800</v>
      </c>
      <c r="E129" s="15" t="n">
        <v>1912.92</v>
      </c>
      <c r="F129" s="16" t="n">
        <v>0.0011</v>
      </c>
      <c r="G129" s="16" t="n"/>
    </row>
    <row r="130">
      <c r="A130" s="13" t="inlineStr">
        <is>
          <t>Max Healthcare Institute Ltd.</t>
        </is>
      </c>
      <c r="B130" s="32" t="inlineStr">
        <is>
          <t>INE027H01010</t>
        </is>
      </c>
      <c r="C130" s="32" t="inlineStr">
        <is>
          <t>Healthcare Services</t>
        </is>
      </c>
      <c r="D130" s="14" t="n">
        <v>159600</v>
      </c>
      <c r="E130" s="15" t="n">
        <v>1855.83</v>
      </c>
      <c r="F130" s="16" t="n">
        <v>0.0011</v>
      </c>
      <c r="G130" s="16" t="n"/>
    </row>
    <row r="131">
      <c r="A131" s="13" t="inlineStr">
        <is>
          <t>Ambuja Cements Ltd.</t>
        </is>
      </c>
      <c r="B131" s="32" t="inlineStr">
        <is>
          <t>INE079A01024</t>
        </is>
      </c>
      <c r="C131" s="32" t="inlineStr">
        <is>
          <t>Cement &amp; Cement Products</t>
        </is>
      </c>
      <c r="D131" s="14" t="n">
        <v>333900</v>
      </c>
      <c r="E131" s="15" t="n">
        <v>1837.12</v>
      </c>
      <c r="F131" s="16" t="n">
        <v>0.0011</v>
      </c>
      <c r="G131" s="16" t="n"/>
    </row>
    <row r="132">
      <c r="A132" s="13" t="inlineStr">
        <is>
          <t>Torrent Pharmaceuticals Ltd.</t>
        </is>
      </c>
      <c r="B132" s="32" t="inlineStr">
        <is>
          <t>INE685A01028</t>
        </is>
      </c>
      <c r="C132" s="32" t="inlineStr">
        <is>
          <t>Pharmaceuticals &amp; Biotechnology</t>
        </is>
      </c>
      <c r="D132" s="14" t="n">
        <v>47250</v>
      </c>
      <c r="E132" s="15" t="n">
        <v>1757.98</v>
      </c>
      <c r="F132" s="16" t="n">
        <v>0.0011</v>
      </c>
      <c r="G132" s="16" t="n"/>
    </row>
    <row r="133">
      <c r="A133" s="13" t="inlineStr">
        <is>
          <t>The Phoenix Mills Ltd.</t>
        </is>
      </c>
      <c r="B133" s="32" t="inlineStr">
        <is>
          <t>INE211B01039</t>
        </is>
      </c>
      <c r="C133" s="32" t="inlineStr">
        <is>
          <t>Realty</t>
        </is>
      </c>
      <c r="D133" s="14" t="n">
        <v>98700</v>
      </c>
      <c r="E133" s="15" t="n">
        <v>1714.22</v>
      </c>
      <c r="F133" s="16" t="n">
        <v>0.001</v>
      </c>
      <c r="G133" s="16" t="n"/>
    </row>
    <row r="134">
      <c r="A134" s="13" t="inlineStr">
        <is>
          <t>Inox Wind Ltd.</t>
        </is>
      </c>
      <c r="B134" s="32" t="inlineStr">
        <is>
          <t>INE066P01011</t>
        </is>
      </c>
      <c r="C134" s="32" t="inlineStr">
        <is>
          <t>Electrical Equipment</t>
        </is>
      </c>
      <c r="D134" s="14" t="n">
        <v>1253176</v>
      </c>
      <c r="E134" s="15" t="n">
        <v>1685.52</v>
      </c>
      <c r="F134" s="16" t="n">
        <v>0.001</v>
      </c>
      <c r="G134" s="16" t="n"/>
    </row>
    <row r="135">
      <c r="A135" s="13" t="inlineStr">
        <is>
          <t>UNO Minda Ltd.</t>
        </is>
      </c>
      <c r="B135" s="32" t="inlineStr">
        <is>
          <t>INE405E01023</t>
        </is>
      </c>
      <c r="C135" s="32" t="inlineStr">
        <is>
          <t>Auto Components</t>
        </is>
      </c>
      <c r="D135" s="14" t="n">
        <v>122650</v>
      </c>
      <c r="E135" s="15" t="n">
        <v>1602.79</v>
      </c>
      <c r="F135" s="16" t="n">
        <v>0.001</v>
      </c>
      <c r="G135" s="16" t="n"/>
    </row>
    <row r="136">
      <c r="A136" s="13" t="inlineStr">
        <is>
          <t>Bharat Forge Ltd.</t>
        </is>
      </c>
      <c r="B136" s="32" t="inlineStr">
        <is>
          <t>INE465A01025</t>
        </is>
      </c>
      <c r="C136" s="32" t="inlineStr">
        <is>
          <t>Auto Components</t>
        </is>
      </c>
      <c r="D136" s="14" t="n">
        <v>109000</v>
      </c>
      <c r="E136" s="15" t="n">
        <v>1562.84</v>
      </c>
      <c r="F136" s="16" t="n">
        <v>0.0009</v>
      </c>
      <c r="G136" s="16" t="n"/>
    </row>
    <row r="137">
      <c r="A137" s="13" t="inlineStr">
        <is>
          <t>Biocon Ltd.</t>
        </is>
      </c>
      <c r="B137" s="32" t="inlineStr">
        <is>
          <t>INE376G01013</t>
        </is>
      </c>
      <c r="C137" s="32" t="inlineStr">
        <is>
          <t>Pharmaceuticals &amp; Biotechnology</t>
        </is>
      </c>
      <c r="D137" s="14" t="n">
        <v>390000</v>
      </c>
      <c r="E137" s="15" t="n">
        <v>1553.57</v>
      </c>
      <c r="F137" s="16" t="n">
        <v>0.0009</v>
      </c>
      <c r="G137" s="16" t="n"/>
    </row>
    <row r="138">
      <c r="A138" s="13" t="inlineStr">
        <is>
          <t>Adani Enterprises Ltd.</t>
        </is>
      </c>
      <c r="B138" s="32" t="inlineStr">
        <is>
          <t>INE423A01024</t>
        </is>
      </c>
      <c r="C138" s="32" t="inlineStr">
        <is>
          <t>Metals &amp; Minerals Trading</t>
        </is>
      </c>
      <c r="D138" s="14" t="n">
        <v>66744</v>
      </c>
      <c r="E138" s="15" t="n">
        <v>1521.9</v>
      </c>
      <c r="F138" s="16" t="n">
        <v>0.0009</v>
      </c>
      <c r="G138" s="16" t="n"/>
    </row>
    <row r="139">
      <c r="A139" s="13" t="inlineStr">
        <is>
          <t>Computer Age Management Services Ltd.</t>
        </is>
      </c>
      <c r="B139" s="32" t="inlineStr">
        <is>
          <t>INE596I01012</t>
        </is>
      </c>
      <c r="C139" s="32" t="inlineStr">
        <is>
          <t>Capital Markets</t>
        </is>
      </c>
      <c r="D139" s="14" t="n">
        <v>39000</v>
      </c>
      <c r="E139" s="15" t="n">
        <v>1509.42</v>
      </c>
      <c r="F139" s="16" t="n">
        <v>0.0009</v>
      </c>
      <c r="G139" s="16" t="n"/>
    </row>
    <row r="140">
      <c r="A140" s="13" t="inlineStr">
        <is>
          <t>LTIMindtree Ltd.</t>
        </is>
      </c>
      <c r="B140" s="32" t="inlineStr">
        <is>
          <t>INE214T01019</t>
        </is>
      </c>
      <c r="C140" s="32" t="inlineStr">
        <is>
          <t>IT - Software</t>
        </is>
      </c>
      <c r="D140" s="14" t="n">
        <v>24450</v>
      </c>
      <c r="E140" s="15" t="n">
        <v>1490.59</v>
      </c>
      <c r="F140" s="16" t="n">
        <v>0.0009</v>
      </c>
      <c r="G140" s="16" t="n"/>
    </row>
    <row r="141">
      <c r="A141" s="13" t="inlineStr">
        <is>
          <t>BSE Ltd.</t>
        </is>
      </c>
      <c r="B141" s="32" t="inlineStr">
        <is>
          <t>INE118H01025</t>
        </is>
      </c>
      <c r="C141" s="32" t="inlineStr">
        <is>
          <t>Capital Markets</t>
        </is>
      </c>
      <c r="D141" s="14" t="n">
        <v>49500</v>
      </c>
      <c r="E141" s="15" t="n">
        <v>1436.69</v>
      </c>
      <c r="F141" s="16" t="n">
        <v>0.0009</v>
      </c>
      <c r="G141" s="16" t="n"/>
    </row>
    <row r="142">
      <c r="A142" s="13" t="inlineStr">
        <is>
          <t>Tube Investments Of India Ltd.</t>
        </is>
      </c>
      <c r="B142" s="32" t="inlineStr">
        <is>
          <t>INE974X01010</t>
        </is>
      </c>
      <c r="C142" s="32" t="inlineStr">
        <is>
          <t>Auto Components</t>
        </is>
      </c>
      <c r="D142" s="14" t="n">
        <v>49200</v>
      </c>
      <c r="E142" s="15" t="n">
        <v>1369.92</v>
      </c>
      <c r="F142" s="16" t="n">
        <v>0.0008</v>
      </c>
      <c r="G142" s="16" t="n"/>
    </row>
    <row r="143">
      <c r="A143" s="13" t="inlineStr">
        <is>
          <t>Polycab India Ltd.</t>
        </is>
      </c>
      <c r="B143" s="32" t="inlineStr">
        <is>
          <t>INE455K01017</t>
        </is>
      </c>
      <c r="C143" s="32" t="inlineStr">
        <is>
          <t>Industrial Products</t>
        </is>
      </c>
      <c r="D143" s="14" t="n">
        <v>18125</v>
      </c>
      <c r="E143" s="15" t="n">
        <v>1353.94</v>
      </c>
      <c r="F143" s="16" t="n">
        <v>0.0008</v>
      </c>
      <c r="G143" s="16" t="n"/>
    </row>
    <row r="144">
      <c r="A144" s="13" t="inlineStr">
        <is>
          <t>Cummins India Ltd.</t>
        </is>
      </c>
      <c r="B144" s="32" t="inlineStr">
        <is>
          <t>INE298A01020</t>
        </is>
      </c>
      <c r="C144" s="32" t="inlineStr">
        <is>
          <t>Industrial Products</t>
        </is>
      </c>
      <c r="D144" s="14" t="n">
        <v>30200</v>
      </c>
      <c r="E144" s="15" t="n">
        <v>1352.75</v>
      </c>
      <c r="F144" s="16" t="n">
        <v>0.0008</v>
      </c>
      <c r="G144" s="16" t="n"/>
    </row>
    <row r="145">
      <c r="A145" s="13" t="inlineStr">
        <is>
          <t>Coal India Ltd.</t>
        </is>
      </c>
      <c r="B145" s="32" t="inlineStr">
        <is>
          <t>INE522F01014</t>
        </is>
      </c>
      <c r="C145" s="32" t="inlineStr">
        <is>
          <t>Consumable Fuels</t>
        </is>
      </c>
      <c r="D145" s="14" t="n">
        <v>340200</v>
      </c>
      <c r="E145" s="15" t="n">
        <v>1279.66</v>
      </c>
      <c r="F145" s="16" t="n">
        <v>0.0008</v>
      </c>
      <c r="G145" s="16" t="n"/>
    </row>
    <row r="146">
      <c r="A146" s="13" t="inlineStr">
        <is>
          <t>Alkem Laboratories Ltd.</t>
        </is>
      </c>
      <c r="B146" s="32" t="inlineStr">
        <is>
          <t>INE540L01014</t>
        </is>
      </c>
      <c r="C146" s="32" t="inlineStr">
        <is>
          <t>Pharmaceuticals &amp; Biotechnology</t>
        </is>
      </c>
      <c r="D146" s="14" t="n">
        <v>20000</v>
      </c>
      <c r="E146" s="15" t="n">
        <v>1137</v>
      </c>
      <c r="F146" s="16" t="n">
        <v>0.0007</v>
      </c>
      <c r="G146" s="16" t="n"/>
    </row>
    <row r="147">
      <c r="A147" s="13" t="inlineStr">
        <is>
          <t>NTPC Ltd.</t>
        </is>
      </c>
      <c r="B147" s="32" t="inlineStr">
        <is>
          <t>INE733E01010</t>
        </is>
      </c>
      <c r="C147" s="32" t="inlineStr">
        <is>
          <t>Power</t>
        </is>
      </c>
      <c r="D147" s="14" t="n">
        <v>315000</v>
      </c>
      <c r="E147" s="15" t="n">
        <v>1028.32</v>
      </c>
      <c r="F147" s="16" t="n">
        <v>0.0005999999999999999</v>
      </c>
      <c r="G147" s="16" t="n"/>
    </row>
    <row r="148">
      <c r="A148" s="13" t="inlineStr">
        <is>
          <t>Eicher Motors Ltd.</t>
        </is>
      </c>
      <c r="B148" s="32" t="inlineStr">
        <is>
          <t>INE066A01021</t>
        </is>
      </c>
      <c r="C148" s="32" t="inlineStr">
        <is>
          <t>Automobiles</t>
        </is>
      </c>
      <c r="D148" s="14" t="n">
        <v>13825</v>
      </c>
      <c r="E148" s="15" t="n">
        <v>975.15</v>
      </c>
      <c r="F148" s="16" t="n">
        <v>0.0005999999999999999</v>
      </c>
      <c r="G148" s="16" t="n"/>
    </row>
    <row r="149">
      <c r="A149" s="13" t="inlineStr">
        <is>
          <t>Mankind Pharma Ltd.</t>
        </is>
      </c>
      <c r="B149" s="32" t="inlineStr">
        <is>
          <t>INE634S01028</t>
        </is>
      </c>
      <c r="C149" s="32" t="inlineStr">
        <is>
          <t>Pharmaceuticals &amp; Biotechnology</t>
        </is>
      </c>
      <c r="D149" s="14" t="n">
        <v>40275</v>
      </c>
      <c r="E149" s="15" t="n">
        <v>906.59</v>
      </c>
      <c r="F149" s="16" t="n">
        <v>0.0005</v>
      </c>
      <c r="G149" s="16" t="n"/>
    </row>
    <row r="150">
      <c r="A150" s="13" t="inlineStr">
        <is>
          <t>Lupin Ltd.</t>
        </is>
      </c>
      <c r="B150" s="32" t="inlineStr">
        <is>
          <t>INE326A01037</t>
        </is>
      </c>
      <c r="C150" s="32" t="inlineStr">
        <is>
          <t>Pharmaceuticals &amp; Biotechnology</t>
        </is>
      </c>
      <c r="D150" s="14" t="n">
        <v>42925</v>
      </c>
      <c r="E150" s="15" t="n">
        <v>893.78</v>
      </c>
      <c r="F150" s="16" t="n">
        <v>0.0005</v>
      </c>
      <c r="G150" s="16" t="n"/>
    </row>
    <row r="151">
      <c r="A151" s="13" t="inlineStr">
        <is>
          <t>CG Power and Industrial Solutions Ltd.</t>
        </is>
      </c>
      <c r="B151" s="32" t="inlineStr">
        <is>
          <t>INE067A01029</t>
        </is>
      </c>
      <c r="C151" s="32" t="inlineStr">
        <is>
          <t>Electrical Equipment</t>
        </is>
      </c>
      <c r="D151" s="14" t="n">
        <v>132600</v>
      </c>
      <c r="E151" s="15" t="n">
        <v>892.27</v>
      </c>
      <c r="F151" s="16" t="n">
        <v>0.0005</v>
      </c>
      <c r="G151" s="16" t="n"/>
    </row>
    <row r="152">
      <c r="A152" s="13" t="inlineStr">
        <is>
          <t>Jindal Steel Ltd.</t>
        </is>
      </c>
      <c r="B152" s="32" t="inlineStr">
        <is>
          <t>INE749A01030</t>
        </is>
      </c>
      <c r="C152" s="32" t="inlineStr">
        <is>
          <t>Ferrous Metals</t>
        </is>
      </c>
      <c r="D152" s="14" t="n">
        <v>85000</v>
      </c>
      <c r="E152" s="15" t="n">
        <v>887.74</v>
      </c>
      <c r="F152" s="16" t="n">
        <v>0.0005</v>
      </c>
      <c r="G152" s="16" t="n"/>
    </row>
    <row r="153">
      <c r="A153" s="13" t="inlineStr">
        <is>
          <t>Pidilite Industries Ltd.</t>
        </is>
      </c>
      <c r="B153" s="32" t="inlineStr">
        <is>
          <t>INE318A01026</t>
        </is>
      </c>
      <c r="C153" s="32" t="inlineStr">
        <is>
          <t>Chemicals &amp; Petrochemicals</t>
        </is>
      </c>
      <c r="D153" s="14" t="n">
        <v>60000</v>
      </c>
      <c r="E153" s="15" t="n">
        <v>881.88</v>
      </c>
      <c r="F153" s="16" t="n">
        <v>0.0005</v>
      </c>
      <c r="G153" s="16" t="n"/>
    </row>
    <row r="154">
      <c r="A154" s="13" t="inlineStr">
        <is>
          <t>AU Small Finance Bank Ltd.</t>
        </is>
      </c>
      <c r="B154" s="32" t="inlineStr">
        <is>
          <t>INE949L01017</t>
        </is>
      </c>
      <c r="C154" s="32" t="inlineStr">
        <is>
          <t>Banks</t>
        </is>
      </c>
      <c r="D154" s="14" t="n">
        <v>85000</v>
      </c>
      <c r="E154" s="15" t="n">
        <v>811.96</v>
      </c>
      <c r="F154" s="16" t="n">
        <v>0.0005</v>
      </c>
      <c r="G154" s="16" t="n"/>
    </row>
    <row r="155">
      <c r="A155" s="13" t="inlineStr">
        <is>
          <t>Oberoi Realty Ltd.</t>
        </is>
      </c>
      <c r="B155" s="32" t="inlineStr">
        <is>
          <t>INE093I01010</t>
        </is>
      </c>
      <c r="C155" s="32" t="inlineStr">
        <is>
          <t>Realty</t>
        </is>
      </c>
      <c r="D155" s="14" t="n">
        <v>44800</v>
      </c>
      <c r="E155" s="15" t="n">
        <v>737.95</v>
      </c>
      <c r="F155" s="16" t="n">
        <v>0.0004</v>
      </c>
      <c r="G155" s="16" t="n"/>
    </row>
    <row r="156">
      <c r="A156" s="13" t="inlineStr">
        <is>
          <t>Max Financial Services Ltd.</t>
        </is>
      </c>
      <c r="B156" s="32" t="inlineStr">
        <is>
          <t>INE180A01020</t>
        </is>
      </c>
      <c r="C156" s="32" t="inlineStr">
        <is>
          <t>Insurance</t>
        </is>
      </c>
      <c r="D156" s="14" t="n">
        <v>42000</v>
      </c>
      <c r="E156" s="15" t="n">
        <v>714.88</v>
      </c>
      <c r="F156" s="16" t="n">
        <v>0.0004</v>
      </c>
      <c r="G156" s="16" t="n"/>
    </row>
    <row r="157">
      <c r="A157" s="13" t="inlineStr">
        <is>
          <t>Oracle Financial Services Software Ltd.</t>
        </is>
      </c>
      <c r="B157" s="32" t="inlineStr">
        <is>
          <t>INE881D01027</t>
        </is>
      </c>
      <c r="C157" s="32" t="inlineStr">
        <is>
          <t>IT - Software</t>
        </is>
      </c>
      <c r="D157" s="14" t="n">
        <v>8175</v>
      </c>
      <c r="E157" s="15" t="n">
        <v>662.75</v>
      </c>
      <c r="F157" s="16" t="n">
        <v>0.0004</v>
      </c>
      <c r="G157" s="16" t="n"/>
    </row>
    <row r="158">
      <c r="A158" s="13" t="inlineStr">
        <is>
          <t>Indian Bank</t>
        </is>
      </c>
      <c r="B158" s="32" t="inlineStr">
        <is>
          <t>INE562A01011</t>
        </is>
      </c>
      <c r="C158" s="32" t="inlineStr">
        <is>
          <t>Banks</t>
        </is>
      </c>
      <c r="D158" s="14" t="n">
        <v>76000</v>
      </c>
      <c r="E158" s="15" t="n">
        <v>661.39</v>
      </c>
      <c r="F158" s="16" t="n">
        <v>0.0004</v>
      </c>
      <c r="G158" s="16" t="n"/>
    </row>
    <row r="159">
      <c r="A159" s="13" t="inlineStr">
        <is>
          <t>Indian Renewable Energy Dev Agency Ltd.</t>
        </is>
      </c>
      <c r="B159" s="32" t="inlineStr">
        <is>
          <t>INE202E01016</t>
        </is>
      </c>
      <c r="C159" s="32" t="inlineStr">
        <is>
          <t>Finance</t>
        </is>
      </c>
      <c r="D159" s="14" t="n">
        <v>451950</v>
      </c>
      <c r="E159" s="15" t="n">
        <v>645.84</v>
      </c>
      <c r="F159" s="16" t="n">
        <v>0.0004</v>
      </c>
      <c r="G159" s="16" t="n"/>
    </row>
    <row r="160">
      <c r="A160" s="13" t="inlineStr">
        <is>
          <t>HDFC Asset Management Company Ltd.</t>
        </is>
      </c>
      <c r="B160" s="32" t="inlineStr">
        <is>
          <t>INE127D01025</t>
        </is>
      </c>
      <c r="C160" s="32" t="inlineStr">
        <is>
          <t>Capital Markets</t>
        </is>
      </c>
      <c r="D160" s="14" t="n">
        <v>23700</v>
      </c>
      <c r="E160" s="15" t="n">
        <v>633.5</v>
      </c>
      <c r="F160" s="16" t="n">
        <v>0.0004</v>
      </c>
      <c r="G160" s="16" t="n"/>
    </row>
    <row r="161">
      <c r="A161" s="13" t="inlineStr">
        <is>
          <t>Dabur India Ltd.</t>
        </is>
      </c>
      <c r="B161" s="32" t="inlineStr">
        <is>
          <t>INE016A01026</t>
        </is>
      </c>
      <c r="C161" s="32" t="inlineStr">
        <is>
          <t>Personal Products</t>
        </is>
      </c>
      <c r="D161" s="14" t="n">
        <v>120000</v>
      </c>
      <c r="E161" s="15" t="n">
        <v>620.88</v>
      </c>
      <c r="F161" s="16" t="n">
        <v>0.0004</v>
      </c>
      <c r="G161" s="16" t="n"/>
    </row>
    <row r="162">
      <c r="A162" s="13" t="inlineStr">
        <is>
          <t>SBI Life Insurance Company Ltd.</t>
        </is>
      </c>
      <c r="B162" s="32" t="inlineStr">
        <is>
          <t>INE123W01016</t>
        </is>
      </c>
      <c r="C162" s="32" t="inlineStr">
        <is>
          <t>Insurance</t>
        </is>
      </c>
      <c r="D162" s="14" t="n">
        <v>30750</v>
      </c>
      <c r="E162" s="15" t="n">
        <v>604.55</v>
      </c>
      <c r="F162" s="16" t="n">
        <v>0.0004</v>
      </c>
      <c r="G162" s="16" t="n"/>
    </row>
    <row r="163">
      <c r="A163" s="13" t="inlineStr">
        <is>
          <t>Supreme Industries Ltd.</t>
        </is>
      </c>
      <c r="B163" s="32" t="inlineStr">
        <is>
          <t>INE195A01028</t>
        </is>
      </c>
      <c r="C163" s="32" t="inlineStr">
        <is>
          <t>Industrial Products</t>
        </is>
      </c>
      <c r="D163" s="14" t="n">
        <v>17675</v>
      </c>
      <c r="E163" s="15" t="n">
        <v>599.47</v>
      </c>
      <c r="F163" s="16" t="n">
        <v>0.0004</v>
      </c>
      <c r="G163" s="16" t="n"/>
    </row>
    <row r="164">
      <c r="A164" s="13" t="inlineStr">
        <is>
          <t>Hindustan Unilever Ltd.</t>
        </is>
      </c>
      <c r="B164" s="32" t="inlineStr">
        <is>
          <t>INE030A01027</t>
        </is>
      </c>
      <c r="C164" s="32" t="inlineStr">
        <is>
          <t>Diversified FMCG</t>
        </is>
      </c>
      <c r="D164" s="14" t="n">
        <v>24300</v>
      </c>
      <c r="E164" s="15" t="n">
        <v>599.38</v>
      </c>
      <c r="F164" s="16" t="n">
        <v>0.0004</v>
      </c>
      <c r="G164" s="16" t="n"/>
    </row>
    <row r="165">
      <c r="A165" s="13" t="inlineStr">
        <is>
          <t>Life Insurance Corporation of India</t>
        </is>
      </c>
      <c r="B165" s="32" t="inlineStr">
        <is>
          <t>INE0J1Y01017</t>
        </is>
      </c>
      <c r="C165" s="32" t="inlineStr">
        <is>
          <t>Insurance</t>
        </is>
      </c>
      <c r="D165" s="14" t="n">
        <v>63000</v>
      </c>
      <c r="E165" s="15" t="n">
        <v>563.5</v>
      </c>
      <c r="F165" s="16" t="n">
        <v>0.0003</v>
      </c>
      <c r="G165" s="16" t="n"/>
    </row>
    <row r="166">
      <c r="A166" s="13" t="inlineStr">
        <is>
          <t>NCC Ltd.</t>
        </is>
      </c>
      <c r="B166" s="32" t="inlineStr">
        <is>
          <t>INE868B01028</t>
        </is>
      </c>
      <c r="C166" s="32" t="inlineStr">
        <is>
          <t>Construction</t>
        </is>
      </c>
      <c r="D166" s="14" t="n">
        <v>294300</v>
      </c>
      <c r="E166" s="15" t="n">
        <v>504.46</v>
      </c>
      <c r="F166" s="16" t="n">
        <v>0.0003</v>
      </c>
      <c r="G166" s="16" t="n"/>
    </row>
    <row r="167">
      <c r="A167" s="13" t="inlineStr">
        <is>
          <t>Muthoot Finance Ltd.</t>
        </is>
      </c>
      <c r="B167" s="32" t="inlineStr">
        <is>
          <t>INE414G01012</t>
        </is>
      </c>
      <c r="C167" s="32" t="inlineStr">
        <is>
          <t>Finance</t>
        </is>
      </c>
      <c r="D167" s="14" t="n">
        <v>12650</v>
      </c>
      <c r="E167" s="15" t="n">
        <v>473.64</v>
      </c>
      <c r="F167" s="16" t="n">
        <v>0.0003</v>
      </c>
      <c r="G167" s="16" t="n"/>
    </row>
    <row r="168">
      <c r="A168" s="13" t="inlineStr">
        <is>
          <t>Tata Technologies Ltd.</t>
        </is>
      </c>
      <c r="B168" s="32" t="inlineStr">
        <is>
          <t>INE142M01025</t>
        </is>
      </c>
      <c r="C168" s="32" t="inlineStr">
        <is>
          <t>IT - Services</t>
        </is>
      </c>
      <c r="D168" s="14" t="n">
        <v>63200</v>
      </c>
      <c r="E168" s="15" t="n">
        <v>429.16</v>
      </c>
      <c r="F168" s="16" t="n">
        <v>0.0003</v>
      </c>
      <c r="G168" s="16" t="n"/>
    </row>
    <row r="169">
      <c r="A169" s="13" t="inlineStr">
        <is>
          <t>Suzlon Energy Ltd.</t>
        </is>
      </c>
      <c r="B169" s="32" t="inlineStr">
        <is>
          <t>INE040H01021</t>
        </is>
      </c>
      <c r="C169" s="32" t="inlineStr">
        <is>
          <t>Electrical Equipment</t>
        </is>
      </c>
      <c r="D169" s="14" t="n">
        <v>640000</v>
      </c>
      <c r="E169" s="15" t="n">
        <v>345.66</v>
      </c>
      <c r="F169" s="16" t="n">
        <v>0.0002</v>
      </c>
      <c r="G169" s="16" t="n"/>
    </row>
    <row r="170">
      <c r="A170" s="13" t="inlineStr">
        <is>
          <t>PG Electroplast Ltd.</t>
        </is>
      </c>
      <c r="B170" s="32" t="inlineStr">
        <is>
          <t>INE457L01029</t>
        </is>
      </c>
      <c r="C170" s="32" t="inlineStr">
        <is>
          <t>Consumer Durables</t>
        </is>
      </c>
      <c r="D170" s="14" t="n">
        <v>54600</v>
      </c>
      <c r="E170" s="15" t="n">
        <v>322.63</v>
      </c>
      <c r="F170" s="16" t="n">
        <v>0.0002</v>
      </c>
      <c r="G170" s="16" t="n"/>
    </row>
    <row r="171">
      <c r="A171" s="13" t="inlineStr">
        <is>
          <t>Page Industries Ltd.</t>
        </is>
      </c>
      <c r="B171" s="32" t="inlineStr">
        <is>
          <t>INE761H01022</t>
        </is>
      </c>
      <c r="C171" s="32" t="inlineStr">
        <is>
          <t>Textiles &amp; Apparels</t>
        </is>
      </c>
      <c r="D171" s="14" t="n">
        <v>690</v>
      </c>
      <c r="E171" s="15" t="n">
        <v>264.41</v>
      </c>
      <c r="F171" s="16" t="n">
        <v>0.0002</v>
      </c>
      <c r="G171" s="16" t="n"/>
    </row>
    <row r="172">
      <c r="A172" s="13" t="inlineStr">
        <is>
          <t>HCL Technologies Ltd.</t>
        </is>
      </c>
      <c r="B172" s="32" t="inlineStr">
        <is>
          <t>INE860A01027</t>
        </is>
      </c>
      <c r="C172" s="32" t="inlineStr">
        <is>
          <t>IT - Software</t>
        </is>
      </c>
      <c r="D172" s="14" t="n">
        <v>15050</v>
      </c>
      <c r="E172" s="15" t="n">
        <v>244.44</v>
      </c>
      <c r="F172" s="16" t="n">
        <v>0.0001</v>
      </c>
      <c r="G172" s="16" t="n"/>
    </row>
    <row r="173">
      <c r="A173" s="13" t="inlineStr">
        <is>
          <t>NHPC Ltd.</t>
        </is>
      </c>
      <c r="B173" s="32" t="inlineStr">
        <is>
          <t>INE848E01016</t>
        </is>
      </c>
      <c r="C173" s="32" t="inlineStr">
        <is>
          <t>Power</t>
        </is>
      </c>
      <c r="D173" s="14" t="n">
        <v>288000</v>
      </c>
      <c r="E173" s="15" t="n">
        <v>221.01</v>
      </c>
      <c r="F173" s="16" t="n">
        <v>0.0001</v>
      </c>
      <c r="G173" s="16" t="n"/>
    </row>
    <row r="174">
      <c r="A174" s="13" t="inlineStr">
        <is>
          <t>Havells India Ltd.</t>
        </is>
      </c>
      <c r="B174" s="32" t="inlineStr">
        <is>
          <t>INE176B01034</t>
        </is>
      </c>
      <c r="C174" s="32" t="inlineStr">
        <is>
          <t>Consumer Durables</t>
        </is>
      </c>
      <c r="D174" s="14" t="n">
        <v>14500</v>
      </c>
      <c r="E174" s="15" t="n">
        <v>209.08</v>
      </c>
      <c r="F174" s="16" t="n">
        <v>0.0001</v>
      </c>
      <c r="G174" s="16" t="n"/>
    </row>
    <row r="175">
      <c r="A175" s="13" t="inlineStr">
        <is>
          <t>GAIL (India) Ltd.</t>
        </is>
      </c>
      <c r="B175" s="32" t="inlineStr">
        <is>
          <t>INE129A01019</t>
        </is>
      </c>
      <c r="C175" s="32" t="inlineStr">
        <is>
          <t>Gas</t>
        </is>
      </c>
      <c r="D175" s="14" t="n">
        <v>103950</v>
      </c>
      <c r="E175" s="15" t="n">
        <v>183.05</v>
      </c>
      <c r="F175" s="16" t="n">
        <v>0.0001</v>
      </c>
      <c r="G175" s="16" t="n"/>
    </row>
    <row r="176">
      <c r="A176" s="13" t="inlineStr">
        <is>
          <t>Indian Railway Finance Corporation Ltd.</t>
        </is>
      </c>
      <c r="B176" s="32" t="inlineStr">
        <is>
          <t>INE053F01010</t>
        </is>
      </c>
      <c r="C176" s="32" t="inlineStr">
        <is>
          <t>Finance</t>
        </is>
      </c>
      <c r="D176" s="14" t="n">
        <v>140250</v>
      </c>
      <c r="E176" s="15" t="n">
        <v>164.89</v>
      </c>
      <c r="F176" s="16" t="n">
        <v>0.0001</v>
      </c>
      <c r="G176" s="16" t="n"/>
    </row>
    <row r="177">
      <c r="A177" s="13" t="inlineStr">
        <is>
          <t>Tata Motors Passenger Vehicles Ltd.</t>
        </is>
      </c>
      <c r="B177" s="32" t="inlineStr">
        <is>
          <t>INE155A01022</t>
        </is>
      </c>
      <c r="C177" s="32" t="inlineStr">
        <is>
          <t>Automobiles</t>
        </is>
      </c>
      <c r="D177" s="14" t="n">
        <v>44800</v>
      </c>
      <c r="E177" s="15" t="n">
        <v>159.85</v>
      </c>
      <c r="F177" s="16" t="n">
        <v>0.0001</v>
      </c>
      <c r="G177" s="16" t="n"/>
    </row>
    <row r="178">
      <c r="A178" s="13" t="inlineStr">
        <is>
          <t>KPIT Technologies Ltd.</t>
        </is>
      </c>
      <c r="B178" s="32" t="inlineStr">
        <is>
          <t>INE04I401011</t>
        </is>
      </c>
      <c r="C178" s="32" t="inlineStr">
        <is>
          <t>IT - Software</t>
        </is>
      </c>
      <c r="D178" s="14" t="n">
        <v>8400</v>
      </c>
      <c r="E178" s="15" t="n">
        <v>102.68</v>
      </c>
      <c r="F178" s="16" t="n">
        <v>0.0001</v>
      </c>
      <c r="G178" s="16" t="n"/>
    </row>
    <row r="179">
      <c r="A179" s="13" t="inlineStr">
        <is>
          <t>Bharat Petroleum Corporation Ltd.</t>
        </is>
      </c>
      <c r="B179" s="32" t="inlineStr">
        <is>
          <t>INE029A01011</t>
        </is>
      </c>
      <c r="C179" s="32" t="inlineStr">
        <is>
          <t>Petroleum Products</t>
        </is>
      </c>
      <c r="D179" s="14" t="n">
        <v>23700</v>
      </c>
      <c r="E179" s="15" t="n">
        <v>85.11</v>
      </c>
      <c r="F179" s="16" t="n">
        <v>0.0001</v>
      </c>
      <c r="G179" s="16" t="n"/>
    </row>
    <row r="180">
      <c r="A180" s="13" t="inlineStr">
        <is>
          <t>Dr. Reddy's Laboratories Ltd.</t>
        </is>
      </c>
      <c r="B180" s="32" t="inlineStr">
        <is>
          <t>INE089A01031</t>
        </is>
      </c>
      <c r="C180" s="32" t="inlineStr">
        <is>
          <t>Pharmaceuticals &amp; Biotechnology</t>
        </is>
      </c>
      <c r="D180" s="14" t="n">
        <v>6250</v>
      </c>
      <c r="E180" s="15" t="n">
        <v>78.68000000000001</v>
      </c>
      <c r="F180" s="16" t="n">
        <v>0</v>
      </c>
      <c r="G180" s="16" t="n"/>
    </row>
    <row r="181">
      <c r="A181" s="13" t="inlineStr">
        <is>
          <t>Tata Power Company Ltd.</t>
        </is>
      </c>
      <c r="B181" s="32" t="inlineStr">
        <is>
          <t>INE245A01021</t>
        </is>
      </c>
      <c r="C181" s="32" t="inlineStr">
        <is>
          <t>Power</t>
        </is>
      </c>
      <c r="D181" s="14" t="n">
        <v>17400</v>
      </c>
      <c r="E181" s="15" t="n">
        <v>67.88</v>
      </c>
      <c r="F181" s="16" t="n">
        <v>0</v>
      </c>
      <c r="G181" s="16" t="n"/>
    </row>
    <row r="182">
      <c r="A182" s="13" t="inlineStr">
        <is>
          <t>Hitachi Energy India Ltd.</t>
        </is>
      </c>
      <c r="B182" s="32" t="inlineStr">
        <is>
          <t>INE07Y701011</t>
        </is>
      </c>
      <c r="C182" s="32" t="inlineStr">
        <is>
          <t>Electrical Equipment</t>
        </is>
      </c>
      <c r="D182" s="14" t="n">
        <v>100</v>
      </c>
      <c r="E182" s="15" t="n">
        <v>22.06</v>
      </c>
      <c r="F182" s="16" t="n">
        <v>0</v>
      </c>
      <c r="G182" s="16" t="n"/>
    </row>
    <row r="183">
      <c r="A183" s="13" t="inlineStr">
        <is>
          <t>Cholamandalam Investment &amp; Finance Company Ltd.</t>
        </is>
      </c>
      <c r="B183" s="32" t="inlineStr">
        <is>
          <t>INE121A01024</t>
        </is>
      </c>
      <c r="C183" s="32" t="inlineStr">
        <is>
          <t>Finance</t>
        </is>
      </c>
      <c r="D183" s="14" t="n">
        <v>1250</v>
      </c>
      <c r="E183" s="15" t="n">
        <v>21.7</v>
      </c>
      <c r="F183" s="16" t="n">
        <v>0</v>
      </c>
      <c r="G183" s="16" t="n"/>
    </row>
    <row r="184">
      <c r="A184" s="13" t="inlineStr">
        <is>
          <t>Dalmia Bharat Ltd.</t>
        </is>
      </c>
      <c r="B184" s="32" t="inlineStr">
        <is>
          <t>INE00R701025</t>
        </is>
      </c>
      <c r="C184" s="32" t="inlineStr">
        <is>
          <t>Cement &amp; Cement Products</t>
        </is>
      </c>
      <c r="D184" s="14" t="n">
        <v>975</v>
      </c>
      <c r="E184" s="15" t="n">
        <v>19.59</v>
      </c>
      <c r="F184" s="16" t="n">
        <v>0</v>
      </c>
      <c r="G184" s="16" t="n"/>
    </row>
    <row r="185">
      <c r="A185" s="13" t="inlineStr">
        <is>
          <t>Syngene International Ltd.</t>
        </is>
      </c>
      <c r="B185" s="32" t="inlineStr">
        <is>
          <t>INE398R01022</t>
        </is>
      </c>
      <c r="C185" s="32" t="inlineStr">
        <is>
          <t>Healthcare Services</t>
        </is>
      </c>
      <c r="D185" s="14" t="n">
        <v>3000</v>
      </c>
      <c r="E185" s="15" t="n">
        <v>19.45</v>
      </c>
      <c r="F185" s="16" t="n">
        <v>0</v>
      </c>
      <c r="G185" s="16" t="n"/>
    </row>
    <row r="186">
      <c r="A186" s="13" t="inlineStr">
        <is>
          <t>360 One Wam Ltd.</t>
        </is>
      </c>
      <c r="B186" s="32" t="inlineStr">
        <is>
          <t>INE466L01038</t>
        </is>
      </c>
      <c r="C186" s="32" t="inlineStr">
        <is>
          <t>Capital Markets</t>
        </is>
      </c>
      <c r="D186" s="14" t="n">
        <v>1500</v>
      </c>
      <c r="E186" s="15" t="n">
        <v>17.75</v>
      </c>
      <c r="F186" s="16" t="n">
        <v>0</v>
      </c>
      <c r="G186" s="16" t="n"/>
    </row>
    <row r="187">
      <c r="A187" s="17" t="inlineStr">
        <is>
          <t>Sub Total</t>
        </is>
      </c>
      <c r="B187" s="33" t="n"/>
      <c r="C187" s="33" t="n"/>
      <c r="D187" s="18" t="n"/>
      <c r="E187" s="38" t="n">
        <v>1303107.43</v>
      </c>
      <c r="F187" s="39" t="n">
        <v>0.7794</v>
      </c>
      <c r="G187" s="21" t="n"/>
    </row>
    <row r="188">
      <c r="A188" s="17" t="n"/>
      <c r="B188" s="33" t="n"/>
      <c r="C188" s="33" t="n"/>
      <c r="D188" s="18" t="n"/>
      <c r="E188" s="42" t="n"/>
      <c r="F188" s="21" t="n"/>
      <c r="G188" s="21" t="n"/>
    </row>
    <row r="189">
      <c r="A189" s="17" t="n"/>
      <c r="B189" s="33" t="n"/>
      <c r="C189" s="33" t="n"/>
      <c r="D189" s="18" t="n"/>
      <c r="E189" s="42" t="n"/>
      <c r="F189" s="21" t="n"/>
      <c r="G189" s="21" t="n"/>
    </row>
    <row r="190">
      <c r="A190" s="17" t="n"/>
      <c r="B190" s="33" t="n"/>
      <c r="C190" s="33" t="n"/>
      <c r="D190" s="18" t="n"/>
      <c r="E190" s="42" t="n"/>
      <c r="F190" s="21" t="n"/>
      <c r="G190" s="21" t="n"/>
    </row>
    <row r="191">
      <c r="A191" s="69" t="inlineStr">
        <is>
          <t>Debt Instruments</t>
        </is>
      </c>
      <c r="B191" s="33" t="n"/>
      <c r="C191" s="33" t="n"/>
      <c r="D191" s="18" t="n"/>
      <c r="E191" s="42" t="n"/>
      <c r="F191" s="21" t="n"/>
      <c r="G191" s="21" t="n"/>
    </row>
    <row r="192">
      <c r="A192" s="69" t="inlineStr">
        <is>
          <t>(a) Non-convertible Preference share</t>
        </is>
      </c>
      <c r="B192" s="32" t="n"/>
      <c r="C192" s="32" t="n"/>
      <c r="D192" s="14" t="n"/>
      <c r="E192" s="15" t="n"/>
      <c r="F192" s="16" t="n"/>
      <c r="G192" s="16" t="n"/>
    </row>
    <row r="193">
      <c r="A193" s="69" t="inlineStr">
        <is>
          <t>Listed / Awaiting listing on Stock Exchanges</t>
        </is>
      </c>
      <c r="B193" s="32" t="n"/>
      <c r="C193" s="32" t="n"/>
      <c r="D193" s="14" t="n"/>
      <c r="E193" s="15" t="n"/>
      <c r="F193" s="16" t="n"/>
      <c r="G193" s="16" t="n"/>
    </row>
    <row r="194">
      <c r="A194" s="13" t="inlineStr">
        <is>
          <t>6% TVS MOTOR CO LTD NCRPS 01-09-2026</t>
        </is>
      </c>
      <c r="B194" s="32" t="inlineStr">
        <is>
          <t>INE494B04019</t>
        </is>
      </c>
      <c r="C194" s="32" t="inlineStr">
        <is>
          <t>Automobiles</t>
        </is>
      </c>
      <c r="D194" s="14" t="n">
        <v>107800</v>
      </c>
      <c r="E194" s="15" t="n">
        <v>10.93</v>
      </c>
      <c r="F194" s="16" t="n">
        <v>0</v>
      </c>
      <c r="G194" s="16" t="n">
        <v>0.06035</v>
      </c>
    </row>
    <row r="195">
      <c r="A195" s="17" t="inlineStr">
        <is>
          <t>Sub Total</t>
        </is>
      </c>
      <c r="B195" s="33" t="n"/>
      <c r="C195" s="33" t="n"/>
      <c r="D195" s="18" t="n"/>
      <c r="E195" s="38" t="n">
        <v>10.93</v>
      </c>
      <c r="F195" s="39" t="n">
        <v>0</v>
      </c>
      <c r="G195" s="21" t="n"/>
    </row>
    <row r="196">
      <c r="A196" s="25" t="inlineStr">
        <is>
          <t>TOTAL</t>
        </is>
      </c>
      <c r="B196" s="34" t="n"/>
      <c r="C196" s="34" t="n"/>
      <c r="D196" s="26" t="n"/>
      <c r="E196" s="29" t="n">
        <v>1303118.36</v>
      </c>
      <c r="F196" s="30" t="n">
        <v>0.7794</v>
      </c>
      <c r="G196" s="21" t="n"/>
    </row>
    <row r="197">
      <c r="A197" s="13" t="n"/>
      <c r="B197" s="32" t="n"/>
      <c r="C197" s="32" t="n"/>
      <c r="D197" s="14" t="n"/>
      <c r="E197" s="15" t="n"/>
      <c r="F197" s="16" t="n"/>
      <c r="G197" s="16" t="n"/>
    </row>
    <row r="198">
      <c r="A198" s="17" t="inlineStr">
        <is>
          <t>Derivatives</t>
        </is>
      </c>
      <c r="B198" s="32" t="n"/>
      <c r="C198" s="32" t="n"/>
      <c r="D198" s="14" t="n"/>
      <c r="E198" s="15" t="n"/>
      <c r="F198" s="16" t="n"/>
      <c r="G198" s="16" t="n"/>
    </row>
    <row r="199">
      <c r="A199" s="17" t="inlineStr">
        <is>
          <t>(a) Index/Stock Future</t>
        </is>
      </c>
      <c r="B199" s="32" t="n"/>
      <c r="C199" s="32" t="n"/>
      <c r="D199" s="14" t="n"/>
      <c r="E199" s="15" t="n"/>
      <c r="F199" s="16" t="n"/>
      <c r="G199" s="16" t="n"/>
    </row>
    <row r="200">
      <c r="A200" s="13" t="inlineStr">
        <is>
          <t>360 One Wam Ltd.30/12/2025</t>
        </is>
      </c>
      <c r="B200" s="32" t="n"/>
      <c r="C200" s="32" t="inlineStr">
        <is>
          <t>Capital Markets</t>
        </is>
      </c>
      <c r="D200" s="43" t="n">
        <v>-1500</v>
      </c>
      <c r="E200" s="36" t="n">
        <v>-17.75</v>
      </c>
      <c r="F200" s="37" t="n">
        <v>-1e-05</v>
      </c>
      <c r="G200" s="16" t="n"/>
    </row>
    <row r="201">
      <c r="A201" s="13" t="inlineStr">
        <is>
          <t>Syngene International Ltd.30/12/2025</t>
        </is>
      </c>
      <c r="B201" s="32" t="n"/>
      <c r="C201" s="32" t="inlineStr">
        <is>
          <t>Healthcare Services</t>
        </is>
      </c>
      <c r="D201" s="43" t="n">
        <v>-3000</v>
      </c>
      <c r="E201" s="36" t="n">
        <v>-19.6</v>
      </c>
      <c r="F201" s="37" t="n">
        <v>-1.1e-05</v>
      </c>
      <c r="G201" s="16" t="n"/>
    </row>
    <row r="202">
      <c r="A202" s="13" t="inlineStr">
        <is>
          <t>Dalmia Bharat Ltd.30/12/2025</t>
        </is>
      </c>
      <c r="B202" s="32" t="n"/>
      <c r="C202" s="32" t="inlineStr">
        <is>
          <t>Cement &amp; Cement Products</t>
        </is>
      </c>
      <c r="D202" s="43" t="n">
        <v>-975</v>
      </c>
      <c r="E202" s="36" t="n">
        <v>-19.71</v>
      </c>
      <c r="F202" s="37" t="n">
        <v>-1.1e-05</v>
      </c>
      <c r="G202" s="16" t="n"/>
    </row>
    <row r="203">
      <c r="A203" s="13" t="inlineStr">
        <is>
          <t>Cholamandalam Investment &amp; Finance Company Ltd.30/12/2025</t>
        </is>
      </c>
      <c r="B203" s="32" t="n"/>
      <c r="C203" s="32" t="inlineStr">
        <is>
          <t>Finance</t>
        </is>
      </c>
      <c r="D203" s="43" t="n">
        <v>-1250</v>
      </c>
      <c r="E203" s="36" t="n">
        <v>-21.8</v>
      </c>
      <c r="F203" s="37" t="n">
        <v>-1.3e-05</v>
      </c>
      <c r="G203" s="16" t="n"/>
    </row>
    <row r="204">
      <c r="A204" s="13" t="inlineStr">
        <is>
          <t>Hitachi Energy India Ltd.30/12/2025</t>
        </is>
      </c>
      <c r="B204" s="32" t="n"/>
      <c r="C204" s="32" t="inlineStr">
        <is>
          <t>Electrical Equipment</t>
        </is>
      </c>
      <c r="D204" s="43" t="n">
        <v>-100</v>
      </c>
      <c r="E204" s="36" t="n">
        <v>-22.22</v>
      </c>
      <c r="F204" s="37" t="n">
        <v>-1.3e-05</v>
      </c>
      <c r="G204" s="16" t="n"/>
    </row>
    <row r="205">
      <c r="A205" s="13" t="inlineStr">
        <is>
          <t>Tata Power Company Ltd.30/12/2025</t>
        </is>
      </c>
      <c r="B205" s="32" t="n"/>
      <c r="C205" s="32" t="inlineStr">
        <is>
          <t>Power</t>
        </is>
      </c>
      <c r="D205" s="43" t="n">
        <v>-17400</v>
      </c>
      <c r="E205" s="36" t="n">
        <v>-68.33</v>
      </c>
      <c r="F205" s="37" t="n">
        <v>-4e-05</v>
      </c>
      <c r="G205" s="16" t="n"/>
    </row>
    <row r="206">
      <c r="A206" s="13" t="inlineStr">
        <is>
          <t>Dr. Reddy's Laboratories Ltd.30/12/2025</t>
        </is>
      </c>
      <c r="B206" s="32" t="n"/>
      <c r="C206" s="32" t="inlineStr">
        <is>
          <t>Pharmaceuticals &amp; Biotechnology</t>
        </is>
      </c>
      <c r="D206" s="43" t="n">
        <v>-6250</v>
      </c>
      <c r="E206" s="36" t="n">
        <v>-79.06</v>
      </c>
      <c r="F206" s="37" t="n">
        <v>-4.7e-05</v>
      </c>
      <c r="G206" s="16" t="n"/>
    </row>
    <row r="207">
      <c r="A207" s="13" t="inlineStr">
        <is>
          <t>Bharat Petroleum Corporation Ltd.30/12/2025</t>
        </is>
      </c>
      <c r="B207" s="32" t="n"/>
      <c r="C207" s="32" t="inlineStr">
        <is>
          <t>Petroleum Products</t>
        </is>
      </c>
      <c r="D207" s="43" t="n">
        <v>-23700</v>
      </c>
      <c r="E207" s="36" t="n">
        <v>-85.65000000000001</v>
      </c>
      <c r="F207" s="37" t="n">
        <v>-5.1e-05</v>
      </c>
      <c r="G207" s="16" t="n"/>
    </row>
    <row r="208">
      <c r="A208" s="13" t="inlineStr">
        <is>
          <t>KPIT Technologies Ltd.30/12/2025</t>
        </is>
      </c>
      <c r="B208" s="32" t="n"/>
      <c r="C208" s="32" t="inlineStr">
        <is>
          <t>IT - Software</t>
        </is>
      </c>
      <c r="D208" s="43" t="n">
        <v>-8400</v>
      </c>
      <c r="E208" s="36" t="n">
        <v>-102.66</v>
      </c>
      <c r="F208" s="37" t="n">
        <v>-6.1e-05</v>
      </c>
      <c r="G208" s="16" t="n"/>
    </row>
    <row r="209">
      <c r="A209" s="13" t="inlineStr">
        <is>
          <t>NTPC Ltd.30/12/2025</t>
        </is>
      </c>
      <c r="B209" s="32" t="n"/>
      <c r="C209" s="32" t="inlineStr">
        <is>
          <t>Power</t>
        </is>
      </c>
      <c r="D209" s="43" t="n">
        <v>-46500</v>
      </c>
      <c r="E209" s="36" t="n">
        <v>-152.82</v>
      </c>
      <c r="F209" s="37" t="n">
        <v>-9.1e-05</v>
      </c>
      <c r="G209" s="16" t="n"/>
    </row>
    <row r="210">
      <c r="A210" s="13" t="inlineStr">
        <is>
          <t>Tata Motors Passenger Vehicles Ltd.30/12/2025</t>
        </is>
      </c>
      <c r="B210" s="32" t="n"/>
      <c r="C210" s="32" t="inlineStr">
        <is>
          <t>Automobiles</t>
        </is>
      </c>
      <c r="D210" s="43" t="n">
        <v>-44800</v>
      </c>
      <c r="E210" s="36" t="n">
        <v>-161.06</v>
      </c>
      <c r="F210" s="37" t="n">
        <v>-9.6e-05</v>
      </c>
      <c r="G210" s="16" t="n"/>
    </row>
    <row r="211">
      <c r="A211" s="13" t="inlineStr">
        <is>
          <t>Indian Railway Finance Corporation Ltd.30/12/2025</t>
        </is>
      </c>
      <c r="B211" s="32" t="n"/>
      <c r="C211" s="32" t="inlineStr">
        <is>
          <t>Finance</t>
        </is>
      </c>
      <c r="D211" s="43" t="n">
        <v>-140250</v>
      </c>
      <c r="E211" s="36" t="n">
        <v>-166.07</v>
      </c>
      <c r="F211" s="37" t="n">
        <v>-9.899999999999999e-05</v>
      </c>
      <c r="G211" s="16" t="n"/>
    </row>
    <row r="212">
      <c r="A212" s="13" t="inlineStr">
        <is>
          <t>GAIL (India) Ltd.30/12/2025</t>
        </is>
      </c>
      <c r="B212" s="32" t="n"/>
      <c r="C212" s="32" t="inlineStr">
        <is>
          <t>Gas</t>
        </is>
      </c>
      <c r="D212" s="43" t="n">
        <v>-103950</v>
      </c>
      <c r="E212" s="36" t="n">
        <v>-183.68</v>
      </c>
      <c r="F212" s="37" t="n">
        <v>-0.000109</v>
      </c>
      <c r="G212" s="16" t="n"/>
    </row>
    <row r="213">
      <c r="A213" s="13" t="inlineStr">
        <is>
          <t>Havells India Ltd.30/12/2025</t>
        </is>
      </c>
      <c r="B213" s="32" t="n"/>
      <c r="C213" s="32" t="inlineStr">
        <is>
          <t>Consumer Durables</t>
        </is>
      </c>
      <c r="D213" s="43" t="n">
        <v>-14500</v>
      </c>
      <c r="E213" s="36" t="n">
        <v>-209.95</v>
      </c>
      <c r="F213" s="37" t="n">
        <v>-0.000125</v>
      </c>
      <c r="G213" s="16" t="n"/>
    </row>
    <row r="214">
      <c r="A214" s="13" t="inlineStr">
        <is>
          <t>NHPC Ltd.30/12/2025</t>
        </is>
      </c>
      <c r="B214" s="32" t="n"/>
      <c r="C214" s="32" t="inlineStr">
        <is>
          <t>Power</t>
        </is>
      </c>
      <c r="D214" s="43" t="n">
        <v>-288000</v>
      </c>
      <c r="E214" s="36" t="n">
        <v>-222.42</v>
      </c>
      <c r="F214" s="37" t="n">
        <v>-0.000133</v>
      </c>
      <c r="G214" s="16" t="n"/>
    </row>
    <row r="215">
      <c r="A215" s="13" t="inlineStr">
        <is>
          <t>HCL Technologies Ltd.30/12/2025</t>
        </is>
      </c>
      <c r="B215" s="32" t="n"/>
      <c r="C215" s="32" t="inlineStr">
        <is>
          <t>IT - Software</t>
        </is>
      </c>
      <c r="D215" s="43" t="n">
        <v>-15050</v>
      </c>
      <c r="E215" s="36" t="n">
        <v>-246.04</v>
      </c>
      <c r="F215" s="37" t="n">
        <v>-0.000147</v>
      </c>
      <c r="G215" s="16" t="n"/>
    </row>
    <row r="216">
      <c r="A216" s="13" t="inlineStr">
        <is>
          <t>Page Industries Ltd.30/12/2025</t>
        </is>
      </c>
      <c r="B216" s="32" t="n"/>
      <c r="C216" s="32" t="inlineStr">
        <is>
          <t>Textiles &amp; Apparels</t>
        </is>
      </c>
      <c r="D216" s="43" t="n">
        <v>-690</v>
      </c>
      <c r="E216" s="36" t="n">
        <v>-264.37</v>
      </c>
      <c r="F216" s="37" t="n">
        <v>-0.000158</v>
      </c>
      <c r="G216" s="16" t="n"/>
    </row>
    <row r="217">
      <c r="A217" s="13" t="inlineStr">
        <is>
          <t>PG Electroplast Ltd.30/12/2025</t>
        </is>
      </c>
      <c r="B217" s="32" t="n"/>
      <c r="C217" s="32" t="inlineStr">
        <is>
          <t>Consumer Durables</t>
        </is>
      </c>
      <c r="D217" s="43" t="n">
        <v>-54600</v>
      </c>
      <c r="E217" s="36" t="n">
        <v>-324.38</v>
      </c>
      <c r="F217" s="37" t="n">
        <v>-0.000194</v>
      </c>
      <c r="G217" s="16" t="n"/>
    </row>
    <row r="218">
      <c r="A218" s="13" t="inlineStr">
        <is>
          <t>Suzlon Energy Ltd.30/12/2025</t>
        </is>
      </c>
      <c r="B218" s="32" t="n"/>
      <c r="C218" s="32" t="inlineStr">
        <is>
          <t>Electrical Equipment</t>
        </is>
      </c>
      <c r="D218" s="43" t="n">
        <v>-640000</v>
      </c>
      <c r="E218" s="36" t="n">
        <v>-348.22</v>
      </c>
      <c r="F218" s="37" t="n">
        <v>-0.000208</v>
      </c>
      <c r="G218" s="16" t="n"/>
    </row>
    <row r="219">
      <c r="A219" s="13" t="inlineStr">
        <is>
          <t>Tata Technologies Ltd.30/12/2025</t>
        </is>
      </c>
      <c r="B219" s="32" t="n"/>
      <c r="C219" s="32" t="inlineStr">
        <is>
          <t>IT - Services</t>
        </is>
      </c>
      <c r="D219" s="43" t="n">
        <v>-63200</v>
      </c>
      <c r="E219" s="36" t="n">
        <v>-431.43</v>
      </c>
      <c r="F219" s="37" t="n">
        <v>-0.000258</v>
      </c>
      <c r="G219" s="16" t="n"/>
    </row>
    <row r="220">
      <c r="A220" s="13" t="inlineStr">
        <is>
          <t>Muthoot Finance Ltd.30/12/2025</t>
        </is>
      </c>
      <c r="B220" s="32" t="n"/>
      <c r="C220" s="32" t="inlineStr">
        <is>
          <t>Finance</t>
        </is>
      </c>
      <c r="D220" s="43" t="n">
        <v>-12650</v>
      </c>
      <c r="E220" s="36" t="n">
        <v>-477.01</v>
      </c>
      <c r="F220" s="37" t="n">
        <v>-0.000285</v>
      </c>
      <c r="G220" s="16" t="n"/>
    </row>
    <row r="221">
      <c r="A221" s="13" t="inlineStr">
        <is>
          <t>Hindustan Zinc Ltd.27/01/2026</t>
        </is>
      </c>
      <c r="B221" s="32" t="n"/>
      <c r="C221" s="32" t="inlineStr">
        <is>
          <t>Non - Ferrous Metals</t>
        </is>
      </c>
      <c r="D221" s="43" t="n">
        <v>-102900</v>
      </c>
      <c r="E221" s="36" t="n">
        <v>-505.44</v>
      </c>
      <c r="F221" s="37" t="n">
        <v>-0.000302</v>
      </c>
      <c r="G221" s="16" t="n"/>
    </row>
    <row r="222">
      <c r="A222" s="13" t="inlineStr">
        <is>
          <t>NCC Ltd.30/12/2025</t>
        </is>
      </c>
      <c r="B222" s="32" t="n"/>
      <c r="C222" s="32" t="inlineStr">
        <is>
          <t>Construction</t>
        </is>
      </c>
      <c r="D222" s="43" t="n">
        <v>-294300</v>
      </c>
      <c r="E222" s="36" t="n">
        <v>-507.23</v>
      </c>
      <c r="F222" s="37" t="n">
        <v>-0.000303</v>
      </c>
      <c r="G222" s="16" t="n"/>
    </row>
    <row r="223">
      <c r="A223" s="13" t="inlineStr">
        <is>
          <t>Life Insurance Corporation of India30/12/2025</t>
        </is>
      </c>
      <c r="B223" s="32" t="n"/>
      <c r="C223" s="32" t="inlineStr">
        <is>
          <t>Insurance</t>
        </is>
      </c>
      <c r="D223" s="43" t="n">
        <v>-63000</v>
      </c>
      <c r="E223" s="36" t="n">
        <v>-566.02</v>
      </c>
      <c r="F223" s="37" t="n">
        <v>-0.000338</v>
      </c>
      <c r="G223" s="16" t="n"/>
    </row>
    <row r="224">
      <c r="A224" s="13" t="inlineStr">
        <is>
          <t>Hindustan Unilever Ltd.30/12/2025</t>
        </is>
      </c>
      <c r="B224" s="32" t="n"/>
      <c r="C224" s="32" t="inlineStr">
        <is>
          <t>Diversified FMCG</t>
        </is>
      </c>
      <c r="D224" s="43" t="n">
        <v>-24300</v>
      </c>
      <c r="E224" s="36" t="n">
        <v>-601.13</v>
      </c>
      <c r="F224" s="37" t="n">
        <v>-0.000359</v>
      </c>
      <c r="G224" s="16" t="n"/>
    </row>
    <row r="225">
      <c r="A225" s="13" t="inlineStr">
        <is>
          <t>Supreme Industries Ltd.30/12/2025</t>
        </is>
      </c>
      <c r="B225" s="32" t="n"/>
      <c r="C225" s="32" t="inlineStr">
        <is>
          <t>Industrial Products</t>
        </is>
      </c>
      <c r="D225" s="43" t="n">
        <v>-17675</v>
      </c>
      <c r="E225" s="36" t="n">
        <v>-603.65</v>
      </c>
      <c r="F225" s="37" t="n">
        <v>-0.000361</v>
      </c>
      <c r="G225" s="16" t="n"/>
    </row>
    <row r="226">
      <c r="A226" s="13" t="inlineStr">
        <is>
          <t>SBI Life Insurance Company Ltd.30/12/2025</t>
        </is>
      </c>
      <c r="B226" s="32" t="n"/>
      <c r="C226" s="32" t="inlineStr">
        <is>
          <t>Insurance</t>
        </is>
      </c>
      <c r="D226" s="43" t="n">
        <v>-30750</v>
      </c>
      <c r="E226" s="36" t="n">
        <v>-608.36</v>
      </c>
      <c r="F226" s="37" t="n">
        <v>-0.000363</v>
      </c>
      <c r="G226" s="16" t="n"/>
    </row>
    <row r="227">
      <c r="A227" s="13" t="inlineStr">
        <is>
          <t>Dabur India Ltd.30/12/2025</t>
        </is>
      </c>
      <c r="B227" s="32" t="n"/>
      <c r="C227" s="32" t="inlineStr">
        <is>
          <t>Personal Products</t>
        </is>
      </c>
      <c r="D227" s="43" t="n">
        <v>-120000</v>
      </c>
      <c r="E227" s="36" t="n">
        <v>-624.0599999999999</v>
      </c>
      <c r="F227" s="37" t="n">
        <v>-0.000373</v>
      </c>
      <c r="G227" s="16" t="n"/>
    </row>
    <row r="228">
      <c r="A228" s="13" t="inlineStr">
        <is>
          <t>HDFC Asset Management Company Ltd.30/12/2025</t>
        </is>
      </c>
      <c r="B228" s="32" t="n"/>
      <c r="C228" s="32" t="inlineStr">
        <is>
          <t>Capital Markets</t>
        </is>
      </c>
      <c r="D228" s="43" t="n">
        <v>-23700</v>
      </c>
      <c r="E228" s="36" t="n">
        <v>-636.9400000000001</v>
      </c>
      <c r="F228" s="37" t="n">
        <v>-0.00038</v>
      </c>
      <c r="G228" s="16" t="n"/>
    </row>
    <row r="229">
      <c r="A229" s="13" t="inlineStr">
        <is>
          <t>Indian Renewable Energy Dev Agency Ltd.30/12/2025</t>
        </is>
      </c>
      <c r="B229" s="32" t="n"/>
      <c r="C229" s="32" t="inlineStr">
        <is>
          <t>Finance</t>
        </is>
      </c>
      <c r="D229" s="43" t="n">
        <v>-451950</v>
      </c>
      <c r="E229" s="36" t="n">
        <v>-650.27</v>
      </c>
      <c r="F229" s="37" t="n">
        <v>-0.000388</v>
      </c>
      <c r="G229" s="16" t="n"/>
    </row>
    <row r="230">
      <c r="A230" s="13" t="inlineStr">
        <is>
          <t>Indian Bank30/12/2025</t>
        </is>
      </c>
      <c r="B230" s="32" t="n"/>
      <c r="C230" s="32" t="inlineStr">
        <is>
          <t>Banks</t>
        </is>
      </c>
      <c r="D230" s="43" t="n">
        <v>-76000</v>
      </c>
      <c r="E230" s="36" t="n">
        <v>-664.01</v>
      </c>
      <c r="F230" s="37" t="n">
        <v>-0.000397</v>
      </c>
      <c r="G230" s="16" t="n"/>
    </row>
    <row r="231">
      <c r="A231" s="13" t="inlineStr">
        <is>
          <t>Oracle Financial Services Software Ltd.30/12/2025</t>
        </is>
      </c>
      <c r="B231" s="32" t="n"/>
      <c r="C231" s="32" t="inlineStr">
        <is>
          <t>IT - Software</t>
        </is>
      </c>
      <c r="D231" s="43" t="n">
        <v>-8175</v>
      </c>
      <c r="E231" s="36" t="n">
        <v>-667.28</v>
      </c>
      <c r="F231" s="37" t="n">
        <v>-0.000399</v>
      </c>
      <c r="G231" s="16" t="n"/>
    </row>
    <row r="232">
      <c r="A232" s="13" t="inlineStr">
        <is>
          <t>Max Financial Services Ltd.30/12/2025</t>
        </is>
      </c>
      <c r="B232" s="32" t="n"/>
      <c r="C232" s="32" t="inlineStr">
        <is>
          <t>Insurance</t>
        </is>
      </c>
      <c r="D232" s="43" t="n">
        <v>-42000</v>
      </c>
      <c r="E232" s="36" t="n">
        <v>-719.25</v>
      </c>
      <c r="F232" s="37" t="n">
        <v>-0.00043</v>
      </c>
      <c r="G232" s="16" t="n"/>
    </row>
    <row r="233">
      <c r="A233" s="13" t="inlineStr">
        <is>
          <t>Oberoi Realty Ltd.30/12/2025</t>
        </is>
      </c>
      <c r="B233" s="32" t="n"/>
      <c r="C233" s="32" t="inlineStr">
        <is>
          <t>Realty</t>
        </is>
      </c>
      <c r="D233" s="43" t="n">
        <v>-44800</v>
      </c>
      <c r="E233" s="36" t="n">
        <v>-742.96</v>
      </c>
      <c r="F233" s="37" t="n">
        <v>-0.000444</v>
      </c>
      <c r="G233" s="16" t="n"/>
    </row>
    <row r="234">
      <c r="A234" s="13" t="inlineStr">
        <is>
          <t>AU Small Finance Bank Ltd.30/12/2025</t>
        </is>
      </c>
      <c r="B234" s="32" t="n"/>
      <c r="C234" s="32" t="inlineStr">
        <is>
          <t>Banks</t>
        </is>
      </c>
      <c r="D234" s="43" t="n">
        <v>-85000</v>
      </c>
      <c r="E234" s="36" t="n">
        <v>-814.9400000000001</v>
      </c>
      <c r="F234" s="37" t="n">
        <v>-0.000487</v>
      </c>
      <c r="G234" s="16" t="n"/>
    </row>
    <row r="235">
      <c r="A235" s="13" t="inlineStr">
        <is>
          <t>Pidilite Industries Ltd.30/12/2025</t>
        </is>
      </c>
      <c r="B235" s="32" t="n"/>
      <c r="C235" s="32" t="inlineStr">
        <is>
          <t>Chemicals &amp; Petrochemicals</t>
        </is>
      </c>
      <c r="D235" s="43" t="n">
        <v>-60000</v>
      </c>
      <c r="E235" s="36" t="n">
        <v>-886.5599999999999</v>
      </c>
      <c r="F235" s="37" t="n">
        <v>-0.00053</v>
      </c>
      <c r="G235" s="16" t="n"/>
    </row>
    <row r="236">
      <c r="A236" s="13" t="inlineStr">
        <is>
          <t>NTPC Ltd.27/01/2026</t>
        </is>
      </c>
      <c r="B236" s="32" t="n"/>
      <c r="C236" s="32" t="inlineStr">
        <is>
          <t>Power</t>
        </is>
      </c>
      <c r="D236" s="43" t="n">
        <v>-268500</v>
      </c>
      <c r="E236" s="36" t="n">
        <v>-887.8</v>
      </c>
      <c r="F236" s="37" t="n">
        <v>-0.00053</v>
      </c>
      <c r="G236" s="16" t="n"/>
    </row>
    <row r="237">
      <c r="A237" s="13" t="inlineStr">
        <is>
          <t>Jindal Steel Ltd.30/12/2025</t>
        </is>
      </c>
      <c r="B237" s="32" t="n"/>
      <c r="C237" s="32" t="inlineStr">
        <is>
          <t>Ferrous Metals</t>
        </is>
      </c>
      <c r="D237" s="43" t="n">
        <v>-85000</v>
      </c>
      <c r="E237" s="36" t="n">
        <v>-894.29</v>
      </c>
      <c r="F237" s="37" t="n">
        <v>-0.000534</v>
      </c>
      <c r="G237" s="16" t="n"/>
    </row>
    <row r="238">
      <c r="A238" s="13" t="inlineStr">
        <is>
          <t>CG Power and Industrial Solutions Ltd.30/12/2025</t>
        </is>
      </c>
      <c r="B238" s="32" t="n"/>
      <c r="C238" s="32" t="inlineStr">
        <is>
          <t>Electrical Equipment</t>
        </is>
      </c>
      <c r="D238" s="43" t="n">
        <v>-132600</v>
      </c>
      <c r="E238" s="36" t="n">
        <v>-897.9</v>
      </c>
      <c r="F238" s="37" t="n">
        <v>-0.000537</v>
      </c>
      <c r="G238" s="16" t="n"/>
    </row>
    <row r="239">
      <c r="A239" s="13" t="inlineStr">
        <is>
          <t>Lupin Ltd.30/12/2025</t>
        </is>
      </c>
      <c r="B239" s="32" t="n"/>
      <c r="C239" s="32" t="inlineStr">
        <is>
          <t>Pharmaceuticals &amp; Biotechnology</t>
        </is>
      </c>
      <c r="D239" s="43" t="n">
        <v>-42925</v>
      </c>
      <c r="E239" s="36" t="n">
        <v>-897.95</v>
      </c>
      <c r="F239" s="37" t="n">
        <v>-0.000537</v>
      </c>
      <c r="G239" s="16" t="n"/>
    </row>
    <row r="240">
      <c r="A240" s="13" t="inlineStr">
        <is>
          <t>Mankind Pharma Ltd.30/12/2025</t>
        </is>
      </c>
      <c r="B240" s="32" t="n"/>
      <c r="C240" s="32" t="inlineStr">
        <is>
          <t>Pharmaceuticals &amp; Biotechnology</t>
        </is>
      </c>
      <c r="D240" s="43" t="n">
        <v>-40275</v>
      </c>
      <c r="E240" s="36" t="n">
        <v>-910.78</v>
      </c>
      <c r="F240" s="37" t="n">
        <v>-0.000544</v>
      </c>
      <c r="G240" s="16" t="n"/>
    </row>
    <row r="241">
      <c r="A241" s="13" t="inlineStr">
        <is>
          <t>Eicher Motors Ltd.30/12/2025</t>
        </is>
      </c>
      <c r="B241" s="32" t="n"/>
      <c r="C241" s="32" t="inlineStr">
        <is>
          <t>Automobiles</t>
        </is>
      </c>
      <c r="D241" s="43" t="n">
        <v>-13825</v>
      </c>
      <c r="E241" s="36" t="n">
        <v>-979.92</v>
      </c>
      <c r="F241" s="37" t="n">
        <v>-0.000586</v>
      </c>
      <c r="G241" s="16" t="n"/>
    </row>
    <row r="242">
      <c r="A242" s="13" t="inlineStr">
        <is>
          <t>Alkem Laboratories Ltd.30/12/2025</t>
        </is>
      </c>
      <c r="B242" s="32" t="n"/>
      <c r="C242" s="32" t="inlineStr">
        <is>
          <t>Pharmaceuticals &amp; Biotechnology</t>
        </is>
      </c>
      <c r="D242" s="43" t="n">
        <v>-20000</v>
      </c>
      <c r="E242" s="36" t="n">
        <v>-1144</v>
      </c>
      <c r="F242" s="37" t="n">
        <v>-0.000684</v>
      </c>
      <c r="G242" s="16" t="n"/>
    </row>
    <row r="243">
      <c r="A243" s="13" t="inlineStr">
        <is>
          <t>Tata Consultancy Services Ltd.27/01/2026</t>
        </is>
      </c>
      <c r="B243" s="32" t="n"/>
      <c r="C243" s="32" t="inlineStr">
        <is>
          <t>IT - Software</t>
        </is>
      </c>
      <c r="D243" s="43" t="n">
        <v>-39725</v>
      </c>
      <c r="E243" s="36" t="n">
        <v>-1258.17</v>
      </c>
      <c r="F243" s="37" t="n">
        <v>-0.000752</v>
      </c>
      <c r="G243" s="16" t="n"/>
    </row>
    <row r="244">
      <c r="A244" s="13" t="inlineStr">
        <is>
          <t>Coal India Ltd.30/12/2025</t>
        </is>
      </c>
      <c r="B244" s="32" t="n"/>
      <c r="C244" s="32" t="inlineStr">
        <is>
          <t>Consumable Fuels</t>
        </is>
      </c>
      <c r="D244" s="43" t="n">
        <v>-340200</v>
      </c>
      <c r="E244" s="36" t="n">
        <v>-1285.28</v>
      </c>
      <c r="F244" s="37" t="n">
        <v>-0.000768</v>
      </c>
      <c r="G244" s="16" t="n"/>
    </row>
    <row r="245">
      <c r="A245" s="13" t="inlineStr">
        <is>
          <t>Cummins India Ltd.30/12/2025</t>
        </is>
      </c>
      <c r="B245" s="32" t="n"/>
      <c r="C245" s="32" t="inlineStr">
        <is>
          <t>Industrial Products</t>
        </is>
      </c>
      <c r="D245" s="43" t="n">
        <v>-30200</v>
      </c>
      <c r="E245" s="36" t="n">
        <v>-1357.94</v>
      </c>
      <c r="F245" s="37" t="n">
        <v>-0.000812</v>
      </c>
      <c r="G245" s="16" t="n"/>
    </row>
    <row r="246">
      <c r="A246" s="13" t="inlineStr">
        <is>
          <t>Polycab India Ltd.30/12/2025</t>
        </is>
      </c>
      <c r="B246" s="32" t="n"/>
      <c r="C246" s="32" t="inlineStr">
        <is>
          <t>Industrial Products</t>
        </is>
      </c>
      <c r="D246" s="43" t="n">
        <v>-18125</v>
      </c>
      <c r="E246" s="36" t="n">
        <v>-1360.28</v>
      </c>
      <c r="F246" s="37" t="n">
        <v>-0.000813</v>
      </c>
      <c r="G246" s="16" t="n"/>
    </row>
    <row r="247">
      <c r="A247" s="13" t="inlineStr">
        <is>
          <t>Tube Investments Of India Ltd.30/12/2025</t>
        </is>
      </c>
      <c r="B247" s="32" t="n"/>
      <c r="C247" s="32" t="inlineStr">
        <is>
          <t>Auto Components</t>
        </is>
      </c>
      <c r="D247" s="43" t="n">
        <v>-49200</v>
      </c>
      <c r="E247" s="36" t="n">
        <v>-1379.67</v>
      </c>
      <c r="F247" s="37" t="n">
        <v>-0.000825</v>
      </c>
      <c r="G247" s="16" t="n"/>
    </row>
    <row r="248">
      <c r="A248" s="13" t="inlineStr">
        <is>
          <t>BSE Ltd.30/12/2025</t>
        </is>
      </c>
      <c r="B248" s="32" t="n"/>
      <c r="C248" s="32" t="inlineStr">
        <is>
          <t>Capital Markets</t>
        </is>
      </c>
      <c r="D248" s="43" t="n">
        <v>-49500</v>
      </c>
      <c r="E248" s="36" t="n">
        <v>-1446.79</v>
      </c>
      <c r="F248" s="37" t="n">
        <v>-0.000865</v>
      </c>
      <c r="G248" s="16" t="n"/>
    </row>
    <row r="249">
      <c r="A249" s="13" t="inlineStr">
        <is>
          <t>LTIMindtree Ltd.30/12/2025</t>
        </is>
      </c>
      <c r="B249" s="32" t="n"/>
      <c r="C249" s="32" t="inlineStr">
        <is>
          <t>IT - Software</t>
        </is>
      </c>
      <c r="D249" s="43" t="n">
        <v>-24450</v>
      </c>
      <c r="E249" s="36" t="n">
        <v>-1496.34</v>
      </c>
      <c r="F249" s="37" t="n">
        <v>-0.000894</v>
      </c>
      <c r="G249" s="16" t="n"/>
    </row>
    <row r="250">
      <c r="A250" s="13" t="inlineStr">
        <is>
          <t>Computer Age Management Services Ltd.30/12/2025</t>
        </is>
      </c>
      <c r="B250" s="32" t="n"/>
      <c r="C250" s="32" t="inlineStr">
        <is>
          <t>Capital Markets</t>
        </is>
      </c>
      <c r="D250" s="43" t="n">
        <v>-39000</v>
      </c>
      <c r="E250" s="36" t="n">
        <v>-1520.1</v>
      </c>
      <c r="F250" s="37" t="n">
        <v>-0.000909</v>
      </c>
      <c r="G250" s="16" t="n"/>
    </row>
    <row r="251">
      <c r="A251" s="13" t="inlineStr">
        <is>
          <t>Biocon Ltd.30/12/2025</t>
        </is>
      </c>
      <c r="B251" s="32" t="n"/>
      <c r="C251" s="32" t="inlineStr">
        <is>
          <t>Pharmaceuticals &amp; Biotechnology</t>
        </is>
      </c>
      <c r="D251" s="43" t="n">
        <v>-390000</v>
      </c>
      <c r="E251" s="36" t="n">
        <v>-1562.15</v>
      </c>
      <c r="F251" s="37" t="n">
        <v>-0.000934</v>
      </c>
      <c r="G251" s="16" t="n"/>
    </row>
    <row r="252">
      <c r="A252" s="13" t="inlineStr">
        <is>
          <t>Bharat Forge Ltd.30/12/2025</t>
        </is>
      </c>
      <c r="B252" s="32" t="n"/>
      <c r="C252" s="32" t="inlineStr">
        <is>
          <t>Auto Components</t>
        </is>
      </c>
      <c r="D252" s="43" t="n">
        <v>-109000</v>
      </c>
      <c r="E252" s="36" t="n">
        <v>-1573.63</v>
      </c>
      <c r="F252" s="37" t="n">
        <v>-0.000941</v>
      </c>
      <c r="G252" s="16" t="n"/>
    </row>
    <row r="253">
      <c r="A253" s="13" t="inlineStr">
        <is>
          <t>Adani Enterprises Ltd.27/01/2026</t>
        </is>
      </c>
      <c r="B253" s="32" t="n"/>
      <c r="C253" s="32" t="inlineStr">
        <is>
          <t>Metals &amp; Minerals Trading</t>
        </is>
      </c>
      <c r="D253" s="43" t="n">
        <v>-70143</v>
      </c>
      <c r="E253" s="36" t="n">
        <v>-1611.11</v>
      </c>
      <c r="F253" s="37" t="n">
        <v>-0.000963</v>
      </c>
      <c r="G253" s="16" t="n"/>
    </row>
    <row r="254">
      <c r="A254" s="13" t="inlineStr">
        <is>
          <t>UNO Minda Ltd.30/12/2025</t>
        </is>
      </c>
      <c r="B254" s="32" t="n"/>
      <c r="C254" s="32" t="inlineStr">
        <is>
          <t>Auto Components</t>
        </is>
      </c>
      <c r="D254" s="43" t="n">
        <v>-122650</v>
      </c>
      <c r="E254" s="36" t="n">
        <v>-1612.11</v>
      </c>
      <c r="F254" s="37" t="n">
        <v>-0.000964</v>
      </c>
      <c r="G254" s="16" t="n"/>
    </row>
    <row r="255">
      <c r="A255" s="13" t="inlineStr">
        <is>
          <t>Inox Wind Ltd.30/12/2025</t>
        </is>
      </c>
      <c r="B255" s="32" t="n"/>
      <c r="C255" s="32" t="inlineStr">
        <is>
          <t>Electrical Equipment</t>
        </is>
      </c>
      <c r="D255" s="43" t="n">
        <v>-1253176</v>
      </c>
      <c r="E255" s="36" t="n">
        <v>-1697.93</v>
      </c>
      <c r="F255" s="37" t="n">
        <v>-0.001015</v>
      </c>
      <c r="G255" s="16" t="n"/>
    </row>
    <row r="256">
      <c r="A256" s="13" t="inlineStr">
        <is>
          <t>The Phoenix Mills Ltd.30/12/2025</t>
        </is>
      </c>
      <c r="B256" s="32" t="n"/>
      <c r="C256" s="32" t="inlineStr">
        <is>
          <t>Realty</t>
        </is>
      </c>
      <c r="D256" s="43" t="n">
        <v>-98700</v>
      </c>
      <c r="E256" s="36" t="n">
        <v>-1724.88</v>
      </c>
      <c r="F256" s="37" t="n">
        <v>-0.001031</v>
      </c>
      <c r="G256" s="16" t="n"/>
    </row>
    <row r="257">
      <c r="A257" s="13" t="inlineStr">
        <is>
          <t>Torrent Pharmaceuticals Ltd.30/12/2025</t>
        </is>
      </c>
      <c r="B257" s="32" t="n"/>
      <c r="C257" s="32" t="inlineStr">
        <is>
          <t>Pharmaceuticals &amp; Biotechnology</t>
        </is>
      </c>
      <c r="D257" s="43" t="n">
        <v>-47250</v>
      </c>
      <c r="E257" s="36" t="n">
        <v>-1769.84</v>
      </c>
      <c r="F257" s="37" t="n">
        <v>-0.001058</v>
      </c>
      <c r="G257" s="16" t="n"/>
    </row>
    <row r="258">
      <c r="A258" s="13" t="inlineStr">
        <is>
          <t>Ambuja Cements Ltd.30/12/2025</t>
        </is>
      </c>
      <c r="B258" s="32" t="n"/>
      <c r="C258" s="32" t="inlineStr">
        <is>
          <t>Cement &amp; Cement Products</t>
        </is>
      </c>
      <c r="D258" s="43" t="n">
        <v>-333900</v>
      </c>
      <c r="E258" s="36" t="n">
        <v>-1844.96</v>
      </c>
      <c r="F258" s="37" t="n">
        <v>-0.001103</v>
      </c>
      <c r="G258" s="16" t="n"/>
    </row>
    <row r="259">
      <c r="A259" s="13" t="inlineStr">
        <is>
          <t>Max Healthcare Institute Ltd.30/12/2025</t>
        </is>
      </c>
      <c r="B259" s="32" t="n"/>
      <c r="C259" s="32" t="inlineStr">
        <is>
          <t>Healthcare Services</t>
        </is>
      </c>
      <c r="D259" s="43" t="n">
        <v>-159600</v>
      </c>
      <c r="E259" s="36" t="n">
        <v>-1865.4</v>
      </c>
      <c r="F259" s="37" t="n">
        <v>-0.001115</v>
      </c>
      <c r="G259" s="16" t="n"/>
    </row>
    <row r="260">
      <c r="A260" s="13" t="inlineStr">
        <is>
          <t>Sona BLW Precision Forgings Ltd.30/12/2025</t>
        </is>
      </c>
      <c r="B260" s="32" t="n"/>
      <c r="C260" s="32" t="inlineStr">
        <is>
          <t>Auto Components</t>
        </is>
      </c>
      <c r="D260" s="43" t="n">
        <v>-373800</v>
      </c>
      <c r="E260" s="36" t="n">
        <v>-1922.27</v>
      </c>
      <c r="F260" s="37" t="n">
        <v>-0.001149</v>
      </c>
      <c r="G260" s="16" t="n"/>
    </row>
    <row r="261">
      <c r="A261" s="13" t="inlineStr">
        <is>
          <t>Housing &amp; Urban Development Corp Ltd.30/12/2025</t>
        </is>
      </c>
      <c r="B261" s="32" t="n"/>
      <c r="C261" s="32" t="inlineStr">
        <is>
          <t>Finance</t>
        </is>
      </c>
      <c r="D261" s="43" t="n">
        <v>-851925</v>
      </c>
      <c r="E261" s="36" t="n">
        <v>-2051.52</v>
      </c>
      <c r="F261" s="37" t="n">
        <v>-0.001226</v>
      </c>
      <c r="G261" s="16" t="n"/>
    </row>
    <row r="262">
      <c r="A262" s="13" t="inlineStr">
        <is>
          <t>Nuvama Wealth Management Ltd.30/12/2025</t>
        </is>
      </c>
      <c r="B262" s="32" t="n"/>
      <c r="C262" s="32" t="inlineStr">
        <is>
          <t>Capital Markets</t>
        </is>
      </c>
      <c r="D262" s="43" t="n">
        <v>-27900</v>
      </c>
      <c r="E262" s="36" t="n">
        <v>-2098.22</v>
      </c>
      <c r="F262" s="37" t="n">
        <v>-0.001254</v>
      </c>
      <c r="G262" s="16" t="n"/>
    </row>
    <row r="263">
      <c r="A263" s="13" t="inlineStr">
        <is>
          <t>Indian Energy Exchange Ltd.30/12/2025</t>
        </is>
      </c>
      <c r="B263" s="32" t="n"/>
      <c r="C263" s="32" t="inlineStr">
        <is>
          <t>Capital Markets</t>
        </is>
      </c>
      <c r="D263" s="43" t="n">
        <v>-1545000</v>
      </c>
      <c r="E263" s="36" t="n">
        <v>-2165.78</v>
      </c>
      <c r="F263" s="37" t="n">
        <v>-0.001295</v>
      </c>
      <c r="G263" s="16" t="n"/>
    </row>
    <row r="264">
      <c r="A264" s="13" t="inlineStr">
        <is>
          <t>National Buildings Construction Corporation Ltd.30/12/2025</t>
        </is>
      </c>
      <c r="B264" s="32" t="n"/>
      <c r="C264" s="32" t="inlineStr">
        <is>
          <t>Construction</t>
        </is>
      </c>
      <c r="D264" s="43" t="n">
        <v>-1956500</v>
      </c>
      <c r="E264" s="36" t="n">
        <v>-2298.89</v>
      </c>
      <c r="F264" s="37" t="n">
        <v>-0.001374</v>
      </c>
      <c r="G264" s="16" t="n"/>
    </row>
    <row r="265">
      <c r="A265" s="13" t="inlineStr">
        <is>
          <t>Bharat Dynamics Ltd.30/12/2025</t>
        </is>
      </c>
      <c r="B265" s="32" t="n"/>
      <c r="C265" s="32" t="inlineStr">
        <is>
          <t>Aerospace &amp; Defense</t>
        </is>
      </c>
      <c r="D265" s="43" t="n">
        <v>-154375</v>
      </c>
      <c r="E265" s="36" t="n">
        <v>-2347.43</v>
      </c>
      <c r="F265" s="37" t="n">
        <v>-0.001403</v>
      </c>
      <c r="G265" s="16" t="n"/>
    </row>
    <row r="266">
      <c r="A266" s="13" t="inlineStr">
        <is>
          <t>Kaynes Technology India Ltd.30/12/2025</t>
        </is>
      </c>
      <c r="B266" s="32" t="n"/>
      <c r="C266" s="32" t="inlineStr">
        <is>
          <t>Industrial Manufacturing</t>
        </is>
      </c>
      <c r="D266" s="43" t="n">
        <v>-47100</v>
      </c>
      <c r="E266" s="36" t="n">
        <v>-2605.81</v>
      </c>
      <c r="F266" s="37" t="n">
        <v>-0.001558</v>
      </c>
      <c r="G266" s="16" t="n"/>
    </row>
    <row r="267">
      <c r="A267" s="13" t="inlineStr">
        <is>
          <t>Laurus Labs Ltd.30/12/2025</t>
        </is>
      </c>
      <c r="B267" s="32" t="n"/>
      <c r="C267" s="32" t="inlineStr">
        <is>
          <t>Pharmaceuticals &amp; Biotechnology</t>
        </is>
      </c>
      <c r="D267" s="43" t="n">
        <v>-252450</v>
      </c>
      <c r="E267" s="36" t="n">
        <v>-2621.95</v>
      </c>
      <c r="F267" s="37" t="n">
        <v>-0.001568</v>
      </c>
      <c r="G267" s="16" t="n"/>
    </row>
    <row r="268">
      <c r="A268" s="13" t="inlineStr">
        <is>
          <t>Bajaj Finance Ltd.30/12/2025</t>
        </is>
      </c>
      <c r="B268" s="32" t="n"/>
      <c r="C268" s="32" t="inlineStr">
        <is>
          <t>Finance</t>
        </is>
      </c>
      <c r="D268" s="43" t="n">
        <v>-255000</v>
      </c>
      <c r="E268" s="36" t="n">
        <v>-2659.14</v>
      </c>
      <c r="F268" s="37" t="n">
        <v>-0.00159</v>
      </c>
      <c r="G268" s="16" t="n"/>
    </row>
    <row r="269">
      <c r="A269" s="13" t="inlineStr">
        <is>
          <t>Torrent Power Ltd.30/12/2025</t>
        </is>
      </c>
      <c r="B269" s="32" t="n"/>
      <c r="C269" s="32" t="inlineStr">
        <is>
          <t>Power</t>
        </is>
      </c>
      <c r="D269" s="43" t="n">
        <v>-203250</v>
      </c>
      <c r="E269" s="36" t="n">
        <v>-2687.57</v>
      </c>
      <c r="F269" s="37" t="n">
        <v>-0.001607</v>
      </c>
      <c r="G269" s="16" t="n"/>
    </row>
    <row r="270">
      <c r="A270" s="13" t="inlineStr">
        <is>
          <t>L&amp;T Finance Ltd.30/12/2025</t>
        </is>
      </c>
      <c r="B270" s="32" t="n"/>
      <c r="C270" s="32" t="inlineStr">
        <is>
          <t>Finance</t>
        </is>
      </c>
      <c r="D270" s="43" t="n">
        <v>-923634</v>
      </c>
      <c r="E270" s="36" t="n">
        <v>-2894.21</v>
      </c>
      <c r="F270" s="37" t="n">
        <v>-0.00173</v>
      </c>
      <c r="G270" s="16" t="n"/>
    </row>
    <row r="271">
      <c r="A271" s="13" t="inlineStr">
        <is>
          <t>Tata Consumer Products Ltd.30/12/2025</t>
        </is>
      </c>
      <c r="B271" s="32" t="n"/>
      <c r="C271" s="32" t="inlineStr">
        <is>
          <t>Agricultural Food &amp; other Products</t>
        </is>
      </c>
      <c r="D271" s="43" t="n">
        <v>-249150</v>
      </c>
      <c r="E271" s="36" t="n">
        <v>-2933.99</v>
      </c>
      <c r="F271" s="37" t="n">
        <v>-0.001754</v>
      </c>
      <c r="G271" s="16" t="n"/>
    </row>
    <row r="272">
      <c r="A272" s="13" t="inlineStr">
        <is>
          <t>Jubilant Foodworks Ltd.30/12/2025</t>
        </is>
      </c>
      <c r="B272" s="32" t="n"/>
      <c r="C272" s="32" t="inlineStr">
        <is>
          <t>Leisure Services</t>
        </is>
      </c>
      <c r="D272" s="43" t="n">
        <v>-487500</v>
      </c>
      <c r="E272" s="36" t="n">
        <v>-2951.81</v>
      </c>
      <c r="F272" s="37" t="n">
        <v>-0.001765</v>
      </c>
      <c r="G272" s="16" t="n"/>
    </row>
    <row r="273">
      <c r="A273" s="13" t="inlineStr">
        <is>
          <t>Lodha Developers Ltd.30/12/2025</t>
        </is>
      </c>
      <c r="B273" s="32" t="n"/>
      <c r="C273" s="32" t="inlineStr">
        <is>
          <t>Realty</t>
        </is>
      </c>
      <c r="D273" s="43" t="n">
        <v>-274500</v>
      </c>
      <c r="E273" s="36" t="n">
        <v>-3173.22</v>
      </c>
      <c r="F273" s="37" t="n">
        <v>-0.001897</v>
      </c>
      <c r="G273" s="16" t="n"/>
    </row>
    <row r="274">
      <c r="A274" s="13" t="inlineStr">
        <is>
          <t>TVS Motor Company Ltd.30/12/2025</t>
        </is>
      </c>
      <c r="B274" s="32" t="n"/>
      <c r="C274" s="32" t="inlineStr">
        <is>
          <t>Automobiles</t>
        </is>
      </c>
      <c r="D274" s="43" t="n">
        <v>-90125</v>
      </c>
      <c r="E274" s="36" t="n">
        <v>-3205.39</v>
      </c>
      <c r="F274" s="37" t="n">
        <v>-0.001917</v>
      </c>
      <c r="G274" s="16" t="n"/>
    </row>
    <row r="275">
      <c r="A275" s="13" t="inlineStr">
        <is>
          <t>Bosch Ltd.30/12/2025</t>
        </is>
      </c>
      <c r="B275" s="32" t="n"/>
      <c r="C275" s="32" t="inlineStr">
        <is>
          <t>Auto Components</t>
        </is>
      </c>
      <c r="D275" s="43" t="n">
        <v>-9075</v>
      </c>
      <c r="E275" s="36" t="n">
        <v>-3298.76</v>
      </c>
      <c r="F275" s="37" t="n">
        <v>-0.001972</v>
      </c>
      <c r="G275" s="16" t="n"/>
    </row>
    <row r="276">
      <c r="A276" s="13" t="inlineStr">
        <is>
          <t>Union Bank of India30/12/2025</t>
        </is>
      </c>
      <c r="B276" s="32" t="n"/>
      <c r="C276" s="32" t="inlineStr">
        <is>
          <t>Banks</t>
        </is>
      </c>
      <c r="D276" s="43" t="n">
        <v>-2159400</v>
      </c>
      <c r="E276" s="36" t="n">
        <v>-3328.28</v>
      </c>
      <c r="F276" s="37" t="n">
        <v>-0.00199</v>
      </c>
      <c r="G276" s="16" t="n"/>
    </row>
    <row r="277">
      <c r="A277" s="13" t="inlineStr">
        <is>
          <t>Cyient Ltd.30/12/2025</t>
        </is>
      </c>
      <c r="B277" s="32" t="n"/>
      <c r="C277" s="32" t="inlineStr">
        <is>
          <t>IT - Services</t>
        </is>
      </c>
      <c r="D277" s="43" t="n">
        <v>-297075</v>
      </c>
      <c r="E277" s="36" t="n">
        <v>-3352.79</v>
      </c>
      <c r="F277" s="37" t="n">
        <v>-0.002005</v>
      </c>
      <c r="G277" s="16" t="n"/>
    </row>
    <row r="278">
      <c r="A278" s="13" t="inlineStr">
        <is>
          <t>Samvardhana Motherson International Ltd.30/12/2025</t>
        </is>
      </c>
      <c r="B278" s="32" t="n"/>
      <c r="C278" s="32" t="inlineStr">
        <is>
          <t>Auto Components</t>
        </is>
      </c>
      <c r="D278" s="43" t="n">
        <v>-2890500</v>
      </c>
      <c r="E278" s="36" t="n">
        <v>-3377.55</v>
      </c>
      <c r="F278" s="37" t="n">
        <v>-0.00202</v>
      </c>
      <c r="G278" s="16" t="n"/>
    </row>
    <row r="279">
      <c r="A279" s="13" t="inlineStr">
        <is>
          <t>Divi's Laboratories Ltd.30/12/2025</t>
        </is>
      </c>
      <c r="B279" s="32" t="n"/>
      <c r="C279" s="32" t="inlineStr">
        <is>
          <t>Pharmaceuticals &amp; Biotechnology</t>
        </is>
      </c>
      <c r="D279" s="43" t="n">
        <v>-53100</v>
      </c>
      <c r="E279" s="36" t="n">
        <v>-3461.32</v>
      </c>
      <c r="F279" s="37" t="n">
        <v>-0.00207</v>
      </c>
      <c r="G279" s="16" t="n"/>
    </row>
    <row r="280">
      <c r="A280" s="13" t="inlineStr">
        <is>
          <t>Central Depository Services (I) Ltd.30/12/2025</t>
        </is>
      </c>
      <c r="B280" s="32" t="n"/>
      <c r="C280" s="32" t="inlineStr">
        <is>
          <t>Capital Markets</t>
        </is>
      </c>
      <c r="D280" s="43" t="n">
        <v>-218500</v>
      </c>
      <c r="E280" s="36" t="n">
        <v>-3558.27</v>
      </c>
      <c r="F280" s="37" t="n">
        <v>-0.002128</v>
      </c>
      <c r="G280" s="16" t="n"/>
    </row>
    <row r="281">
      <c r="A281" s="13" t="inlineStr">
        <is>
          <t>Trent Ltd.30/12/2025</t>
        </is>
      </c>
      <c r="B281" s="32" t="n"/>
      <c r="C281" s="32" t="inlineStr">
        <is>
          <t>Retailing</t>
        </is>
      </c>
      <c r="D281" s="43" t="n">
        <v>-89000</v>
      </c>
      <c r="E281" s="36" t="n">
        <v>-3809.56</v>
      </c>
      <c r="F281" s="37" t="n">
        <v>-0.002278</v>
      </c>
      <c r="G281" s="16" t="n"/>
    </row>
    <row r="282">
      <c r="A282" s="13" t="inlineStr">
        <is>
          <t>Bank of India30/12/2025</t>
        </is>
      </c>
      <c r="B282" s="32" t="n"/>
      <c r="C282" s="32" t="inlineStr">
        <is>
          <t>Banks</t>
        </is>
      </c>
      <c r="D282" s="43" t="n">
        <v>-2610400</v>
      </c>
      <c r="E282" s="36" t="n">
        <v>-3866.52</v>
      </c>
      <c r="F282" s="37" t="n">
        <v>-0.002312</v>
      </c>
      <c r="G282" s="16" t="n"/>
    </row>
    <row r="283">
      <c r="A283" s="13" t="inlineStr">
        <is>
          <t>The Indian Hotels Company Ltd.30/12/2025</t>
        </is>
      </c>
      <c r="B283" s="32" t="n"/>
      <c r="C283" s="32" t="inlineStr">
        <is>
          <t>Leisure Services</t>
        </is>
      </c>
      <c r="D283" s="43" t="n">
        <v>-521000</v>
      </c>
      <c r="E283" s="36" t="n">
        <v>-3894.74</v>
      </c>
      <c r="F283" s="37" t="n">
        <v>-0.002329</v>
      </c>
      <c r="G283" s="16" t="n"/>
    </row>
    <row r="284">
      <c r="A284" s="13" t="inlineStr">
        <is>
          <t>UPL Ltd.30/12/2025</t>
        </is>
      </c>
      <c r="B284" s="32" t="n"/>
      <c r="C284" s="32" t="inlineStr">
        <is>
          <t>Fertilizers &amp; Agrochemicals</t>
        </is>
      </c>
      <c r="D284" s="43" t="n">
        <v>-535225</v>
      </c>
      <c r="E284" s="36" t="n">
        <v>-4090.72</v>
      </c>
      <c r="F284" s="37" t="n">
        <v>-0.002446</v>
      </c>
      <c r="G284" s="16" t="n"/>
    </row>
    <row r="285">
      <c r="A285" s="13" t="inlineStr">
        <is>
          <t>Mazagon Dock Shipbuilders Ltd.30/12/2025</t>
        </is>
      </c>
      <c r="B285" s="32" t="n"/>
      <c r="C285" s="32" t="inlineStr">
        <is>
          <t>Industrial Manufacturing</t>
        </is>
      </c>
      <c r="D285" s="43" t="n">
        <v>-152250</v>
      </c>
      <c r="E285" s="36" t="n">
        <v>-4107.71</v>
      </c>
      <c r="F285" s="37" t="n">
        <v>-0.002456</v>
      </c>
      <c r="G285" s="16" t="n"/>
    </row>
    <row r="286">
      <c r="A286" s="13" t="inlineStr">
        <is>
          <t>Shree Cement Ltd.30/12/2025</t>
        </is>
      </c>
      <c r="B286" s="32" t="n"/>
      <c r="C286" s="32" t="inlineStr">
        <is>
          <t>Cement &amp; Cement Products</t>
        </is>
      </c>
      <c r="D286" s="43" t="n">
        <v>-16050</v>
      </c>
      <c r="E286" s="36" t="n">
        <v>-4255.66</v>
      </c>
      <c r="F286" s="37" t="n">
        <v>-0.002545</v>
      </c>
      <c r="G286" s="16" t="n"/>
    </row>
    <row r="287">
      <c r="A287" s="13" t="inlineStr">
        <is>
          <t>PB Fintech Ltd.30/12/2025</t>
        </is>
      </c>
      <c r="B287" s="32" t="n"/>
      <c r="C287" s="32" t="inlineStr">
        <is>
          <t>Financial Technology (Fintech)</t>
        </is>
      </c>
      <c r="D287" s="43" t="n">
        <v>-234850</v>
      </c>
      <c r="E287" s="36" t="n">
        <v>-4290.94</v>
      </c>
      <c r="F287" s="37" t="n">
        <v>-0.002566</v>
      </c>
      <c r="G287" s="16" t="n"/>
    </row>
    <row r="288">
      <c r="A288" s="13" t="inlineStr">
        <is>
          <t>Asian Paints Ltd.30/12/2025</t>
        </is>
      </c>
      <c r="B288" s="32" t="n"/>
      <c r="C288" s="32" t="inlineStr">
        <is>
          <t>Consumer Durables</t>
        </is>
      </c>
      <c r="D288" s="43" t="n">
        <v>-148750</v>
      </c>
      <c r="E288" s="36" t="n">
        <v>-4303.64</v>
      </c>
      <c r="F288" s="37" t="n">
        <v>-0.002573</v>
      </c>
      <c r="G288" s="16" t="n"/>
    </row>
    <row r="289">
      <c r="A289" s="13" t="inlineStr">
        <is>
          <t>ICICI Prudential Life Insurance Co Ltd.30/12/2025</t>
        </is>
      </c>
      <c r="B289" s="32" t="n"/>
      <c r="C289" s="32" t="inlineStr">
        <is>
          <t>Insurance</t>
        </is>
      </c>
      <c r="D289" s="43" t="n">
        <v>-725200</v>
      </c>
      <c r="E289" s="36" t="n">
        <v>-4513.28</v>
      </c>
      <c r="F289" s="37" t="n">
        <v>-0.002699</v>
      </c>
      <c r="G289" s="16" t="n"/>
    </row>
    <row r="290">
      <c r="A290" s="13" t="inlineStr">
        <is>
          <t>Bandhan Bank Ltd.30/12/2025</t>
        </is>
      </c>
      <c r="B290" s="32" t="n"/>
      <c r="C290" s="32" t="inlineStr">
        <is>
          <t>Banks</t>
        </is>
      </c>
      <c r="D290" s="43" t="n">
        <v>-3052800</v>
      </c>
      <c r="E290" s="36" t="n">
        <v>-4618.58</v>
      </c>
      <c r="F290" s="37" t="n">
        <v>-0.002762</v>
      </c>
      <c r="G290" s="16" t="n"/>
    </row>
    <row r="291">
      <c r="A291" s="13" t="inlineStr">
        <is>
          <t>InterGlobe Aviation Ltd.30/12/2025</t>
        </is>
      </c>
      <c r="B291" s="32" t="n"/>
      <c r="C291" s="32" t="inlineStr">
        <is>
          <t>Transport Services</t>
        </is>
      </c>
      <c r="D291" s="43" t="n">
        <v>-79650</v>
      </c>
      <c r="E291" s="36" t="n">
        <v>-4714.48</v>
      </c>
      <c r="F291" s="37" t="n">
        <v>-0.002819</v>
      </c>
      <c r="G291" s="16" t="n"/>
    </row>
    <row r="292">
      <c r="A292" s="13" t="inlineStr">
        <is>
          <t>Godrej Properties Ltd.30/12/2025</t>
        </is>
      </c>
      <c r="B292" s="32" t="n"/>
      <c r="C292" s="32" t="inlineStr">
        <is>
          <t>Realty</t>
        </is>
      </c>
      <c r="D292" s="43" t="n">
        <v>-223575</v>
      </c>
      <c r="E292" s="36" t="n">
        <v>-4749.4</v>
      </c>
      <c r="F292" s="37" t="n">
        <v>-0.00284</v>
      </c>
      <c r="G292" s="16" t="n"/>
    </row>
    <row r="293">
      <c r="A293" s="13" t="inlineStr">
        <is>
          <t>LIC Housing Finance Ltd.30/12/2025</t>
        </is>
      </c>
      <c r="B293" s="32" t="n"/>
      <c r="C293" s="32" t="inlineStr">
        <is>
          <t>Finance</t>
        </is>
      </c>
      <c r="D293" s="43" t="n">
        <v>-878000</v>
      </c>
      <c r="E293" s="36" t="n">
        <v>-4855.78</v>
      </c>
      <c r="F293" s="37" t="n">
        <v>-0.002904</v>
      </c>
      <c r="G293" s="16" t="n"/>
    </row>
    <row r="294">
      <c r="A294" s="13" t="inlineStr">
        <is>
          <t>Hindustan Zinc Ltd.30/12/2025</t>
        </is>
      </c>
      <c r="B294" s="32" t="n"/>
      <c r="C294" s="32" t="inlineStr">
        <is>
          <t>Non - Ferrous Metals</t>
        </is>
      </c>
      <c r="D294" s="43" t="n">
        <v>-1025325</v>
      </c>
      <c r="E294" s="36" t="n">
        <v>-5010.25</v>
      </c>
      <c r="F294" s="37" t="n">
        <v>-0.002996</v>
      </c>
      <c r="G294" s="16" t="n"/>
    </row>
    <row r="295">
      <c r="A295" s="13" t="inlineStr">
        <is>
          <t>Ultratech Cement Ltd.30/12/2025</t>
        </is>
      </c>
      <c r="B295" s="32" t="n"/>
      <c r="C295" s="32" t="inlineStr">
        <is>
          <t>Cement &amp; Cement Products</t>
        </is>
      </c>
      <c r="D295" s="43" t="n">
        <v>-43000</v>
      </c>
      <c r="E295" s="36" t="n">
        <v>-5022.4</v>
      </c>
      <c r="F295" s="37" t="n">
        <v>-0.003003</v>
      </c>
      <c r="G295" s="16" t="n"/>
    </row>
    <row r="296">
      <c r="A296" s="13" t="inlineStr">
        <is>
          <t>Siemens Ltd.30/12/2025</t>
        </is>
      </c>
      <c r="B296" s="32" t="n"/>
      <c r="C296" s="32" t="inlineStr">
        <is>
          <t>Electrical Equipment</t>
        </is>
      </c>
      <c r="D296" s="43" t="n">
        <v>-152125</v>
      </c>
      <c r="E296" s="36" t="n">
        <v>-5039.6</v>
      </c>
      <c r="F296" s="37" t="n">
        <v>-0.003014</v>
      </c>
      <c r="G296" s="16" t="n"/>
    </row>
    <row r="297">
      <c r="A297" s="13" t="inlineStr">
        <is>
          <t>Adani Ports &amp; Special Economic Zone Ltd.30/12/2025</t>
        </is>
      </c>
      <c r="B297" s="32" t="n"/>
      <c r="C297" s="32" t="inlineStr">
        <is>
          <t>Transport Infrastructure</t>
        </is>
      </c>
      <c r="D297" s="43" t="n">
        <v>-330600</v>
      </c>
      <c r="E297" s="36" t="n">
        <v>-5050.25</v>
      </c>
      <c r="F297" s="37" t="n">
        <v>-0.00302</v>
      </c>
      <c r="G297" s="16" t="n"/>
    </row>
    <row r="298">
      <c r="A298" s="13" t="inlineStr">
        <is>
          <t>GMR Airports Ltd.30/12/2025</t>
        </is>
      </c>
      <c r="B298" s="32" t="n"/>
      <c r="C298" s="32" t="inlineStr">
        <is>
          <t>Transport Infrastructure</t>
        </is>
      </c>
      <c r="D298" s="43" t="n">
        <v>-4652325</v>
      </c>
      <c r="E298" s="36" t="n">
        <v>-5071.03</v>
      </c>
      <c r="F298" s="37" t="n">
        <v>-0.003032</v>
      </c>
      <c r="G298" s="16" t="n"/>
    </row>
    <row r="299">
      <c r="A299" s="13" t="inlineStr">
        <is>
          <t>Prestige Estates Projects Ltd.30/12/2025</t>
        </is>
      </c>
      <c r="B299" s="32" t="n"/>
      <c r="C299" s="32" t="inlineStr">
        <is>
          <t>Realty</t>
        </is>
      </c>
      <c r="D299" s="43" t="n">
        <v>-304650</v>
      </c>
      <c r="E299" s="36" t="n">
        <v>-5134.57</v>
      </c>
      <c r="F299" s="37" t="n">
        <v>-0.00307</v>
      </c>
      <c r="G299" s="16" t="n"/>
    </row>
    <row r="300">
      <c r="A300" s="13" t="inlineStr">
        <is>
          <t>Maruti Suzuki India Ltd.30/12/2025</t>
        </is>
      </c>
      <c r="B300" s="32" t="n"/>
      <c r="C300" s="32" t="inlineStr">
        <is>
          <t>Automobiles</t>
        </is>
      </c>
      <c r="D300" s="43" t="n">
        <v>-32200</v>
      </c>
      <c r="E300" s="36" t="n">
        <v>-5155.54</v>
      </c>
      <c r="F300" s="37" t="n">
        <v>-0.003083</v>
      </c>
      <c r="G300" s="16" t="n"/>
    </row>
    <row r="301">
      <c r="A301" s="13" t="inlineStr">
        <is>
          <t>Hindalco Industries Ltd.30/12/2025</t>
        </is>
      </c>
      <c r="B301" s="32" t="n"/>
      <c r="C301" s="32" t="inlineStr">
        <is>
          <t>Non - Ferrous Metals</t>
        </is>
      </c>
      <c r="D301" s="43" t="n">
        <v>-633500</v>
      </c>
      <c r="E301" s="36" t="n">
        <v>-5157.64</v>
      </c>
      <c r="F301" s="37" t="n">
        <v>-0.003084</v>
      </c>
      <c r="G301" s="16" t="n"/>
    </row>
    <row r="302">
      <c r="A302" s="13" t="inlineStr">
        <is>
          <t>Bajaj Finserv Ltd.30/12/2025</t>
        </is>
      </c>
      <c r="B302" s="32" t="n"/>
      <c r="C302" s="32" t="inlineStr">
        <is>
          <t>Finance</t>
        </is>
      </c>
      <c r="D302" s="43" t="n">
        <v>-245750</v>
      </c>
      <c r="E302" s="36" t="n">
        <v>-5174.27</v>
      </c>
      <c r="F302" s="37" t="n">
        <v>-0.003094</v>
      </c>
      <c r="G302" s="16" t="n"/>
    </row>
    <row r="303">
      <c r="A303" s="13" t="inlineStr">
        <is>
          <t>United Spirits Ltd.30/12/2025</t>
        </is>
      </c>
      <c r="B303" s="32" t="n"/>
      <c r="C303" s="32" t="inlineStr">
        <is>
          <t>Beverages</t>
        </is>
      </c>
      <c r="D303" s="43" t="n">
        <v>-359200</v>
      </c>
      <c r="E303" s="36" t="n">
        <v>-5237.14</v>
      </c>
      <c r="F303" s="37" t="n">
        <v>-0.003132</v>
      </c>
      <c r="G303" s="16" t="n"/>
    </row>
    <row r="304">
      <c r="A304" s="13" t="inlineStr">
        <is>
          <t>Manappuram Finance Ltd.30/12/2025</t>
        </is>
      </c>
      <c r="B304" s="32" t="n"/>
      <c r="C304" s="32" t="inlineStr">
        <is>
          <t>Finance</t>
        </is>
      </c>
      <c r="D304" s="43" t="n">
        <v>-1842000</v>
      </c>
      <c r="E304" s="36" t="n">
        <v>-5271.8</v>
      </c>
      <c r="F304" s="37" t="n">
        <v>-0.003152</v>
      </c>
      <c r="G304" s="16" t="n"/>
    </row>
    <row r="305">
      <c r="A305" s="13" t="inlineStr">
        <is>
          <t>Mphasis Ltd.30/12/2025</t>
        </is>
      </c>
      <c r="B305" s="32" t="n"/>
      <c r="C305" s="32" t="inlineStr">
        <is>
          <t>IT - Software</t>
        </is>
      </c>
      <c r="D305" s="43" t="n">
        <v>-191125</v>
      </c>
      <c r="E305" s="36" t="n">
        <v>-5398.13</v>
      </c>
      <c r="F305" s="37" t="n">
        <v>-0.003228</v>
      </c>
      <c r="G305" s="16" t="n"/>
    </row>
    <row r="306">
      <c r="A306" s="13" t="inlineStr">
        <is>
          <t>Delhivery Ltd.30/12/2025</t>
        </is>
      </c>
      <c r="B306" s="32" t="n"/>
      <c r="C306" s="32" t="inlineStr">
        <is>
          <t>Transport Services</t>
        </is>
      </c>
      <c r="D306" s="43" t="n">
        <v>-1292725</v>
      </c>
      <c r="E306" s="36" t="n">
        <v>-5532.86</v>
      </c>
      <c r="F306" s="37" t="n">
        <v>-0.003309</v>
      </c>
      <c r="G306" s="16" t="n"/>
    </row>
    <row r="307">
      <c r="A307" s="13" t="inlineStr">
        <is>
          <t>Bharti Airtel Ltd.30/12/2025</t>
        </is>
      </c>
      <c r="B307" s="32" t="n"/>
      <c r="C307" s="32" t="inlineStr">
        <is>
          <t>Telecom - Services</t>
        </is>
      </c>
      <c r="D307" s="43" t="n">
        <v>-262200</v>
      </c>
      <c r="E307" s="36" t="n">
        <v>-5545.79</v>
      </c>
      <c r="F307" s="37" t="n">
        <v>-0.003316</v>
      </c>
      <c r="G307" s="16" t="n"/>
    </row>
    <row r="308">
      <c r="A308" s="13" t="inlineStr">
        <is>
          <t>Container Corporation Of India Ltd.30/12/2025</t>
        </is>
      </c>
      <c r="B308" s="32" t="n"/>
      <c r="C308" s="32" t="inlineStr">
        <is>
          <t>Transport Services</t>
        </is>
      </c>
      <c r="D308" s="43" t="n">
        <v>-1097500</v>
      </c>
      <c r="E308" s="36" t="n">
        <v>-5635.66</v>
      </c>
      <c r="F308" s="37" t="n">
        <v>-0.00337</v>
      </c>
      <c r="G308" s="16" t="n"/>
    </row>
    <row r="309">
      <c r="A309" s="13" t="inlineStr">
        <is>
          <t>Persistent Systems Ltd.30/12/2025</t>
        </is>
      </c>
      <c r="B309" s="32" t="n"/>
      <c r="C309" s="32" t="inlineStr">
        <is>
          <t>IT - Software</t>
        </is>
      </c>
      <c r="D309" s="43" t="n">
        <v>-88200</v>
      </c>
      <c r="E309" s="36" t="n">
        <v>-5643.04</v>
      </c>
      <c r="F309" s="37" t="n">
        <v>-0.003374</v>
      </c>
      <c r="G309" s="16" t="n"/>
    </row>
    <row r="310">
      <c r="A310" s="13" t="inlineStr">
        <is>
          <t>Petronet LNG Ltd.30/12/2025</t>
        </is>
      </c>
      <c r="B310" s="32" t="n"/>
      <c r="C310" s="32" t="inlineStr">
        <is>
          <t>Gas</t>
        </is>
      </c>
      <c r="D310" s="43" t="n">
        <v>-2084400</v>
      </c>
      <c r="E310" s="36" t="n">
        <v>-5708.13</v>
      </c>
      <c r="F310" s="37" t="n">
        <v>-0.003413</v>
      </c>
      <c r="G310" s="16" t="n"/>
    </row>
    <row r="311">
      <c r="A311" s="13" t="inlineStr">
        <is>
          <t>APL Apollo Tubes Ltd.30/12/2025</t>
        </is>
      </c>
      <c r="B311" s="32" t="n"/>
      <c r="C311" s="32" t="inlineStr">
        <is>
          <t>Industrial Products</t>
        </is>
      </c>
      <c r="D311" s="43" t="n">
        <v>-356300</v>
      </c>
      <c r="E311" s="36" t="n">
        <v>-6149.74</v>
      </c>
      <c r="F311" s="37" t="n">
        <v>-0.003677</v>
      </c>
      <c r="G311" s="16" t="n"/>
    </row>
    <row r="312">
      <c r="A312" s="13" t="inlineStr">
        <is>
          <t>National Aluminium Company Ltd.30/12/2025</t>
        </is>
      </c>
      <c r="B312" s="32" t="n"/>
      <c r="C312" s="32" t="inlineStr">
        <is>
          <t>Non - Ferrous Metals</t>
        </is>
      </c>
      <c r="D312" s="43" t="n">
        <v>-2366250</v>
      </c>
      <c r="E312" s="36" t="n">
        <v>-6195.55</v>
      </c>
      <c r="F312" s="37" t="n">
        <v>-0.003705</v>
      </c>
      <c r="G312" s="16" t="n"/>
    </row>
    <row r="313">
      <c r="A313" s="13" t="inlineStr">
        <is>
          <t>PNB Housing Finance Ltd.30/12/2025</t>
        </is>
      </c>
      <c r="B313" s="32" t="n"/>
      <c r="C313" s="32" t="inlineStr">
        <is>
          <t>Finance</t>
        </is>
      </c>
      <c r="D313" s="43" t="n">
        <v>-690950</v>
      </c>
      <c r="E313" s="36" t="n">
        <v>-6300.43</v>
      </c>
      <c r="F313" s="37" t="n">
        <v>-0.003768</v>
      </c>
      <c r="G313" s="16" t="n"/>
    </row>
    <row r="314">
      <c r="A314" s="13" t="inlineStr">
        <is>
          <t>SRF Ltd.30/12/2025</t>
        </is>
      </c>
      <c r="B314" s="32" t="n"/>
      <c r="C314" s="32" t="inlineStr">
        <is>
          <t>Chemicals &amp; Petrochemicals</t>
        </is>
      </c>
      <c r="D314" s="43" t="n">
        <v>-215400</v>
      </c>
      <c r="E314" s="36" t="n">
        <v>-6344.18</v>
      </c>
      <c r="F314" s="37" t="n">
        <v>-0.003794</v>
      </c>
      <c r="G314" s="16" t="n"/>
    </row>
    <row r="315">
      <c r="A315" s="13" t="inlineStr">
        <is>
          <t>Exide Industries Ltd.30/12/2025</t>
        </is>
      </c>
      <c r="B315" s="32" t="n"/>
      <c r="C315" s="32" t="inlineStr">
        <is>
          <t>Auto Components</t>
        </is>
      </c>
      <c r="D315" s="43" t="n">
        <v>-1690200</v>
      </c>
      <c r="E315" s="36" t="n">
        <v>-6360.22</v>
      </c>
      <c r="F315" s="37" t="n">
        <v>-0.003803</v>
      </c>
      <c r="G315" s="16" t="n"/>
    </row>
    <row r="316">
      <c r="A316" s="13" t="inlineStr">
        <is>
          <t>Patanjali Foods Ltd.30/12/2025</t>
        </is>
      </c>
      <c r="B316" s="32" t="n"/>
      <c r="C316" s="32" t="inlineStr">
        <is>
          <t>Agricultural Food &amp; other Products</t>
        </is>
      </c>
      <c r="D316" s="43" t="n">
        <v>-1156500</v>
      </c>
      <c r="E316" s="36" t="n">
        <v>-6598.41</v>
      </c>
      <c r="F316" s="37" t="n">
        <v>-0.003946</v>
      </c>
      <c r="G316" s="16" t="n"/>
    </row>
    <row r="317">
      <c r="A317" s="13" t="inlineStr">
        <is>
          <t>Dixon Technologies (India) Ltd.30/12/2025</t>
        </is>
      </c>
      <c r="B317" s="32" t="n"/>
      <c r="C317" s="32" t="inlineStr">
        <is>
          <t>Consumer Durables</t>
        </is>
      </c>
      <c r="D317" s="43" t="n">
        <v>-45950</v>
      </c>
      <c r="E317" s="36" t="n">
        <v>-6739.95</v>
      </c>
      <c r="F317" s="37" t="n">
        <v>-0.00403</v>
      </c>
      <c r="G317" s="16" t="n"/>
    </row>
    <row r="318">
      <c r="A318" s="13" t="inlineStr">
        <is>
          <t>Apollo Hospitals Enterprise Ltd.30/12/2025</t>
        </is>
      </c>
      <c r="B318" s="32" t="n"/>
      <c r="C318" s="32" t="inlineStr">
        <is>
          <t>Healthcare Services</t>
        </is>
      </c>
      <c r="D318" s="43" t="n">
        <v>-92250</v>
      </c>
      <c r="E318" s="36" t="n">
        <v>-6814.05</v>
      </c>
      <c r="F318" s="37" t="n">
        <v>-0.004075</v>
      </c>
      <c r="G318" s="16" t="n"/>
    </row>
    <row r="319">
      <c r="A319" s="13" t="inlineStr">
        <is>
          <t>Crompton Greaves Cons Electrical Ltd.30/12/2025</t>
        </is>
      </c>
      <c r="B319" s="32" t="n"/>
      <c r="C319" s="32" t="inlineStr">
        <is>
          <t>Consumer Durables</t>
        </is>
      </c>
      <c r="D319" s="43" t="n">
        <v>-2673000</v>
      </c>
      <c r="E319" s="36" t="n">
        <v>-7142.26</v>
      </c>
      <c r="F319" s="37" t="n">
        <v>-0.004271</v>
      </c>
      <c r="G319" s="16" t="n"/>
    </row>
    <row r="320">
      <c r="A320" s="13" t="inlineStr">
        <is>
          <t>Indian Oil Corporation Ltd.30/12/2025</t>
        </is>
      </c>
      <c r="B320" s="32" t="n"/>
      <c r="C320" s="32" t="inlineStr">
        <is>
          <t>Petroleum Products</t>
        </is>
      </c>
      <c r="D320" s="43" t="n">
        <v>-4402125</v>
      </c>
      <c r="E320" s="36" t="n">
        <v>-7154.33</v>
      </c>
      <c r="F320" s="37" t="n">
        <v>-0.004278</v>
      </c>
      <c r="G320" s="16" t="n"/>
    </row>
    <row r="321">
      <c r="A321" s="13" t="inlineStr">
        <is>
          <t>Cipla Ltd.30/12/2025</t>
        </is>
      </c>
      <c r="B321" s="32" t="n"/>
      <c r="C321" s="32" t="inlineStr">
        <is>
          <t>Pharmaceuticals &amp; Biotechnology</t>
        </is>
      </c>
      <c r="D321" s="43" t="n">
        <v>-473625</v>
      </c>
      <c r="E321" s="36" t="n">
        <v>-7299.51</v>
      </c>
      <c r="F321" s="37" t="n">
        <v>-0.004365</v>
      </c>
      <c r="G321" s="16" t="n"/>
    </row>
    <row r="322">
      <c r="A322" s="13" t="inlineStr">
        <is>
          <t>Larsen &amp; Toubro Ltd.30/12/2025</t>
        </is>
      </c>
      <c r="B322" s="32" t="n"/>
      <c r="C322" s="32" t="inlineStr">
        <is>
          <t>Construction</t>
        </is>
      </c>
      <c r="D322" s="43" t="n">
        <v>-180950</v>
      </c>
      <c r="E322" s="36" t="n">
        <v>-7413.88</v>
      </c>
      <c r="F322" s="37" t="n">
        <v>-0.004434</v>
      </c>
      <c r="G322" s="16" t="n"/>
    </row>
    <row r="323">
      <c r="A323" s="13" t="inlineStr">
        <is>
          <t>Sammaan Capital Ltd.30/12/2025</t>
        </is>
      </c>
      <c r="B323" s="32" t="n"/>
      <c r="C323" s="32" t="inlineStr">
        <is>
          <t>Finance</t>
        </is>
      </c>
      <c r="D323" s="43" t="n">
        <v>-4790200</v>
      </c>
      <c r="E323" s="36" t="n">
        <v>-7422.41</v>
      </c>
      <c r="F323" s="37" t="n">
        <v>-0.004439</v>
      </c>
      <c r="G323" s="16" t="n"/>
    </row>
    <row r="324">
      <c r="A324" s="13" t="inlineStr">
        <is>
          <t>Titan Company Ltd.30/12/2025</t>
        </is>
      </c>
      <c r="B324" s="32" t="n"/>
      <c r="C324" s="32" t="inlineStr">
        <is>
          <t>Consumer Durables</t>
        </is>
      </c>
      <c r="D324" s="43" t="n">
        <v>-190575</v>
      </c>
      <c r="E324" s="36" t="n">
        <v>-7488.84</v>
      </c>
      <c r="F324" s="37" t="n">
        <v>-0.004478</v>
      </c>
      <c r="G324" s="16" t="n"/>
    </row>
    <row r="325">
      <c r="A325" s="13" t="inlineStr">
        <is>
          <t>Tech Mahindra Ltd.30/12/2025</t>
        </is>
      </c>
      <c r="B325" s="32" t="n"/>
      <c r="C325" s="32" t="inlineStr">
        <is>
          <t>IT - Software</t>
        </is>
      </c>
      <c r="D325" s="43" t="n">
        <v>-491400</v>
      </c>
      <c r="E325" s="36" t="n">
        <v>-7488.94</v>
      </c>
      <c r="F325" s="37" t="n">
        <v>-0.004478</v>
      </c>
      <c r="G325" s="16" t="n"/>
    </row>
    <row r="326">
      <c r="A326" s="13" t="inlineStr">
        <is>
          <t>Solar Industries India Ltd.30/12/2025</t>
        </is>
      </c>
      <c r="B326" s="32" t="n"/>
      <c r="C326" s="32" t="inlineStr">
        <is>
          <t>Chemicals &amp; Petrochemicals</t>
        </is>
      </c>
      <c r="D326" s="43" t="n">
        <v>-56700</v>
      </c>
      <c r="E326" s="36" t="n">
        <v>-7572.29</v>
      </c>
      <c r="F326" s="37" t="n">
        <v>-0.004528</v>
      </c>
      <c r="G326" s="16" t="n"/>
    </row>
    <row r="327">
      <c r="A327" s="13" t="inlineStr">
        <is>
          <t>Hero MotoCorp Ltd.30/12/2025</t>
        </is>
      </c>
      <c r="B327" s="32" t="n"/>
      <c r="C327" s="32" t="inlineStr">
        <is>
          <t>Automobiles</t>
        </is>
      </c>
      <c r="D327" s="43" t="n">
        <v>-121950</v>
      </c>
      <c r="E327" s="36" t="n">
        <v>-7584.68</v>
      </c>
      <c r="F327" s="37" t="n">
        <v>-0.004536</v>
      </c>
      <c r="G327" s="16" t="n"/>
    </row>
    <row r="328">
      <c r="A328" s="13" t="inlineStr">
        <is>
          <t>Godrej Consumer Products Ltd.30/12/2025</t>
        </is>
      </c>
      <c r="B328" s="32" t="n"/>
      <c r="C328" s="32" t="inlineStr">
        <is>
          <t>Personal Products</t>
        </is>
      </c>
      <c r="D328" s="43" t="n">
        <v>-661000</v>
      </c>
      <c r="E328" s="36" t="n">
        <v>-7618.69</v>
      </c>
      <c r="F328" s="37" t="n">
        <v>-0.004556</v>
      </c>
      <c r="G328" s="16" t="n"/>
    </row>
    <row r="329">
      <c r="A329" s="13" t="inlineStr">
        <is>
          <t>Aditya Birla Capital Ltd.30/12/2025</t>
        </is>
      </c>
      <c r="B329" s="32" t="n"/>
      <c r="C329" s="32" t="inlineStr">
        <is>
          <t>Finance</t>
        </is>
      </c>
      <c r="D329" s="43" t="n">
        <v>-2160700</v>
      </c>
      <c r="E329" s="36" t="n">
        <v>-7768.8</v>
      </c>
      <c r="F329" s="37" t="n">
        <v>-0.004646</v>
      </c>
      <c r="G329" s="16" t="n"/>
    </row>
    <row r="330">
      <c r="A330" s="13" t="inlineStr">
        <is>
          <t>Nestle India Ltd.30/12/2025</t>
        </is>
      </c>
      <c r="B330" s="32" t="n"/>
      <c r="C330" s="32" t="inlineStr">
        <is>
          <t>Food Products</t>
        </is>
      </c>
      <c r="D330" s="43" t="n">
        <v>-626500</v>
      </c>
      <c r="E330" s="36" t="n">
        <v>-7948.41</v>
      </c>
      <c r="F330" s="37" t="n">
        <v>-0.004753</v>
      </c>
      <c r="G330" s="16" t="n"/>
    </row>
    <row r="331">
      <c r="A331" s="13" t="inlineStr">
        <is>
          <t>HFCL Ltd.30/12/2025</t>
        </is>
      </c>
      <c r="B331" s="32" t="n"/>
      <c r="C331" s="32" t="inlineStr">
        <is>
          <t>Telecom - Services</t>
        </is>
      </c>
      <c r="D331" s="43" t="n">
        <v>-11248800</v>
      </c>
      <c r="E331" s="36" t="n">
        <v>-7952.9</v>
      </c>
      <c r="F331" s="37" t="n">
        <v>-0.004756</v>
      </c>
      <c r="G331" s="16" t="n"/>
    </row>
    <row r="332">
      <c r="A332" s="13" t="inlineStr">
        <is>
          <t>VARUN BEVERAGES LIMITED30/12/2025</t>
        </is>
      </c>
      <c r="B332" s="32" t="n"/>
      <c r="C332" s="32" t="inlineStr">
        <is>
          <t>Beverages</t>
        </is>
      </c>
      <c r="D332" s="43" t="n">
        <v>-1665625</v>
      </c>
      <c r="E332" s="36" t="n">
        <v>-8076.62</v>
      </c>
      <c r="F332" s="37" t="n">
        <v>-0.00483</v>
      </c>
      <c r="G332" s="16" t="n"/>
    </row>
    <row r="333">
      <c r="A333" s="13" t="inlineStr">
        <is>
          <t>Kalyan Jewellers India Ltd.30/12/2025</t>
        </is>
      </c>
      <c r="B333" s="32" t="n"/>
      <c r="C333" s="32" t="inlineStr">
        <is>
          <t>Consumer Durables</t>
        </is>
      </c>
      <c r="D333" s="43" t="n">
        <v>-1697875</v>
      </c>
      <c r="E333" s="36" t="n">
        <v>-8645.58</v>
      </c>
      <c r="F333" s="37" t="n">
        <v>-0.00517</v>
      </c>
      <c r="G333" s="16" t="n"/>
    </row>
    <row r="334">
      <c r="A334" s="13" t="inlineStr">
        <is>
          <t>Tata Steel Ltd.30/12/2025</t>
        </is>
      </c>
      <c r="B334" s="32" t="n"/>
      <c r="C334" s="32" t="inlineStr">
        <is>
          <t>Ferrous Metals</t>
        </is>
      </c>
      <c r="D334" s="43" t="n">
        <v>-5291000</v>
      </c>
      <c r="E334" s="36" t="n">
        <v>-8949.200000000001</v>
      </c>
      <c r="F334" s="37" t="n">
        <v>-0.005352</v>
      </c>
      <c r="G334" s="16" t="n"/>
    </row>
    <row r="335">
      <c r="A335" s="13" t="inlineStr">
        <is>
          <t>DLF Ltd.30/12/2025</t>
        </is>
      </c>
      <c r="B335" s="32" t="n"/>
      <c r="C335" s="32" t="inlineStr">
        <is>
          <t>Realty</t>
        </is>
      </c>
      <c r="D335" s="43" t="n">
        <v>-1249875</v>
      </c>
      <c r="E335" s="36" t="n">
        <v>-9111.59</v>
      </c>
      <c r="F335" s="37" t="n">
        <v>-0.005449</v>
      </c>
      <c r="G335" s="16" t="n"/>
    </row>
    <row r="336">
      <c r="A336" s="13" t="inlineStr">
        <is>
          <t>Bharat Heavy Electricals Ltd.30/12/2025</t>
        </is>
      </c>
      <c r="B336" s="32" t="n"/>
      <c r="C336" s="32" t="inlineStr">
        <is>
          <t>Electrical Equipment</t>
        </is>
      </c>
      <c r="D336" s="43" t="n">
        <v>-3226125</v>
      </c>
      <c r="E336" s="36" t="n">
        <v>-9426.74</v>
      </c>
      <c r="F336" s="37" t="n">
        <v>-0.005637</v>
      </c>
      <c r="G336" s="16" t="n"/>
    </row>
    <row r="337">
      <c r="A337" s="13" t="inlineStr">
        <is>
          <t>Punjab National Bank30/12/2025</t>
        </is>
      </c>
      <c r="B337" s="32" t="n"/>
      <c r="C337" s="32" t="inlineStr">
        <is>
          <t>Banks</t>
        </is>
      </c>
      <c r="D337" s="43" t="n">
        <v>-7520000</v>
      </c>
      <c r="E337" s="36" t="n">
        <v>-9430.83</v>
      </c>
      <c r="F337" s="37" t="n">
        <v>-0.00564</v>
      </c>
      <c r="G337" s="16" t="n"/>
    </row>
    <row r="338">
      <c r="A338" s="13" t="inlineStr">
        <is>
          <t>REC Ltd.30/12/2025</t>
        </is>
      </c>
      <c r="B338" s="32" t="n"/>
      <c r="C338" s="32" t="inlineStr">
        <is>
          <t>Finance</t>
        </is>
      </c>
      <c r="D338" s="43" t="n">
        <v>-2669850</v>
      </c>
      <c r="E338" s="36" t="n">
        <v>-9679.540000000001</v>
      </c>
      <c r="F338" s="37" t="n">
        <v>-0.005789</v>
      </c>
      <c r="G338" s="16" t="n"/>
    </row>
    <row r="339">
      <c r="A339" s="13" t="inlineStr">
        <is>
          <t>Mahindra &amp; Mahindra Ltd.30/12/2025</t>
        </is>
      </c>
      <c r="B339" s="32" t="n"/>
      <c r="C339" s="32" t="inlineStr">
        <is>
          <t>Automobiles</t>
        </is>
      </c>
      <c r="D339" s="43" t="n">
        <v>-260600</v>
      </c>
      <c r="E339" s="36" t="n">
        <v>-9859.540000000001</v>
      </c>
      <c r="F339" s="37" t="n">
        <v>-0.005896</v>
      </c>
      <c r="G339" s="16" t="n"/>
    </row>
    <row r="340">
      <c r="A340" s="13" t="inlineStr">
        <is>
          <t>IIFL Finance Ltd.30/12/2025</t>
        </is>
      </c>
      <c r="B340" s="32" t="n"/>
      <c r="C340" s="32" t="inlineStr">
        <is>
          <t>Finance</t>
        </is>
      </c>
      <c r="D340" s="43" t="n">
        <v>-1711050</v>
      </c>
      <c r="E340" s="36" t="n">
        <v>-9947.190000000001</v>
      </c>
      <c r="F340" s="37" t="n">
        <v>-0.005949</v>
      </c>
      <c r="G340" s="16" t="n"/>
    </row>
    <row r="341">
      <c r="A341" s="13" t="inlineStr">
        <is>
          <t>Power Finance Corporation Ltd.30/12/2025</t>
        </is>
      </c>
      <c r="B341" s="32" t="n"/>
      <c r="C341" s="32" t="inlineStr">
        <is>
          <t>Finance</t>
        </is>
      </c>
      <c r="D341" s="43" t="n">
        <v>-2804100</v>
      </c>
      <c r="E341" s="36" t="n">
        <v>-10243.38</v>
      </c>
      <c r="F341" s="37" t="n">
        <v>-0.006126</v>
      </c>
      <c r="G341" s="16" t="n"/>
    </row>
    <row r="342">
      <c r="A342" s="13" t="inlineStr">
        <is>
          <t>Grasim Industries Ltd.30/12/2025</t>
        </is>
      </c>
      <c r="B342" s="32" t="n"/>
      <c r="C342" s="32" t="inlineStr">
        <is>
          <t>Cement &amp; Cement Products</t>
        </is>
      </c>
      <c r="D342" s="43" t="n">
        <v>-378500</v>
      </c>
      <c r="E342" s="36" t="n">
        <v>-10426.92</v>
      </c>
      <c r="F342" s="37" t="n">
        <v>-0.006236</v>
      </c>
      <c r="G342" s="16" t="n"/>
    </row>
    <row r="343">
      <c r="A343" s="13" t="inlineStr">
        <is>
          <t>Bank of Baroda30/12/2025</t>
        </is>
      </c>
      <c r="B343" s="32" t="n"/>
      <c r="C343" s="32" t="inlineStr">
        <is>
          <t>Banks</t>
        </is>
      </c>
      <c r="D343" s="43" t="n">
        <v>-3641625</v>
      </c>
      <c r="E343" s="36" t="n">
        <v>-10628.08</v>
      </c>
      <c r="F343" s="37" t="n">
        <v>-0.006356</v>
      </c>
      <c r="G343" s="16" t="n"/>
    </row>
    <row r="344">
      <c r="A344" s="13" t="inlineStr">
        <is>
          <t>Adani Enterprises Ltd.30/12/2025</t>
        </is>
      </c>
      <c r="B344" s="32" t="n"/>
      <c r="C344" s="32" t="inlineStr">
        <is>
          <t>Metals &amp; Minerals Trading</t>
        </is>
      </c>
      <c r="D344" s="43" t="n">
        <v>-491619</v>
      </c>
      <c r="E344" s="36" t="n">
        <v>-11263.48</v>
      </c>
      <c r="F344" s="37" t="n">
        <v>-0.006736</v>
      </c>
      <c r="G344" s="16" t="n"/>
    </row>
    <row r="345">
      <c r="A345" s="13" t="inlineStr">
        <is>
          <t>Shriram Finance Ltd.30/12/2025</t>
        </is>
      </c>
      <c r="B345" s="32" t="n"/>
      <c r="C345" s="32" t="inlineStr">
        <is>
          <t>Finance</t>
        </is>
      </c>
      <c r="D345" s="43" t="n">
        <v>-1367850</v>
      </c>
      <c r="E345" s="36" t="n">
        <v>-11734.79</v>
      </c>
      <c r="F345" s="37" t="n">
        <v>-0.007018</v>
      </c>
      <c r="G345" s="16" t="n"/>
    </row>
    <row r="346">
      <c r="A346" s="13" t="inlineStr">
        <is>
          <t>Britannia Industries Ltd.30/12/2025</t>
        </is>
      </c>
      <c r="B346" s="32" t="n"/>
      <c r="C346" s="32" t="inlineStr">
        <is>
          <t>Food Products</t>
        </is>
      </c>
      <c r="D346" s="43" t="n">
        <v>-202125</v>
      </c>
      <c r="E346" s="36" t="n">
        <v>-11894.05</v>
      </c>
      <c r="F346" s="37" t="n">
        <v>-0.007113</v>
      </c>
      <c r="G346" s="16" t="n"/>
    </row>
    <row r="347">
      <c r="A347" s="13" t="inlineStr">
        <is>
          <t>One 97 Communications Ltd.30/12/2025</t>
        </is>
      </c>
      <c r="B347" s="32" t="n"/>
      <c r="C347" s="32" t="inlineStr">
        <is>
          <t>Financial Technology (Fintech)</t>
        </is>
      </c>
      <c r="D347" s="43" t="n">
        <v>-908425</v>
      </c>
      <c r="E347" s="36" t="n">
        <v>-12081.14</v>
      </c>
      <c r="F347" s="37" t="n">
        <v>-0.007225</v>
      </c>
      <c r="G347" s="16" t="n"/>
    </row>
    <row r="348">
      <c r="A348" s="13" t="inlineStr">
        <is>
          <t>RBL Bank Ltd.30/12/2025</t>
        </is>
      </c>
      <c r="B348" s="32" t="n"/>
      <c r="C348" s="32" t="inlineStr">
        <is>
          <t>Banks</t>
        </is>
      </c>
      <c r="D348" s="43" t="n">
        <v>-3873500</v>
      </c>
      <c r="E348" s="36" t="n">
        <v>-12153.11</v>
      </c>
      <c r="F348" s="37" t="n">
        <v>-0.007268</v>
      </c>
      <c r="G348" s="16" t="n"/>
    </row>
    <row r="349">
      <c r="A349" s="13" t="inlineStr">
        <is>
          <t>Indus Towers Ltd.30/12/2025</t>
        </is>
      </c>
      <c r="B349" s="32" t="n"/>
      <c r="C349" s="32" t="inlineStr">
        <is>
          <t>Telecom - Services</t>
        </is>
      </c>
      <c r="D349" s="43" t="n">
        <v>-3048100</v>
      </c>
      <c r="E349" s="36" t="n">
        <v>-12302.13</v>
      </c>
      <c r="F349" s="37" t="n">
        <v>-0.007357</v>
      </c>
      <c r="G349" s="16" t="n"/>
    </row>
    <row r="350">
      <c r="A350" s="13" t="inlineStr">
        <is>
          <t>Bharat Electronics Ltd.30/12/2025</t>
        </is>
      </c>
      <c r="B350" s="32" t="n"/>
      <c r="C350" s="32" t="inlineStr">
        <is>
          <t>Aerospace &amp; Defense</t>
        </is>
      </c>
      <c r="D350" s="43" t="n">
        <v>-2993925</v>
      </c>
      <c r="E350" s="36" t="n">
        <v>-12385.87</v>
      </c>
      <c r="F350" s="37" t="n">
        <v>-0.007407</v>
      </c>
      <c r="G350" s="16" t="n"/>
    </row>
    <row r="351">
      <c r="A351" s="13" t="inlineStr">
        <is>
          <t>Coforge Ltd.30/12/2025</t>
        </is>
      </c>
      <c r="B351" s="32" t="n"/>
      <c r="C351" s="32" t="inlineStr">
        <is>
          <t>IT - Software</t>
        </is>
      </c>
      <c r="D351" s="43" t="n">
        <v>-645375</v>
      </c>
      <c r="E351" s="36" t="n">
        <v>-12400.88</v>
      </c>
      <c r="F351" s="37" t="n">
        <v>-0.007416</v>
      </c>
      <c r="G351" s="16" t="n"/>
    </row>
    <row r="352">
      <c r="A352" s="13" t="inlineStr">
        <is>
          <t>Oil &amp; Natural Gas Corporation Ltd.30/12/2025</t>
        </is>
      </c>
      <c r="B352" s="32" t="n"/>
      <c r="C352" s="32" t="inlineStr">
        <is>
          <t>Oil</t>
        </is>
      </c>
      <c r="D352" s="43" t="n">
        <v>-5071500</v>
      </c>
      <c r="E352" s="36" t="n">
        <v>-12420.1</v>
      </c>
      <c r="F352" s="37" t="n">
        <v>-0.007428</v>
      </c>
      <c r="G352" s="16" t="n"/>
    </row>
    <row r="353">
      <c r="A353" s="13" t="inlineStr">
        <is>
          <t>Jio Financial Services Ltd.30/12/2025</t>
        </is>
      </c>
      <c r="B353" s="32" t="n"/>
      <c r="C353" s="32" t="inlineStr">
        <is>
          <t>Finance</t>
        </is>
      </c>
      <c r="D353" s="43" t="n">
        <v>-4042000</v>
      </c>
      <c r="E353" s="36" t="n">
        <v>-12459.47</v>
      </c>
      <c r="F353" s="37" t="n">
        <v>-0.007451</v>
      </c>
      <c r="G353" s="16" t="n"/>
    </row>
    <row r="354">
      <c r="A354" s="13" t="inlineStr">
        <is>
          <t>Canara Bank30/12/2025</t>
        </is>
      </c>
      <c r="B354" s="32" t="n"/>
      <c r="C354" s="32" t="inlineStr">
        <is>
          <t>Banks</t>
        </is>
      </c>
      <c r="D354" s="43" t="n">
        <v>-8329500</v>
      </c>
      <c r="E354" s="36" t="n">
        <v>-12666.67</v>
      </c>
      <c r="F354" s="37" t="n">
        <v>-0.007575</v>
      </c>
      <c r="G354" s="16" t="n"/>
    </row>
    <row r="355">
      <c r="A355" s="13" t="inlineStr">
        <is>
          <t>Kotak Mahindra Bank Ltd.30/12/2025</t>
        </is>
      </c>
      <c r="B355" s="32" t="n"/>
      <c r="C355" s="32" t="inlineStr">
        <is>
          <t>Banks</t>
        </is>
      </c>
      <c r="D355" s="43" t="n">
        <v>-614800</v>
      </c>
      <c r="E355" s="36" t="n">
        <v>-13141.96</v>
      </c>
      <c r="F355" s="37" t="n">
        <v>-0.007859</v>
      </c>
      <c r="G355" s="16" t="n"/>
    </row>
    <row r="356">
      <c r="A356" s="13" t="inlineStr">
        <is>
          <t>Adani Green Energy Ltd.30/12/2025</t>
        </is>
      </c>
      <c r="B356" s="32" t="n"/>
      <c r="C356" s="32" t="inlineStr">
        <is>
          <t>Power</t>
        </is>
      </c>
      <c r="D356" s="43" t="n">
        <v>-1272000</v>
      </c>
      <c r="E356" s="36" t="n">
        <v>-13409.42</v>
      </c>
      <c r="F356" s="37" t="n">
        <v>-0.008019</v>
      </c>
      <c r="G356" s="16" t="n"/>
    </row>
    <row r="357">
      <c r="A357" s="13" t="inlineStr">
        <is>
          <t>Adani Energy Solutions Ltd.30/12/2025</t>
        </is>
      </c>
      <c r="B357" s="32" t="n"/>
      <c r="C357" s="32" t="inlineStr">
        <is>
          <t>Power</t>
        </is>
      </c>
      <c r="D357" s="43" t="n">
        <v>-1366200</v>
      </c>
      <c r="E357" s="36" t="n">
        <v>-13676.35</v>
      </c>
      <c r="F357" s="37" t="n">
        <v>-0.008179000000000001</v>
      </c>
      <c r="G357" s="16" t="n"/>
    </row>
    <row r="358">
      <c r="A358" s="13" t="inlineStr">
        <is>
          <t>Fortis Healthcare Ltd.30/12/2025</t>
        </is>
      </c>
      <c r="B358" s="32" t="n"/>
      <c r="C358" s="32" t="inlineStr">
        <is>
          <t>Healthcare Services</t>
        </is>
      </c>
      <c r="D358" s="43" t="n">
        <v>-1634475</v>
      </c>
      <c r="E358" s="36" t="n">
        <v>-15094.38</v>
      </c>
      <c r="F358" s="37" t="n">
        <v>-0.009027</v>
      </c>
      <c r="G358" s="16" t="n"/>
    </row>
    <row r="359">
      <c r="A359" s="13" t="inlineStr">
        <is>
          <t>Aurobindo Pharma Ltd.30/12/2025</t>
        </is>
      </c>
      <c r="B359" s="32" t="n"/>
      <c r="C359" s="32" t="inlineStr">
        <is>
          <t>Pharmaceuticals &amp; Biotechnology</t>
        </is>
      </c>
      <c r="D359" s="43" t="n">
        <v>-1256750</v>
      </c>
      <c r="E359" s="36" t="n">
        <v>-15456.77</v>
      </c>
      <c r="F359" s="37" t="n">
        <v>-0.009244</v>
      </c>
      <c r="G359" s="16" t="n"/>
    </row>
    <row r="360">
      <c r="A360" s="13" t="inlineStr">
        <is>
          <t>ITC Ltd.30/12/2025</t>
        </is>
      </c>
      <c r="B360" s="32" t="n"/>
      <c r="C360" s="32" t="inlineStr">
        <is>
          <t>Diversified FMCG</t>
        </is>
      </c>
      <c r="D360" s="43" t="n">
        <v>-3979200</v>
      </c>
      <c r="E360" s="36" t="n">
        <v>-16167.49</v>
      </c>
      <c r="F360" s="37" t="n">
        <v>-0.009669000000000001</v>
      </c>
      <c r="G360" s="16" t="n"/>
    </row>
    <row r="361">
      <c r="A361" s="13" t="inlineStr">
        <is>
          <t>Yes Bank Ltd.30/12/2025</t>
        </is>
      </c>
      <c r="B361" s="32" t="n"/>
      <c r="C361" s="32" t="inlineStr">
        <is>
          <t>Banks</t>
        </is>
      </c>
      <c r="D361" s="43" t="n">
        <v>-73707000</v>
      </c>
      <c r="E361" s="36" t="n">
        <v>-17018.95</v>
      </c>
      <c r="F361" s="37" t="n">
        <v>-0.010178</v>
      </c>
      <c r="G361" s="16" t="n"/>
    </row>
    <row r="362">
      <c r="A362" s="13" t="inlineStr">
        <is>
          <t>State Bank of India30/12/2025</t>
        </is>
      </c>
      <c r="B362" s="32" t="n"/>
      <c r="C362" s="32" t="inlineStr">
        <is>
          <t>Banks</t>
        </is>
      </c>
      <c r="D362" s="43" t="n">
        <v>-1736250</v>
      </c>
      <c r="E362" s="36" t="n">
        <v>-17104.67</v>
      </c>
      <c r="F362" s="37" t="n">
        <v>-0.010229</v>
      </c>
      <c r="G362" s="16" t="n"/>
    </row>
    <row r="363">
      <c r="A363" s="13" t="inlineStr">
        <is>
          <t>NMDC Ltd.30/12/2025</t>
        </is>
      </c>
      <c r="B363" s="32" t="n"/>
      <c r="C363" s="32" t="inlineStr">
        <is>
          <t>Minerals &amp; Mining</t>
        </is>
      </c>
      <c r="D363" s="43" t="n">
        <v>-23523750</v>
      </c>
      <c r="E363" s="36" t="n">
        <v>-17496.97</v>
      </c>
      <c r="F363" s="37" t="n">
        <v>-0.010464</v>
      </c>
      <c r="G363" s="16" t="n"/>
    </row>
    <row r="364">
      <c r="A364" s="13" t="inlineStr">
        <is>
          <t>Marico Ltd.30/12/2025</t>
        </is>
      </c>
      <c r="B364" s="32" t="n"/>
      <c r="C364" s="32" t="inlineStr">
        <is>
          <t>Agricultural Food &amp; other Products</t>
        </is>
      </c>
      <c r="D364" s="43" t="n">
        <v>-2436000</v>
      </c>
      <c r="E364" s="36" t="n">
        <v>-17602.54</v>
      </c>
      <c r="F364" s="37" t="n">
        <v>-0.010527</v>
      </c>
      <c r="G364" s="16" t="n"/>
    </row>
    <row r="365">
      <c r="A365" s="13" t="inlineStr">
        <is>
          <t>Hindustan Aeronautics Ltd.30/12/2025</t>
        </is>
      </c>
      <c r="B365" s="32" t="n"/>
      <c r="C365" s="32" t="inlineStr">
        <is>
          <t>Aerospace &amp; Defense</t>
        </is>
      </c>
      <c r="D365" s="43" t="n">
        <v>-400950</v>
      </c>
      <c r="E365" s="36" t="n">
        <v>-18340.66</v>
      </c>
      <c r="F365" s="37" t="n">
        <v>-0.010968</v>
      </c>
      <c r="G365" s="16" t="n"/>
    </row>
    <row r="366">
      <c r="A366" s="13" t="inlineStr">
        <is>
          <t>Hindustan Petroleum Corporation Ltd.30/12/2025</t>
        </is>
      </c>
      <c r="B366" s="32" t="n"/>
      <c r="C366" s="32" t="inlineStr">
        <is>
          <t>Petroleum Products</t>
        </is>
      </c>
      <c r="D366" s="43" t="n">
        <v>-4122900</v>
      </c>
      <c r="E366" s="36" t="n">
        <v>-18944.73</v>
      </c>
      <c r="F366" s="37" t="n">
        <v>-0.01133</v>
      </c>
      <c r="G366" s="16" t="n"/>
    </row>
    <row r="367">
      <c r="A367" s="13" t="inlineStr">
        <is>
          <t>IDFC First Bank Ltd.30/12/2025</t>
        </is>
      </c>
      <c r="B367" s="32" t="n"/>
      <c r="C367" s="32" t="inlineStr">
        <is>
          <t>Banks</t>
        </is>
      </c>
      <c r="D367" s="43" t="n">
        <v>-23846025</v>
      </c>
      <c r="E367" s="36" t="n">
        <v>-19243.74</v>
      </c>
      <c r="F367" s="37" t="n">
        <v>-0.011509</v>
      </c>
      <c r="G367" s="16" t="n"/>
    </row>
    <row r="368">
      <c r="A368" s="13" t="inlineStr">
        <is>
          <t>Steel Authority of India Ltd.30/12/2025</t>
        </is>
      </c>
      <c r="B368" s="32" t="n"/>
      <c r="C368" s="32" t="inlineStr">
        <is>
          <t>Ferrous Metals</t>
        </is>
      </c>
      <c r="D368" s="43" t="n">
        <v>-15152800</v>
      </c>
      <c r="E368" s="36" t="n">
        <v>-20601.75</v>
      </c>
      <c r="F368" s="37" t="n">
        <v>-0.012321</v>
      </c>
      <c r="G368" s="16" t="n"/>
    </row>
    <row r="369">
      <c r="A369" s="13" t="inlineStr">
        <is>
          <t>Eternal Ltd.30/12/2025</t>
        </is>
      </c>
      <c r="B369" s="32" t="n"/>
      <c r="C369" s="32" t="inlineStr">
        <is>
          <t>Retailing</t>
        </is>
      </c>
      <c r="D369" s="43" t="n">
        <v>-6860325</v>
      </c>
      <c r="E369" s="36" t="n">
        <v>-20735.33</v>
      </c>
      <c r="F369" s="37" t="n">
        <v>-0.012401</v>
      </c>
      <c r="G369" s="16" t="n"/>
    </row>
    <row r="370">
      <c r="A370" s="13" t="inlineStr">
        <is>
          <t>JSW Energy Ltd.30/12/2025</t>
        </is>
      </c>
      <c r="B370" s="32" t="n"/>
      <c r="C370" s="32" t="inlineStr">
        <is>
          <t>Power</t>
        </is>
      </c>
      <c r="D370" s="43" t="n">
        <v>-4259000</v>
      </c>
      <c r="E370" s="36" t="n">
        <v>-20901.04</v>
      </c>
      <c r="F370" s="37" t="n">
        <v>-0.0125</v>
      </c>
      <c r="G370" s="16" t="n"/>
    </row>
    <row r="371">
      <c r="A371" s="13" t="inlineStr">
        <is>
          <t>Multi Commodity Exchange Of India Ltd.30/12/2025</t>
        </is>
      </c>
      <c r="B371" s="32" t="n"/>
      <c r="C371" s="32" t="inlineStr">
        <is>
          <t>Capital Markets</t>
        </is>
      </c>
      <c r="D371" s="43" t="n">
        <v>-215875</v>
      </c>
      <c r="E371" s="36" t="n">
        <v>-21886.49</v>
      </c>
      <c r="F371" s="37" t="n">
        <v>-0.013089</v>
      </c>
      <c r="G371" s="16" t="n"/>
    </row>
    <row r="372">
      <c r="A372" s="13" t="inlineStr">
        <is>
          <t>Tata Consultancy Services Ltd.30/12/2025</t>
        </is>
      </c>
      <c r="B372" s="32" t="n"/>
      <c r="C372" s="32" t="inlineStr">
        <is>
          <t>IT - Software</t>
        </is>
      </c>
      <c r="D372" s="43" t="n">
        <v>-776650</v>
      </c>
      <c r="E372" s="36" t="n">
        <v>-24507.19</v>
      </c>
      <c r="F372" s="37" t="n">
        <v>-0.014657</v>
      </c>
      <c r="G372" s="16" t="n"/>
    </row>
    <row r="373">
      <c r="A373" s="13" t="inlineStr">
        <is>
          <t>Glenmark Pharmaceuticals Ltd.30/12/2025</t>
        </is>
      </c>
      <c r="B373" s="32" t="n"/>
      <c r="C373" s="32" t="inlineStr">
        <is>
          <t>Pharmaceuticals &amp; Biotechnology</t>
        </is>
      </c>
      <c r="D373" s="43" t="n">
        <v>-1255125</v>
      </c>
      <c r="E373" s="36" t="n">
        <v>-24538.95</v>
      </c>
      <c r="F373" s="37" t="n">
        <v>-0.014676</v>
      </c>
      <c r="G373" s="16" t="n"/>
    </row>
    <row r="374">
      <c r="A374" s="13" t="inlineStr">
        <is>
          <t>ICICI Bank Ltd.30/12/2025</t>
        </is>
      </c>
      <c r="B374" s="32" t="n"/>
      <c r="C374" s="32" t="inlineStr">
        <is>
          <t>Banks</t>
        </is>
      </c>
      <c r="D374" s="43" t="n">
        <v>-1797600</v>
      </c>
      <c r="E374" s="36" t="n">
        <v>-25081.91</v>
      </c>
      <c r="F374" s="37" t="n">
        <v>-0.015</v>
      </c>
      <c r="G374" s="16" t="n"/>
    </row>
    <row r="375">
      <c r="A375" s="13" t="inlineStr">
        <is>
          <t>IndusInd Bank Ltd.30/12/2025</t>
        </is>
      </c>
      <c r="B375" s="32" t="n"/>
      <c r="C375" s="32" t="inlineStr">
        <is>
          <t>Banks</t>
        </is>
      </c>
      <c r="D375" s="43" t="n">
        <v>-3042900</v>
      </c>
      <c r="E375" s="36" t="n">
        <v>-26252.62</v>
      </c>
      <c r="F375" s="37" t="n">
        <v>-0.0157</v>
      </c>
      <c r="G375" s="16" t="n"/>
    </row>
    <row r="376">
      <c r="A376" s="13" t="inlineStr">
        <is>
          <t>Axis Bank Ltd.30/12/2025</t>
        </is>
      </c>
      <c r="B376" s="32" t="n"/>
      <c r="C376" s="32" t="inlineStr">
        <is>
          <t>Banks</t>
        </is>
      </c>
      <c r="D376" s="43" t="n">
        <v>-2100625</v>
      </c>
      <c r="E376" s="36" t="n">
        <v>-27022.44</v>
      </c>
      <c r="F376" s="37" t="n">
        <v>-0.016161</v>
      </c>
      <c r="G376" s="16" t="n"/>
    </row>
    <row r="377">
      <c r="A377" s="13" t="inlineStr">
        <is>
          <t>Vedanta Ltd.30/12/2025</t>
        </is>
      </c>
      <c r="B377" s="32" t="n"/>
      <c r="C377" s="32" t="inlineStr">
        <is>
          <t>Diversified Metals</t>
        </is>
      </c>
      <c r="D377" s="43" t="n">
        <v>-5233650</v>
      </c>
      <c r="E377" s="36" t="n">
        <v>-27727.88</v>
      </c>
      <c r="F377" s="37" t="n">
        <v>-0.016583</v>
      </c>
      <c r="G377" s="16" t="n"/>
    </row>
    <row r="378">
      <c r="A378" s="13" t="inlineStr">
        <is>
          <t>JSW Steel Ltd.30/12/2025</t>
        </is>
      </c>
      <c r="B378" s="32" t="n"/>
      <c r="C378" s="32" t="inlineStr">
        <is>
          <t>Ferrous Metals</t>
        </is>
      </c>
      <c r="D378" s="43" t="n">
        <v>-2783700</v>
      </c>
      <c r="E378" s="36" t="n">
        <v>-32538.67</v>
      </c>
      <c r="F378" s="37" t="n">
        <v>-0.01946</v>
      </c>
      <c r="G378" s="16" t="n"/>
    </row>
    <row r="379">
      <c r="A379" s="13" t="inlineStr">
        <is>
          <t>Vodafone Idea Ltd.30/12/2025</t>
        </is>
      </c>
      <c r="B379" s="32" t="n"/>
      <c r="C379" s="32" t="inlineStr">
        <is>
          <t>Telecom - Services</t>
        </is>
      </c>
      <c r="D379" s="43" t="n">
        <v>-336075450</v>
      </c>
      <c r="E379" s="36" t="n">
        <v>-33708.37</v>
      </c>
      <c r="F379" s="37" t="n">
        <v>-0.020159</v>
      </c>
      <c r="G379" s="16" t="n"/>
    </row>
    <row r="380">
      <c r="A380" s="13" t="inlineStr">
        <is>
          <t>Reliance Industries Ltd.30/12/2025</t>
        </is>
      </c>
      <c r="B380" s="32" t="n"/>
      <c r="C380" s="32" t="inlineStr">
        <is>
          <t>Petroleum Products</t>
        </is>
      </c>
      <c r="D380" s="43" t="n">
        <v>-4357500</v>
      </c>
      <c r="E380" s="36" t="n">
        <v>-68695.99000000001</v>
      </c>
      <c r="F380" s="37" t="n">
        <v>-0.041085</v>
      </c>
      <c r="G380" s="16" t="n"/>
    </row>
    <row r="381">
      <c r="A381" s="13" t="inlineStr">
        <is>
          <t>HDFC Bank Ltd.30/12/2025</t>
        </is>
      </c>
      <c r="B381" s="32" t="n"/>
      <c r="C381" s="32" t="inlineStr">
        <is>
          <t>Banks</t>
        </is>
      </c>
      <c r="D381" s="43" t="n">
        <v>-8302250</v>
      </c>
      <c r="E381" s="36" t="n">
        <v>-84147.45</v>
      </c>
      <c r="F381" s="37" t="n">
        <v>-0.050326</v>
      </c>
      <c r="G381" s="16" t="n"/>
    </row>
    <row r="382">
      <c r="A382" s="17" t="inlineStr">
        <is>
          <t>Sub Total</t>
        </is>
      </c>
      <c r="B382" s="33" t="n"/>
      <c r="C382" s="33" t="n"/>
      <c r="D382" s="18" t="n"/>
      <c r="E382" s="44" t="n">
        <v>-1319844.91</v>
      </c>
      <c r="F382" s="45" t="n">
        <v>-0.789279</v>
      </c>
      <c r="G382" s="21" t="n"/>
    </row>
    <row r="383">
      <c r="A383" s="13" t="n"/>
      <c r="B383" s="32" t="n"/>
      <c r="C383" s="32" t="n"/>
      <c r="D383" s="14" t="n"/>
      <c r="E383" s="15" t="n"/>
      <c r="F383" s="16" t="n"/>
      <c r="G383" s="16" t="n"/>
    </row>
    <row r="384">
      <c r="A384" s="13" t="n"/>
      <c r="B384" s="32" t="n"/>
      <c r="C384" s="32" t="n"/>
      <c r="D384" s="14" t="n"/>
      <c r="E384" s="15" t="n"/>
      <c r="F384" s="16" t="n"/>
      <c r="G384" s="16" t="n"/>
    </row>
    <row r="385">
      <c r="A385" s="13" t="n"/>
      <c r="B385" s="32" t="n"/>
      <c r="C385" s="32" t="n"/>
      <c r="D385" s="14" t="n"/>
      <c r="E385" s="15" t="n"/>
      <c r="F385" s="16" t="n"/>
      <c r="G385" s="16" t="n"/>
    </row>
    <row r="386">
      <c r="A386" s="25" t="inlineStr">
        <is>
          <t>TOTAL</t>
        </is>
      </c>
      <c r="B386" s="34" t="n"/>
      <c r="C386" s="34" t="n"/>
      <c r="D386" s="26" t="n"/>
      <c r="E386" s="46" t="n">
        <v>-1319844.91</v>
      </c>
      <c r="F386" s="47" t="n">
        <v>-0.789279</v>
      </c>
      <c r="G386" s="21" t="n"/>
    </row>
    <row r="387">
      <c r="A387" s="13" t="n"/>
      <c r="B387" s="32" t="n"/>
      <c r="C387" s="32" t="n"/>
      <c r="D387" s="14" t="n"/>
      <c r="E387" s="15" t="n"/>
      <c r="F387" s="16" t="n"/>
      <c r="G387" s="16" t="n"/>
    </row>
    <row r="388">
      <c r="A388" s="17" t="inlineStr">
        <is>
          <t>Debt Instruments</t>
        </is>
      </c>
      <c r="B388" s="32" t="n"/>
      <c r="C388" s="32" t="n"/>
      <c r="D388" s="14" t="n"/>
      <c r="E388" s="15" t="n"/>
      <c r="F388" s="16" t="n"/>
      <c r="G388" s="16" t="n"/>
    </row>
    <row r="389">
      <c r="A389" s="17" t="inlineStr">
        <is>
          <t>(a)Listed / Awaiting listing on stock Exchanges</t>
        </is>
      </c>
      <c r="B389" s="32" t="n"/>
      <c r="C389" s="32" t="n"/>
      <c r="D389" s="14" t="n"/>
      <c r="E389" s="15" t="n"/>
      <c r="F389" s="16" t="n"/>
      <c r="G389" s="16" t="n"/>
    </row>
    <row r="390">
      <c r="A390" s="13" t="inlineStr">
        <is>
          <t>7.30% BHARTI TELE XXVII 01-12-27 VD0112**</t>
        </is>
      </c>
      <c r="B390" s="32" t="inlineStr">
        <is>
          <t>INE403D08306</t>
        </is>
      </c>
      <c r="C390" s="32" t="inlineStr">
        <is>
          <t>CRISIL AAA</t>
        </is>
      </c>
      <c r="D390" s="14" t="n">
        <v>19000000</v>
      </c>
      <c r="E390" s="15" t="n">
        <v>19010</v>
      </c>
      <c r="F390" s="16" t="n">
        <v>0.0114</v>
      </c>
      <c r="G390" s="16" t="n">
        <v>0.07270799999999999</v>
      </c>
    </row>
    <row r="391">
      <c r="A391" s="13" t="inlineStr">
        <is>
          <t>6.6%REC LTD SR 250A NCD 30-06-27**</t>
        </is>
      </c>
      <c r="B391" s="32" t="inlineStr">
        <is>
          <t>INE020B08FZ9</t>
        </is>
      </c>
      <c r="C391" s="32" t="inlineStr">
        <is>
          <t>ICRA AAA</t>
        </is>
      </c>
      <c r="D391" s="14" t="n">
        <v>5000000</v>
      </c>
      <c r="E391" s="15" t="n">
        <v>4999.46</v>
      </c>
      <c r="F391" s="16" t="n">
        <v>0.003</v>
      </c>
      <c r="G391" s="16" t="n">
        <v>0.06569999999999999</v>
      </c>
    </row>
    <row r="392">
      <c r="A392" s="13" t="inlineStr">
        <is>
          <t>7.80% NABARD NCD SR 24E RED 15-03-2027**</t>
        </is>
      </c>
      <c r="B392" s="32" t="inlineStr">
        <is>
          <t>INE261F08EF5</t>
        </is>
      </c>
      <c r="C392" s="32" t="inlineStr">
        <is>
          <t>ICRA AAA</t>
        </is>
      </c>
      <c r="D392" s="14" t="n">
        <v>2500000</v>
      </c>
      <c r="E392" s="15" t="n">
        <v>2534.56</v>
      </c>
      <c r="F392" s="16" t="n">
        <v>0.0015</v>
      </c>
      <c r="G392" s="16" t="n">
        <v>0.066</v>
      </c>
    </row>
    <row r="393">
      <c r="A393" s="13" t="inlineStr">
        <is>
          <t>7.19% JIO CRDT LTD NCD SR I RED 15-03-28**</t>
        </is>
      </c>
      <c r="B393" s="32" t="inlineStr">
        <is>
          <t>INE282H07018</t>
        </is>
      </c>
      <c r="C393" s="32" t="inlineStr">
        <is>
          <t>CRISIL AAA</t>
        </is>
      </c>
      <c r="D393" s="14" t="n">
        <v>1000000</v>
      </c>
      <c r="E393" s="15" t="n">
        <v>1002.75</v>
      </c>
      <c r="F393" s="16" t="n">
        <v>0.0005999999999999999</v>
      </c>
      <c r="G393" s="16" t="n">
        <v>0.070423</v>
      </c>
    </row>
    <row r="394">
      <c r="A394" s="17" t="inlineStr">
        <is>
          <t>Sub Total</t>
        </is>
      </c>
      <c r="B394" s="33" t="n"/>
      <c r="C394" s="33" t="n"/>
      <c r="D394" s="18" t="n"/>
      <c r="E394" s="38" t="n">
        <v>27546.77</v>
      </c>
      <c r="F394" s="39" t="n">
        <v>0.0165</v>
      </c>
      <c r="G394" s="21" t="n"/>
    </row>
    <row r="395">
      <c r="A395" s="13" t="n"/>
      <c r="B395" s="32" t="n"/>
      <c r="C395" s="32" t="n"/>
      <c r="D395" s="14" t="n"/>
      <c r="E395" s="15" t="n"/>
      <c r="F395" s="16" t="n"/>
      <c r="G395" s="16" t="n"/>
    </row>
    <row r="396">
      <c r="A396" s="17" t="inlineStr">
        <is>
          <t>Government Securities</t>
        </is>
      </c>
      <c r="B396" s="32" t="n"/>
      <c r="C396" s="32" t="n"/>
      <c r="D396" s="14" t="n"/>
      <c r="E396" s="15" t="n"/>
      <c r="F396" s="16" t="n"/>
      <c r="G396" s="16" t="n"/>
    </row>
    <row r="397">
      <c r="A397" s="13" t="inlineStr">
        <is>
          <t>7.02% GOVT OF INDIA RED 27-05-2027</t>
        </is>
      </c>
      <c r="B397" s="32" t="inlineStr">
        <is>
          <t>IN0020240043</t>
        </is>
      </c>
      <c r="C397" s="32" t="inlineStr">
        <is>
          <t>SOVEREIGN</t>
        </is>
      </c>
      <c r="D397" s="14" t="n">
        <v>10000000</v>
      </c>
      <c r="E397" s="15" t="n">
        <v>10192.26</v>
      </c>
      <c r="F397" s="16" t="n">
        <v>0.0061</v>
      </c>
      <c r="G397" s="16" t="n">
        <v>0.057346</v>
      </c>
    </row>
    <row r="398">
      <c r="A398" s="13" t="inlineStr">
        <is>
          <t>7.59% GOVT OF INDIA RED 11-01-2026</t>
        </is>
      </c>
      <c r="B398" s="32" t="inlineStr">
        <is>
          <t>IN0020150093</t>
        </is>
      </c>
      <c r="C398" s="32" t="inlineStr">
        <is>
          <t>SOVEREIGN</t>
        </is>
      </c>
      <c r="D398" s="14" t="n">
        <v>5000000</v>
      </c>
      <c r="E398" s="15" t="n">
        <v>5011.67</v>
      </c>
      <c r="F398" s="16" t="n">
        <v>0.003</v>
      </c>
      <c r="G398" s="16" t="n">
        <v>0.053319</v>
      </c>
    </row>
    <row r="399">
      <c r="A399" s="17" t="inlineStr">
        <is>
          <t>Sub Total</t>
        </is>
      </c>
      <c r="B399" s="33" t="n"/>
      <c r="C399" s="33" t="n"/>
      <c r="D399" s="18" t="n"/>
      <c r="E399" s="38" t="n">
        <v>15203.93</v>
      </c>
      <c r="F399" s="39" t="n">
        <v>0.0091</v>
      </c>
      <c r="G399" s="21" t="n"/>
    </row>
    <row r="400">
      <c r="A400" s="13" t="n"/>
      <c r="B400" s="32" t="n"/>
      <c r="C400" s="32" t="n"/>
      <c r="D400" s="14" t="n"/>
      <c r="E400" s="15" t="n"/>
      <c r="F400" s="16" t="n"/>
      <c r="G400" s="16" t="n"/>
    </row>
    <row r="401">
      <c r="A401" s="17" t="inlineStr">
        <is>
          <t>(b)Privately Placed/Unlisted</t>
        </is>
      </c>
      <c r="B401" s="32" t="n"/>
      <c r="C401" s="32" t="n"/>
      <c r="D401" s="14" t="n"/>
      <c r="E401" s="15" t="n"/>
      <c r="F401" s="16" t="n"/>
      <c r="G401" s="16" t="n"/>
    </row>
    <row r="402">
      <c r="A402" s="17" t="inlineStr">
        <is>
          <t>Sub Total</t>
        </is>
      </c>
      <c r="B402" s="32" t="n"/>
      <c r="C402" s="32" t="n"/>
      <c r="D402" s="14" t="n"/>
      <c r="E402" s="40" t="inlineStr">
        <is>
          <t>NIL</t>
        </is>
      </c>
      <c r="F402" s="41" t="inlineStr">
        <is>
          <t>NIL</t>
        </is>
      </c>
      <c r="G402" s="16" t="n"/>
    </row>
    <row r="403">
      <c r="A403" s="13" t="n"/>
      <c r="B403" s="32" t="n"/>
      <c r="C403" s="32" t="n"/>
      <c r="D403" s="14" t="n"/>
      <c r="E403" s="15" t="n"/>
      <c r="F403" s="16" t="n"/>
      <c r="G403" s="16" t="n"/>
    </row>
    <row r="404">
      <c r="A404" s="17" t="inlineStr">
        <is>
          <t>(c)Securitised Debt Instruments</t>
        </is>
      </c>
      <c r="B404" s="32" t="n"/>
      <c r="C404" s="32" t="n"/>
      <c r="D404" s="14" t="n"/>
      <c r="E404" s="15" t="n"/>
      <c r="F404" s="16" t="n"/>
      <c r="G404" s="16" t="n"/>
    </row>
    <row r="405">
      <c r="A405" s="17" t="inlineStr">
        <is>
          <t>Sub Total</t>
        </is>
      </c>
      <c r="B405" s="32" t="n"/>
      <c r="C405" s="32" t="n"/>
      <c r="D405" s="14" t="n"/>
      <c r="E405" s="40" t="inlineStr">
        <is>
          <t>NIL</t>
        </is>
      </c>
      <c r="F405" s="41" t="inlineStr">
        <is>
          <t>NIL</t>
        </is>
      </c>
      <c r="G405" s="16" t="n"/>
    </row>
    <row r="406">
      <c r="A406" s="13" t="n"/>
      <c r="B406" s="32" t="n"/>
      <c r="C406" s="32" t="n"/>
      <c r="D406" s="14" t="n"/>
      <c r="E406" s="15" t="n"/>
      <c r="F406" s="16" t="n"/>
      <c r="G406" s="16" t="n"/>
    </row>
    <row r="407">
      <c r="A407" s="25" t="inlineStr">
        <is>
          <t>TOTAL</t>
        </is>
      </c>
      <c r="B407" s="34" t="n"/>
      <c r="C407" s="34" t="n"/>
      <c r="D407" s="26" t="n"/>
      <c r="E407" s="19" t="n">
        <v>42750.7</v>
      </c>
      <c r="F407" s="20" t="n">
        <v>0.0256</v>
      </c>
      <c r="G407" s="21" t="n"/>
    </row>
    <row r="408">
      <c r="A408" s="13" t="n"/>
      <c r="B408" s="32" t="n"/>
      <c r="C408" s="32" t="n"/>
      <c r="D408" s="14" t="n"/>
      <c r="E408" s="15" t="n"/>
      <c r="F408" s="16" t="n"/>
      <c r="G408" s="16" t="n"/>
    </row>
    <row r="409">
      <c r="A409" s="17" t="inlineStr">
        <is>
          <t>Money Market Instruments</t>
        </is>
      </c>
      <c r="B409" s="32" t="n"/>
      <c r="C409" s="32" t="n"/>
      <c r="D409" s="14" t="n"/>
      <c r="E409" s="15" t="n"/>
      <c r="F409" s="16" t="n"/>
      <c r="G409" s="16" t="n"/>
    </row>
    <row r="410">
      <c r="A410" s="13" t="n"/>
      <c r="B410" s="32" t="n"/>
      <c r="C410" s="32" t="n"/>
      <c r="D410" s="14" t="n"/>
      <c r="E410" s="15" t="n"/>
      <c r="F410" s="16" t="n"/>
      <c r="G410" s="16" t="n"/>
    </row>
    <row r="411">
      <c r="A411" s="17" t="inlineStr">
        <is>
          <t>Treasury bills</t>
        </is>
      </c>
      <c r="B411" s="32" t="n"/>
      <c r="C411" s="32" t="n"/>
      <c r="D411" s="14" t="n"/>
      <c r="E411" s="15" t="n"/>
      <c r="F411" s="16" t="n"/>
      <c r="G411" s="16" t="n"/>
    </row>
    <row r="412">
      <c r="A412" s="13" t="inlineStr">
        <is>
          <t>364 DAYS TBILL RED 18-06-2026</t>
        </is>
      </c>
      <c r="B412" s="32" t="inlineStr">
        <is>
          <t>IN002025Z120</t>
        </is>
      </c>
      <c r="C412" s="32" t="inlineStr">
        <is>
          <t>SOVEREIGN</t>
        </is>
      </c>
      <c r="D412" s="14" t="n">
        <v>500000</v>
      </c>
      <c r="E412" s="15" t="n">
        <v>485.45</v>
      </c>
      <c r="F412" s="16" t="n">
        <v>0.0003</v>
      </c>
      <c r="G412" s="16" t="n">
        <v>0.054965</v>
      </c>
    </row>
    <row r="413">
      <c r="A413" s="13" t="inlineStr">
        <is>
          <t>364 DAYS TBILL RED 17-09-2026</t>
        </is>
      </c>
      <c r="B413" s="32" t="inlineStr">
        <is>
          <t>IN002025Z252</t>
        </is>
      </c>
      <c r="C413" s="32" t="inlineStr">
        <is>
          <t>SOVEREIGN</t>
        </is>
      </c>
      <c r="D413" s="14" t="n">
        <v>500000</v>
      </c>
      <c r="E413" s="15" t="n">
        <v>479.04</v>
      </c>
      <c r="F413" s="16" t="n">
        <v>0.0003</v>
      </c>
      <c r="G413" s="16" t="n">
        <v>0.055074</v>
      </c>
    </row>
    <row r="414">
      <c r="A414" s="17" t="inlineStr">
        <is>
          <t>Sub Total</t>
        </is>
      </c>
      <c r="B414" s="33" t="n"/>
      <c r="C414" s="33" t="n"/>
      <c r="D414" s="18" t="n"/>
      <c r="E414" s="38" t="n">
        <v>964.49</v>
      </c>
      <c r="F414" s="39" t="n">
        <v>0.0005999999999999999</v>
      </c>
      <c r="G414" s="21" t="n"/>
    </row>
    <row r="415">
      <c r="A415" s="17" t="inlineStr">
        <is>
          <t>Certificate of Deposit</t>
        </is>
      </c>
      <c r="B415" s="32" t="n"/>
      <c r="C415" s="32" t="n"/>
      <c r="D415" s="14" t="n"/>
      <c r="E415" s="15" t="n"/>
      <c r="F415" s="16" t="n"/>
      <c r="G415" s="16" t="n"/>
    </row>
    <row r="416">
      <c r="A416" s="13" t="inlineStr">
        <is>
          <t>SIDBI CD RED 20-05-2026#**</t>
        </is>
      </c>
      <c r="B416" s="32" t="inlineStr">
        <is>
          <t>INE556F16BI1</t>
        </is>
      </c>
      <c r="C416" s="32" t="inlineStr">
        <is>
          <t>CRISIL A1+</t>
        </is>
      </c>
      <c r="D416" s="14" t="n">
        <v>15000000</v>
      </c>
      <c r="E416" s="15" t="n">
        <v>14577.36</v>
      </c>
      <c r="F416" s="16" t="n">
        <v>0.008699999999999999</v>
      </c>
      <c r="G416" s="16" t="n">
        <v>0.062251</v>
      </c>
    </row>
    <row r="417">
      <c r="A417" s="13" t="inlineStr">
        <is>
          <t>KOTAK MAHINDRA BANK CD RED 13-03-2026#**</t>
        </is>
      </c>
      <c r="B417" s="32" t="inlineStr">
        <is>
          <t>INE237A167Z1</t>
        </is>
      </c>
      <c r="C417" s="32" t="inlineStr">
        <is>
          <t>CRISIL A1+</t>
        </is>
      </c>
      <c r="D417" s="14" t="n">
        <v>5000000</v>
      </c>
      <c r="E417" s="15" t="n">
        <v>4919.24</v>
      </c>
      <c r="F417" s="16" t="n">
        <v>0.0029</v>
      </c>
      <c r="G417" s="16" t="n">
        <v>0.05875</v>
      </c>
    </row>
    <row r="418">
      <c r="A418" s="13" t="inlineStr">
        <is>
          <t>SIDBI CD RED 26-03-2026#**</t>
        </is>
      </c>
      <c r="B418" s="32" t="inlineStr">
        <is>
          <t>INE556F16BG5</t>
        </is>
      </c>
      <c r="C418" s="32" t="inlineStr">
        <is>
          <t>CRISIL A1+</t>
        </is>
      </c>
      <c r="D418" s="14" t="n">
        <v>5000000</v>
      </c>
      <c r="E418" s="15" t="n">
        <v>4908.37</v>
      </c>
      <c r="F418" s="16" t="n">
        <v>0.0029</v>
      </c>
      <c r="G418" s="16" t="n">
        <v>0.059251</v>
      </c>
    </row>
    <row r="419">
      <c r="A419" s="13" t="inlineStr">
        <is>
          <t>HDFC BANK CD RED 19-05-2026#**</t>
        </is>
      </c>
      <c r="B419" s="32" t="inlineStr">
        <is>
          <t>INE040A16GW7</t>
        </is>
      </c>
      <c r="C419" s="32" t="inlineStr">
        <is>
          <t>CARE A1+</t>
        </is>
      </c>
      <c r="D419" s="14" t="n">
        <v>5000000</v>
      </c>
      <c r="E419" s="15" t="n">
        <v>4859.49</v>
      </c>
      <c r="F419" s="16" t="n">
        <v>0.0029</v>
      </c>
      <c r="G419" s="16" t="n">
        <v>0.06245</v>
      </c>
    </row>
    <row r="420">
      <c r="A420" s="13" t="inlineStr">
        <is>
          <t>HDFC BANK CD RED 24-06-2026#**</t>
        </is>
      </c>
      <c r="B420" s="32" t="inlineStr">
        <is>
          <t>INE040A16HB9</t>
        </is>
      </c>
      <c r="C420" s="32" t="inlineStr">
        <is>
          <t>CARE A1+</t>
        </is>
      </c>
      <c r="D420" s="14" t="n">
        <v>5000000</v>
      </c>
      <c r="E420" s="15" t="n">
        <v>4830.57</v>
      </c>
      <c r="F420" s="16" t="n">
        <v>0.0029</v>
      </c>
      <c r="G420" s="16" t="n">
        <v>0.06245</v>
      </c>
    </row>
    <row r="421">
      <c r="A421" s="13" t="inlineStr">
        <is>
          <t>NABARD CD RED 20-01-2026#**</t>
        </is>
      </c>
      <c r="B421" s="32" t="inlineStr">
        <is>
          <t>INE261F16892</t>
        </is>
      </c>
      <c r="C421" s="32" t="inlineStr">
        <is>
          <t>CRISIL A1+</t>
        </is>
      </c>
      <c r="D421" s="14" t="n">
        <v>2500000</v>
      </c>
      <c r="E421" s="15" t="n">
        <v>2479.32</v>
      </c>
      <c r="F421" s="16" t="n">
        <v>0.0015</v>
      </c>
      <c r="G421" s="16" t="n">
        <v>0.060897</v>
      </c>
    </row>
    <row r="422">
      <c r="A422" s="13" t="inlineStr">
        <is>
          <t>HDFC BANK CD RED 24-03-2026#**</t>
        </is>
      </c>
      <c r="B422" s="32" t="inlineStr">
        <is>
          <t>INE040A16GS5</t>
        </is>
      </c>
      <c r="C422" s="32" t="inlineStr">
        <is>
          <t>CARE A1+</t>
        </is>
      </c>
      <c r="D422" s="14" t="n">
        <v>2500000</v>
      </c>
      <c r="E422" s="15" t="n">
        <v>2455.12</v>
      </c>
      <c r="F422" s="16" t="n">
        <v>0.0015</v>
      </c>
      <c r="G422" s="16" t="n">
        <v>0.05905</v>
      </c>
    </row>
    <row r="423">
      <c r="A423" s="13" t="inlineStr">
        <is>
          <t>UNION BANK OF INDIA CD R 25-06-26#**</t>
        </is>
      </c>
      <c r="B423" s="32" t="inlineStr">
        <is>
          <t>INE692A16JQ1</t>
        </is>
      </c>
      <c r="C423" s="32" t="inlineStr">
        <is>
          <t>ICRA A1+</t>
        </is>
      </c>
      <c r="D423" s="14" t="n">
        <v>2500000</v>
      </c>
      <c r="E423" s="15" t="n">
        <v>2415.22</v>
      </c>
      <c r="F423" s="16" t="n">
        <v>0.0014</v>
      </c>
      <c r="G423" s="16" t="n">
        <v>0.0622</v>
      </c>
    </row>
    <row r="424">
      <c r="A424" s="17" t="inlineStr">
        <is>
          <t>Sub Total</t>
        </is>
      </c>
      <c r="B424" s="33" t="n"/>
      <c r="C424" s="33" t="n"/>
      <c r="D424" s="18" t="n"/>
      <c r="E424" s="38" t="n">
        <v>41444.69</v>
      </c>
      <c r="F424" s="39" t="n">
        <v>0.0247</v>
      </c>
      <c r="G424" s="21" t="n"/>
    </row>
    <row r="425">
      <c r="A425" s="13" t="n"/>
      <c r="B425" s="32" t="n"/>
      <c r="C425" s="32" t="n"/>
      <c r="D425" s="14" t="n"/>
      <c r="E425" s="15" t="n"/>
      <c r="F425" s="16" t="n"/>
      <c r="G425" s="16" t="n"/>
    </row>
    <row r="426">
      <c r="A426" s="17" t="inlineStr">
        <is>
          <t>Commercial Paper</t>
        </is>
      </c>
      <c r="B426" s="32" t="n"/>
      <c r="C426" s="32" t="n"/>
      <c r="D426" s="14" t="n"/>
      <c r="E426" s="15" t="n"/>
      <c r="F426" s="16" t="n"/>
      <c r="G426" s="16" t="n"/>
    </row>
    <row r="427">
      <c r="A427" s="13" t="inlineStr">
        <is>
          <t>LIC HSG FIN CP RED 21-01-2026**</t>
        </is>
      </c>
      <c r="B427" s="32" t="inlineStr">
        <is>
          <t>INE115A14FI3</t>
        </is>
      </c>
      <c r="C427" s="32" t="inlineStr">
        <is>
          <t>CRISIL A1+</t>
        </is>
      </c>
      <c r="D427" s="14" t="n">
        <v>15000000</v>
      </c>
      <c r="E427" s="15" t="n">
        <v>14872.2</v>
      </c>
      <c r="F427" s="16" t="n">
        <v>0.0089</v>
      </c>
      <c r="G427" s="16" t="n">
        <v>0.0615</v>
      </c>
    </row>
    <row r="428">
      <c r="A428" s="13" t="inlineStr">
        <is>
          <t>TATA CAPITAL LTD CP RED 13-03-2026**</t>
        </is>
      </c>
      <c r="B428" s="32" t="inlineStr">
        <is>
          <t>INE976I14PV3</t>
        </is>
      </c>
      <c r="C428" s="32" t="inlineStr">
        <is>
          <t>CRISIL A1+</t>
        </is>
      </c>
      <c r="D428" s="14" t="n">
        <v>10000000</v>
      </c>
      <c r="E428" s="15" t="n">
        <v>9820.52</v>
      </c>
      <c r="F428" s="16" t="n">
        <v>0.0059</v>
      </c>
      <c r="G428" s="16" t="n">
        <v>0.065399</v>
      </c>
    </row>
    <row r="429">
      <c r="A429" s="13" t="inlineStr">
        <is>
          <t>ADITYA BIRLA CAPITAL CP RED 18-03-2026**</t>
        </is>
      </c>
      <c r="B429" s="32" t="inlineStr">
        <is>
          <t>INE674K14974</t>
        </is>
      </c>
      <c r="C429" s="32" t="inlineStr">
        <is>
          <t>CRISIL A1+</t>
        </is>
      </c>
      <c r="D429" s="14" t="n">
        <v>10000000</v>
      </c>
      <c r="E429" s="15" t="n">
        <v>9811.6</v>
      </c>
      <c r="F429" s="16" t="n">
        <v>0.0059</v>
      </c>
      <c r="G429" s="16" t="n">
        <v>0.065501</v>
      </c>
    </row>
    <row r="430">
      <c r="A430" s="13" t="inlineStr">
        <is>
          <t>TATA CAPITAL HSNG FIN CP RED 16-01-2026**</t>
        </is>
      </c>
      <c r="B430" s="32" t="inlineStr">
        <is>
          <t>INE033L14NP4</t>
        </is>
      </c>
      <c r="C430" s="32" t="inlineStr">
        <is>
          <t>CRISIL A1+</t>
        </is>
      </c>
      <c r="D430" s="14" t="n">
        <v>5000000</v>
      </c>
      <c r="E430" s="15" t="n">
        <v>4961.45</v>
      </c>
      <c r="F430" s="16" t="n">
        <v>0.003</v>
      </c>
      <c r="G430" s="16" t="n">
        <v>0.061653</v>
      </c>
    </row>
    <row r="431">
      <c r="A431" s="13" t="inlineStr">
        <is>
          <t>ICICI SECURITIES CP RED 06-03-2026**</t>
        </is>
      </c>
      <c r="B431" s="32" t="inlineStr">
        <is>
          <t>INE763G14XX9</t>
        </is>
      </c>
      <c r="C431" s="32" t="inlineStr">
        <is>
          <t>CRISIL A1+</t>
        </is>
      </c>
      <c r="D431" s="14" t="n">
        <v>5000000</v>
      </c>
      <c r="E431" s="15" t="n">
        <v>4915.5</v>
      </c>
      <c r="F431" s="16" t="n">
        <v>0.0029</v>
      </c>
      <c r="G431" s="16" t="n">
        <v>0.06605</v>
      </c>
    </row>
    <row r="432">
      <c r="A432" s="13" t="inlineStr">
        <is>
          <t>L&amp;T FINANCE LTD CP RED 15-05-2026**</t>
        </is>
      </c>
      <c r="B432" s="32" t="inlineStr">
        <is>
          <t>INE498L14DW6</t>
        </is>
      </c>
      <c r="C432" s="32" t="inlineStr">
        <is>
          <t>CRISIL A1+</t>
        </is>
      </c>
      <c r="D432" s="14" t="n">
        <v>5000000</v>
      </c>
      <c r="E432" s="15" t="n">
        <v>4854.19</v>
      </c>
      <c r="F432" s="16" t="n">
        <v>0.0029</v>
      </c>
      <c r="G432" s="16" t="n">
        <v>0.06645</v>
      </c>
    </row>
    <row r="433">
      <c r="A433" s="13" t="inlineStr">
        <is>
          <t>REC LTD. CP RED 10-06-2026**</t>
        </is>
      </c>
      <c r="B433" s="32" t="inlineStr">
        <is>
          <t>INE020B14698</t>
        </is>
      </c>
      <c r="C433" s="32" t="inlineStr">
        <is>
          <t>CRISIL A1+</t>
        </is>
      </c>
      <c r="D433" s="14" t="n">
        <v>5000000</v>
      </c>
      <c r="E433" s="15" t="n">
        <v>4842.09</v>
      </c>
      <c r="F433" s="16" t="n">
        <v>0.0029</v>
      </c>
      <c r="G433" s="16" t="n">
        <v>0.062324</v>
      </c>
    </row>
    <row r="434">
      <c r="A434" s="17" t="inlineStr">
        <is>
          <t>Sub Total</t>
        </is>
      </c>
      <c r="B434" s="33" t="n"/>
      <c r="C434" s="33" t="n"/>
      <c r="D434" s="18" t="n"/>
      <c r="E434" s="38" t="n">
        <v>54077.55</v>
      </c>
      <c r="F434" s="39" t="n">
        <v>0.0324</v>
      </c>
      <c r="G434" s="21" t="n"/>
    </row>
    <row r="435">
      <c r="A435" s="13" t="n"/>
      <c r="B435" s="32" t="n"/>
      <c r="C435" s="32" t="n"/>
      <c r="D435" s="14" t="n"/>
      <c r="E435" s="15" t="n"/>
      <c r="F435" s="16" t="n"/>
      <c r="G435" s="16" t="n"/>
    </row>
    <row r="436">
      <c r="A436" s="25" t="inlineStr">
        <is>
          <t>TOTAL</t>
        </is>
      </c>
      <c r="B436" s="34" t="n"/>
      <c r="C436" s="34" t="n"/>
      <c r="D436" s="26" t="n"/>
      <c r="E436" s="19" t="n">
        <v>96486.73</v>
      </c>
      <c r="F436" s="20" t="n">
        <v>0.0577</v>
      </c>
      <c r="G436" s="21" t="n"/>
    </row>
    <row r="437">
      <c r="A437" s="13" t="n"/>
      <c r="B437" s="32" t="n"/>
      <c r="C437" s="32" t="n"/>
      <c r="D437" s="14" t="n"/>
      <c r="E437" s="15" t="n"/>
      <c r="F437" s="16" t="n"/>
      <c r="G437" s="16" t="n"/>
    </row>
    <row r="438">
      <c r="A438" s="13" t="n"/>
      <c r="B438" s="32" t="n"/>
      <c r="C438" s="32" t="n"/>
      <c r="D438" s="14" t="n"/>
      <c r="E438" s="15" t="n"/>
      <c r="F438" s="16" t="n"/>
      <c r="G438" s="16" t="n"/>
    </row>
    <row r="439">
      <c r="A439" s="17" t="inlineStr">
        <is>
          <t>Investment in Mutual fund</t>
        </is>
      </c>
      <c r="B439" s="32" t="n"/>
      <c r="C439" s="32" t="n"/>
      <c r="D439" s="14" t="n"/>
      <c r="E439" s="15" t="n"/>
      <c r="F439" s="16" t="n"/>
      <c r="G439" s="16" t="n"/>
    </row>
    <row r="440">
      <c r="A440" s="13" t="inlineStr">
        <is>
          <t>EDELWEISS LIQUID FUND - DIRECT PL -GR</t>
        </is>
      </c>
      <c r="B440" s="32" t="inlineStr">
        <is>
          <t>INF754K01GM4</t>
        </is>
      </c>
      <c r="C440" s="32" t="n"/>
      <c r="D440" s="14" t="n">
        <v>3820059.9804</v>
      </c>
      <c r="E440" s="15" t="n">
        <v>133374.08</v>
      </c>
      <c r="F440" s="16" t="n">
        <v>0.0798</v>
      </c>
      <c r="G440" s="16" t="n"/>
    </row>
    <row r="441">
      <c r="A441" s="13" t="inlineStr">
        <is>
          <t>EDELWEISS MONEY MARKET FUND - DIRECT PL</t>
        </is>
      </c>
      <c r="B441" s="32" t="inlineStr">
        <is>
          <t>INF843K01CE1</t>
        </is>
      </c>
      <c r="C441" s="32" t="n"/>
      <c r="D441" s="14" t="n">
        <v>132665054.9845</v>
      </c>
      <c r="E441" s="15" t="n">
        <v>42753.83</v>
      </c>
      <c r="F441" s="16" t="n">
        <v>0.0256</v>
      </c>
      <c r="G441" s="16" t="n"/>
    </row>
    <row r="442">
      <c r="A442" s="13" t="inlineStr">
        <is>
          <t>EDEL NIFTY PSU BND PL SDL IDX FD 2026 DP</t>
        </is>
      </c>
      <c r="B442" s="32" t="inlineStr">
        <is>
          <t>INF754K01MD1</t>
        </is>
      </c>
      <c r="C442" s="32" t="n"/>
      <c r="D442" s="14" t="n">
        <v>113377007.1979</v>
      </c>
      <c r="E442" s="15" t="n">
        <v>15191.05</v>
      </c>
      <c r="F442" s="16" t="n">
        <v>0.0091</v>
      </c>
      <c r="G442" s="16" t="n"/>
    </row>
    <row r="443">
      <c r="A443" s="13" t="inlineStr">
        <is>
          <t>EDELWEISS LOW DURATION FUND</t>
        </is>
      </c>
      <c r="B443" s="32" t="inlineStr">
        <is>
          <t>INF754K01UP8</t>
        </is>
      </c>
      <c r="C443" s="32" t="n"/>
      <c r="D443" s="14" t="n">
        <v>999950.0024999999</v>
      </c>
      <c r="E443" s="15" t="n">
        <v>10544.67</v>
      </c>
      <c r="F443" s="16" t="n">
        <v>0.0063</v>
      </c>
      <c r="G443" s="16" t="n"/>
    </row>
    <row r="444">
      <c r="A444" s="13" t="n"/>
      <c r="B444" s="32" t="n"/>
      <c r="C444" s="32" t="n"/>
      <c r="D444" s="14" t="n"/>
      <c r="E444" s="15" t="n"/>
      <c r="F444" s="16" t="n"/>
      <c r="G444" s="16" t="n"/>
    </row>
    <row r="445">
      <c r="A445" s="25" t="inlineStr">
        <is>
          <t>TOTAL</t>
        </is>
      </c>
      <c r="B445" s="34" t="n"/>
      <c r="C445" s="34" t="n"/>
      <c r="D445" s="26" t="n"/>
      <c r="E445" s="19" t="n">
        <v>201863.63</v>
      </c>
      <c r="F445" s="20" t="n">
        <v>0.1208</v>
      </c>
      <c r="G445" s="21" t="n"/>
    </row>
    <row r="446">
      <c r="A446" s="13" t="n"/>
      <c r="B446" s="32" t="n"/>
      <c r="C446" s="32" t="n"/>
      <c r="D446" s="14" t="n"/>
      <c r="E446" s="15" t="n"/>
      <c r="F446" s="16" t="n"/>
      <c r="G446" s="16" t="n"/>
    </row>
    <row r="447">
      <c r="A447" s="17" t="inlineStr">
        <is>
          <t>TREPS / Reverse Repo</t>
        </is>
      </c>
      <c r="B447" s="32" t="n"/>
      <c r="C447" s="32" t="n"/>
      <c r="D447" s="14" t="n"/>
      <c r="E447" s="15" t="n"/>
      <c r="F447" s="16" t="n"/>
      <c r="G447" s="16" t="n"/>
    </row>
    <row r="448">
      <c r="A448" s="13" t="inlineStr">
        <is>
          <t>Clearing Corporation of India Ltd.</t>
        </is>
      </c>
      <c r="B448" s="32" t="n"/>
      <c r="C448" s="32" t="n"/>
      <c r="D448" s="14" t="n"/>
      <c r="E448" s="15" t="n">
        <v>52563.7</v>
      </c>
      <c r="F448" s="16" t="n">
        <v>0.0314</v>
      </c>
      <c r="G448" s="16" t="n">
        <v>0.053935</v>
      </c>
    </row>
    <row r="449">
      <c r="A449" s="17" t="inlineStr">
        <is>
          <t>Sub Total</t>
        </is>
      </c>
      <c r="B449" s="33" t="n"/>
      <c r="C449" s="33" t="n"/>
      <c r="D449" s="18" t="n"/>
      <c r="E449" s="38" t="n">
        <v>52563.7</v>
      </c>
      <c r="F449" s="39" t="n">
        <v>0.0314</v>
      </c>
      <c r="G449" s="21" t="n"/>
    </row>
    <row r="450">
      <c r="A450" s="13" t="n"/>
      <c r="B450" s="32" t="n"/>
      <c r="C450" s="32" t="n"/>
      <c r="D450" s="14" t="n"/>
      <c r="E450" s="15" t="n"/>
      <c r="F450" s="16" t="n"/>
      <c r="G450" s="16" t="n"/>
    </row>
    <row r="451">
      <c r="A451" s="25" t="inlineStr">
        <is>
          <t>TOTAL</t>
        </is>
      </c>
      <c r="B451" s="34" t="n"/>
      <c r="C451" s="34" t="n"/>
      <c r="D451" s="26" t="n"/>
      <c r="E451" s="19" t="n">
        <v>52563.7</v>
      </c>
      <c r="F451" s="20" t="n">
        <v>0.0314</v>
      </c>
      <c r="G451" s="21" t="n"/>
    </row>
    <row r="452">
      <c r="A452" s="13" t="inlineStr">
        <is>
          <t>Accrued Interest</t>
        </is>
      </c>
      <c r="B452" s="32" t="n"/>
      <c r="C452" s="32" t="n"/>
      <c r="D452" s="14" t="n"/>
      <c r="E452" s="15" t="n">
        <v>501.2739339</v>
      </c>
      <c r="F452" s="16" t="n">
        <v>0.000299</v>
      </c>
      <c r="G452" s="16" t="n"/>
    </row>
    <row r="453">
      <c r="A453" s="13" t="inlineStr">
        <is>
          <t>Net Receivables/(Payables)</t>
        </is>
      </c>
      <c r="B453" s="32" t="n"/>
      <c r="C453" s="32" t="n"/>
      <c r="D453" s="14" t="n"/>
      <c r="E453" s="36" t="n">
        <v>-25239.1539339</v>
      </c>
      <c r="F453" s="37" t="n">
        <v>-0.015199</v>
      </c>
      <c r="G453" s="16" t="n">
        <v>0.053935</v>
      </c>
    </row>
    <row r="454">
      <c r="A454" s="27" t="inlineStr">
        <is>
          <t>GRAND TOTAL</t>
        </is>
      </c>
      <c r="B454" s="35" t="n"/>
      <c r="C454" s="35" t="n"/>
      <c r="D454" s="28" t="n"/>
      <c r="E454" s="29" t="n">
        <v>1672045.24</v>
      </c>
      <c r="F454" s="30" t="n">
        <v>1</v>
      </c>
      <c r="G454" s="30" t="n"/>
    </row>
    <row r="456">
      <c r="A456" s="83" t="inlineStr">
        <is>
          <t>Net Receivables/(Payables) include Net Current Assets as well as the Mark to Market on derivative trades.</t>
        </is>
      </c>
    </row>
    <row r="457">
      <c r="A457" s="83" t="inlineStr">
        <is>
          <t>#  Unlisted Security</t>
        </is>
      </c>
    </row>
    <row r="458">
      <c r="A458" s="83" t="inlineStr">
        <is>
          <t>**Non Traded Security</t>
        </is>
      </c>
    </row>
    <row r="459">
      <c r="A459" s="83" t="inlineStr">
        <is>
          <t>Notes:</t>
        </is>
      </c>
    </row>
    <row r="460">
      <c r="A460" s="57" t="inlineStr">
        <is>
          <t>1. Security in default beyond its maturiy date</t>
        </is>
      </c>
      <c r="B460" s="3" t="inlineStr">
        <is>
          <t>NIL</t>
        </is>
      </c>
    </row>
    <row r="461">
      <c r="A461" t="inlineStr">
        <is>
          <t>2. NAV at the beginning of the period (Rs. per unit)</t>
        </is>
      </c>
    </row>
    <row r="462">
      <c r="A462" t="inlineStr">
        <is>
          <t>Plan /option (Face Value 10)</t>
        </is>
      </c>
      <c r="B462" t="inlineStr">
        <is>
          <t>As on</t>
        </is>
      </c>
      <c r="C462" t="inlineStr">
        <is>
          <t>As on</t>
        </is>
      </c>
    </row>
    <row r="463">
      <c r="B463" s="58" t="n">
        <v>45961</v>
      </c>
      <c r="C463" s="58" t="n">
        <v>45989</v>
      </c>
    </row>
    <row r="464">
      <c r="A464" t="inlineStr">
        <is>
          <t>Direct Plan Growth Option</t>
        </is>
      </c>
      <c r="B464" t="n">
        <v>21.2096</v>
      </c>
      <c r="C464" t="n">
        <v>21.3303</v>
      </c>
    </row>
    <row r="465">
      <c r="A465" t="inlineStr">
        <is>
          <t>Direct Plan IDCW Option</t>
        </is>
      </c>
      <c r="B465" t="n">
        <v>15.163</v>
      </c>
      <c r="C465" t="n">
        <v>15.2493</v>
      </c>
    </row>
    <row r="466">
      <c r="A466" t="inlineStr">
        <is>
          <t>Direct Plan Monthly IDCW Option</t>
        </is>
      </c>
      <c r="B466" t="n">
        <v>17.4243</v>
      </c>
      <c r="C466" t="n">
        <v>17.5234</v>
      </c>
    </row>
    <row r="467">
      <c r="A467" t="inlineStr">
        <is>
          <t>Regular Plan Bonus Option</t>
        </is>
      </c>
      <c r="B467" t="n">
        <v>19.7911</v>
      </c>
      <c r="C467" t="n">
        <v>19.8982</v>
      </c>
    </row>
    <row r="468">
      <c r="A468" t="inlineStr">
        <is>
          <t>Regular Plan Growth Option</t>
        </is>
      </c>
      <c r="B468" t="n">
        <v>19.7191</v>
      </c>
      <c r="C468" t="n">
        <v>19.8208</v>
      </c>
    </row>
    <row r="469">
      <c r="A469" t="inlineStr">
        <is>
          <t>Regular Plan IDCW Option</t>
        </is>
      </c>
      <c r="B469" t="n">
        <v>14.4706</v>
      </c>
      <c r="C469" t="n">
        <v>14.5453</v>
      </c>
    </row>
    <row r="470">
      <c r="A470" t="inlineStr">
        <is>
          <t>Regular Plan Monthly IDCW Option</t>
        </is>
      </c>
      <c r="B470" t="n">
        <v>16.1107</v>
      </c>
      <c r="C470" t="n">
        <v>16.1938</v>
      </c>
    </row>
    <row r="472">
      <c r="A472" t="inlineStr">
        <is>
          <t xml:space="preserve">3. Total Dividend (Net) declared during the month </t>
        </is>
      </c>
      <c r="B472" s="3" t="inlineStr">
        <is>
          <t>NIL</t>
        </is>
      </c>
    </row>
    <row r="473">
      <c r="A473" t="inlineStr">
        <is>
          <t>4. Bonus was declared during the month</t>
        </is>
      </c>
      <c r="B473" s="3" t="inlineStr">
        <is>
          <t>NIL</t>
        </is>
      </c>
    </row>
    <row r="474" ht="29" customHeight="1">
      <c r="A474" s="57" t="inlineStr">
        <is>
          <t>5. Investment in Repo of Corporate Debt Securities during the month ended November 30, 2025</t>
        </is>
      </c>
      <c r="B474" s="3" t="inlineStr">
        <is>
          <t>NIL</t>
        </is>
      </c>
    </row>
    <row r="475" ht="29" customHeight="1">
      <c r="A475" s="57" t="inlineStr">
        <is>
          <t>6. Investment in foreign securities/ADRs/GDRs at the end of the month</t>
        </is>
      </c>
      <c r="B475" s="3" t="inlineStr">
        <is>
          <t>NIL</t>
        </is>
      </c>
    </row>
    <row r="476">
      <c r="A476" t="inlineStr">
        <is>
          <t>7. Portfolio Turnover Ratio</t>
        </is>
      </c>
      <c r="B476" s="60" t="n">
        <v>12.9756</v>
      </c>
    </row>
    <row r="477" ht="43.5" customHeight="1">
      <c r="A477" s="57" t="inlineStr">
        <is>
          <t>8. Total gross exposure to derivative instruments (excluding reversed positions) at the end of the month (Rs. in Lakhs)</t>
        </is>
      </c>
      <c r="B477" s="3" t="n">
        <v>0</v>
      </c>
    </row>
    <row r="478">
      <c r="B478" s="3" t="n"/>
    </row>
    <row r="479" ht="29" customHeight="1">
      <c r="A479" s="57" t="inlineStr">
        <is>
          <t>9. Margin Deposits includes Margin money placed on derivatives other than margin money placed with bank</t>
        </is>
      </c>
      <c r="B479" s="3" t="inlineStr">
        <is>
          <t>NIL</t>
        </is>
      </c>
    </row>
    <row r="480" ht="29" customHeight="1">
      <c r="A480" s="57" t="inlineStr">
        <is>
          <t>10. Value of investment made by other schemes under same management (Rs. In Lakhs)</t>
        </is>
      </c>
      <c r="B480" t="n">
        <v>7899.72</v>
      </c>
    </row>
    <row r="481" ht="29" customHeight="1">
      <c r="A481" s="57" t="inlineStr">
        <is>
          <t>11. Number of instance of deviation In valuation of securities</t>
        </is>
      </c>
      <c r="B481" s="3" t="inlineStr">
        <is>
          <t>NIL</t>
        </is>
      </c>
    </row>
    <row r="482" ht="29" customHeight="1">
      <c r="A482" s="57" t="inlineStr">
        <is>
          <t>12. Total value and percentage of illiquid equity shares / securities</t>
        </is>
      </c>
      <c r="B482" s="3" t="inlineStr">
        <is>
          <t>NIL</t>
        </is>
      </c>
    </row>
    <row r="484" ht="70" customHeight="1">
      <c r="A484" s="85" t="inlineStr">
        <is>
          <t>Scheme Name</t>
        </is>
      </c>
      <c r="B484" s="85" t="inlineStr">
        <is>
          <t>Risk- O - Meter</t>
        </is>
      </c>
      <c r="C484" s="85" t="inlineStr">
        <is>
          <t>Benchmark of the Scheme</t>
        </is>
      </c>
      <c r="D484" s="85" t="inlineStr">
        <is>
          <t>Benchmark Risk-o-meter</t>
        </is>
      </c>
    </row>
    <row r="485" ht="70" customHeight="1">
      <c r="A485" s="85" t="inlineStr">
        <is>
          <t>Edelweiss Arbitrage Fund</t>
        </is>
      </c>
      <c r="B485" s="85" t="n"/>
      <c r="C485" s="85" t="inlineStr">
        <is>
          <t>Nifty 50 Arbitrage Index</t>
        </is>
      </c>
      <c r="D485" s="85" t="n"/>
      <c r="E485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G204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6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BALANCED ADVANTAGE FUND AS ON NOVEMBER 30, 2025</t>
        </is>
      </c>
    </row>
    <row r="2" ht="31.5" customHeight="1">
      <c r="A2" s="84" t="inlineStr">
        <is>
          <t>(An open ended dynamic asset allocation fund)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6878830</v>
      </c>
      <c r="E8" s="15" t="n">
        <v>69311.09</v>
      </c>
      <c r="F8" s="16" t="n">
        <v>0.0517</v>
      </c>
      <c r="G8" s="16" t="n"/>
    </row>
    <row r="9">
      <c r="A9" s="13" t="inlineStr">
        <is>
          <t>Reliance Industries Ltd.</t>
        </is>
      </c>
      <c r="B9" s="32" t="inlineStr">
        <is>
          <t>INE002A01018</t>
        </is>
      </c>
      <c r="C9" s="32" t="inlineStr">
        <is>
          <t>Petroleum Products</t>
        </is>
      </c>
      <c r="D9" s="14" t="n">
        <v>4284009</v>
      </c>
      <c r="E9" s="15" t="n">
        <v>67151.84</v>
      </c>
      <c r="F9" s="16" t="n">
        <v>0.0501</v>
      </c>
      <c r="G9" s="16" t="n"/>
    </row>
    <row r="10">
      <c r="A10" s="13" t="inlineStr">
        <is>
          <t>ICICI Bank Ltd.</t>
        </is>
      </c>
      <c r="B10" s="32" t="inlineStr">
        <is>
          <t>INE090A01021</t>
        </is>
      </c>
      <c r="C10" s="32" t="inlineStr">
        <is>
          <t>Banks</t>
        </is>
      </c>
      <c r="D10" s="14" t="n">
        <v>4211349</v>
      </c>
      <c r="E10" s="15" t="n">
        <v>58487.21</v>
      </c>
      <c r="F10" s="16" t="n">
        <v>0.0436</v>
      </c>
      <c r="G10" s="16" t="n"/>
    </row>
    <row r="11">
      <c r="A11" s="13" t="inlineStr">
        <is>
          <t>Bharti Airtel Ltd.</t>
        </is>
      </c>
      <c r="B11" s="32" t="inlineStr">
        <is>
          <t>INE397D01024</t>
        </is>
      </c>
      <c r="C11" s="32" t="inlineStr">
        <is>
          <t>Telecom - Services</t>
        </is>
      </c>
      <c r="D11" s="14" t="n">
        <v>2169326</v>
      </c>
      <c r="E11" s="15" t="n">
        <v>45590.56</v>
      </c>
      <c r="F11" s="16" t="n">
        <v>0.034</v>
      </c>
      <c r="G11" s="16" t="n"/>
    </row>
    <row r="12">
      <c r="A12" s="13" t="inlineStr">
        <is>
          <t>Larsen &amp; Toubro Ltd.</t>
        </is>
      </c>
      <c r="B12" s="32" t="inlineStr">
        <is>
          <t>INE018A01030</t>
        </is>
      </c>
      <c r="C12" s="32" t="inlineStr">
        <is>
          <t>Construction</t>
        </is>
      </c>
      <c r="D12" s="14" t="n">
        <v>1008995</v>
      </c>
      <c r="E12" s="15" t="n">
        <v>41062.06</v>
      </c>
      <c r="F12" s="16" t="n">
        <v>0.0306</v>
      </c>
      <c r="G12" s="16" t="n"/>
    </row>
    <row r="13">
      <c r="A13" s="13" t="inlineStr">
        <is>
          <t>State Bank of India</t>
        </is>
      </c>
      <c r="B13" s="32" t="inlineStr">
        <is>
          <t>INE062A01020</t>
        </is>
      </c>
      <c r="C13" s="32" t="inlineStr">
        <is>
          <t>Banks</t>
        </is>
      </c>
      <c r="D13" s="14" t="n">
        <v>3657908</v>
      </c>
      <c r="E13" s="15" t="n">
        <v>35810.92</v>
      </c>
      <c r="F13" s="16" t="n">
        <v>0.0267</v>
      </c>
      <c r="G13" s="16" t="n"/>
    </row>
    <row r="14">
      <c r="A14" s="13" t="inlineStr">
        <is>
          <t>Infosys Ltd.</t>
        </is>
      </c>
      <c r="B14" s="32" t="inlineStr">
        <is>
          <t>INE009A01021</t>
        </is>
      </c>
      <c r="C14" s="32" t="inlineStr">
        <is>
          <t>IT - Software</t>
        </is>
      </c>
      <c r="D14" s="14" t="n">
        <v>2119843</v>
      </c>
      <c r="E14" s="15" t="n">
        <v>33071.67</v>
      </c>
      <c r="F14" s="16" t="n">
        <v>0.0247</v>
      </c>
      <c r="G14" s="16" t="n"/>
    </row>
    <row r="15">
      <c r="A15" s="13" t="inlineStr">
        <is>
          <t>TVS Motor Company Ltd.</t>
        </is>
      </c>
      <c r="B15" s="32" t="inlineStr">
        <is>
          <t>INE494B01023</t>
        </is>
      </c>
      <c r="C15" s="32" t="inlineStr">
        <is>
          <t>Automobiles</t>
        </is>
      </c>
      <c r="D15" s="14" t="n">
        <v>869904</v>
      </c>
      <c r="E15" s="15" t="n">
        <v>30720.66</v>
      </c>
      <c r="F15" s="16" t="n">
        <v>0.0229</v>
      </c>
      <c r="G15" s="16" t="n"/>
    </row>
    <row r="16">
      <c r="A16" s="13" t="inlineStr">
        <is>
          <t>Bajaj Finance Ltd.</t>
        </is>
      </c>
      <c r="B16" s="32" t="inlineStr">
        <is>
          <t>INE296A01032</t>
        </is>
      </c>
      <c r="C16" s="32" t="inlineStr">
        <is>
          <t>Finance</t>
        </is>
      </c>
      <c r="D16" s="14" t="n">
        <v>2612944</v>
      </c>
      <c r="E16" s="15" t="n">
        <v>27109.29</v>
      </c>
      <c r="F16" s="16" t="n">
        <v>0.0202</v>
      </c>
      <c r="G16" s="16" t="n"/>
    </row>
    <row r="17">
      <c r="A17" s="13" t="inlineStr">
        <is>
          <t>Axis Bank Ltd.</t>
        </is>
      </c>
      <c r="B17" s="32" t="inlineStr">
        <is>
          <t>INE238A01034</t>
        </is>
      </c>
      <c r="C17" s="32" t="inlineStr">
        <is>
          <t>Banks</t>
        </is>
      </c>
      <c r="D17" s="14" t="n">
        <v>1924601</v>
      </c>
      <c r="E17" s="15" t="n">
        <v>24629.12</v>
      </c>
      <c r="F17" s="16" t="n">
        <v>0.0184</v>
      </c>
      <c r="G17" s="16" t="n"/>
    </row>
    <row r="18">
      <c r="A18" s="13" t="inlineStr">
        <is>
          <t>Mahindra &amp; Mahindra Ltd.</t>
        </is>
      </c>
      <c r="B18" s="32" t="inlineStr">
        <is>
          <t>INE101A01026</t>
        </is>
      </c>
      <c r="C18" s="32" t="inlineStr">
        <is>
          <t>Automobiles</t>
        </is>
      </c>
      <c r="D18" s="14" t="n">
        <v>614460</v>
      </c>
      <c r="E18" s="15" t="n">
        <v>23087.11</v>
      </c>
      <c r="F18" s="16" t="n">
        <v>0.0172</v>
      </c>
      <c r="G18" s="16" t="n"/>
    </row>
    <row r="19">
      <c r="A19" s="13" t="inlineStr">
        <is>
          <t>Maruti Suzuki India Ltd.</t>
        </is>
      </c>
      <c r="B19" s="32" t="inlineStr">
        <is>
          <t>INE585B01010</t>
        </is>
      </c>
      <c r="C19" s="32" t="inlineStr">
        <is>
          <t>Automobiles</t>
        </is>
      </c>
      <c r="D19" s="14" t="n">
        <v>138817</v>
      </c>
      <c r="E19" s="15" t="n">
        <v>22071.9</v>
      </c>
      <c r="F19" s="16" t="n">
        <v>0.0165</v>
      </c>
      <c r="G19" s="16" t="n"/>
    </row>
    <row r="20">
      <c r="A20" s="13" t="inlineStr">
        <is>
          <t>NTPC Ltd.</t>
        </is>
      </c>
      <c r="B20" s="32" t="inlineStr">
        <is>
          <t>INE733E01010</t>
        </is>
      </c>
      <c r="C20" s="32" t="inlineStr">
        <is>
          <t>Power</t>
        </is>
      </c>
      <c r="D20" s="14" t="n">
        <v>6756933</v>
      </c>
      <c r="E20" s="15" t="n">
        <v>22058.01</v>
      </c>
      <c r="F20" s="16" t="n">
        <v>0.0164</v>
      </c>
      <c r="G20" s="16" t="n"/>
    </row>
    <row r="21">
      <c r="A21" s="13" t="inlineStr">
        <is>
          <t>ITC Ltd.</t>
        </is>
      </c>
      <c r="B21" s="32" t="inlineStr">
        <is>
          <t>INE154A01025</t>
        </is>
      </c>
      <c r="C21" s="32" t="inlineStr">
        <is>
          <t>Diversified FMCG</t>
        </is>
      </c>
      <c r="D21" s="14" t="n">
        <v>5227697</v>
      </c>
      <c r="E21" s="15" t="n">
        <v>21132.97</v>
      </c>
      <c r="F21" s="16" t="n">
        <v>0.0158</v>
      </c>
      <c r="G21" s="16" t="n"/>
    </row>
    <row r="22">
      <c r="A22" s="13" t="inlineStr">
        <is>
          <t>Multi Commodity Exchange Of India Ltd.</t>
        </is>
      </c>
      <c r="B22" s="32" t="inlineStr">
        <is>
          <t>INE745G01035</t>
        </is>
      </c>
      <c r="C22" s="32" t="inlineStr">
        <is>
          <t>Capital Markets</t>
        </is>
      </c>
      <c r="D22" s="14" t="n">
        <v>180246</v>
      </c>
      <c r="E22" s="15" t="n">
        <v>18157.08</v>
      </c>
      <c r="F22" s="16" t="n">
        <v>0.0135</v>
      </c>
      <c r="G22" s="16" t="n"/>
    </row>
    <row r="23">
      <c r="A23" s="13" t="inlineStr">
        <is>
          <t>Sun Pharmaceutical Industries Ltd.</t>
        </is>
      </c>
      <c r="B23" s="32" t="inlineStr">
        <is>
          <t>INE044A01036</t>
        </is>
      </c>
      <c r="C23" s="32" t="inlineStr">
        <is>
          <t>Pharmaceuticals &amp; Biotechnology</t>
        </is>
      </c>
      <c r="D23" s="14" t="n">
        <v>892256</v>
      </c>
      <c r="E23" s="15" t="n">
        <v>16342.56</v>
      </c>
      <c r="F23" s="16" t="n">
        <v>0.0122</v>
      </c>
      <c r="G23" s="16" t="n"/>
    </row>
    <row r="24">
      <c r="A24" s="13" t="inlineStr">
        <is>
          <t>HCL Technologies Ltd.</t>
        </is>
      </c>
      <c r="B24" s="32" t="inlineStr">
        <is>
          <t>INE860A01027</t>
        </is>
      </c>
      <c r="C24" s="32" t="inlineStr">
        <is>
          <t>IT - Software</t>
        </is>
      </c>
      <c r="D24" s="14" t="n">
        <v>982791</v>
      </c>
      <c r="E24" s="15" t="n">
        <v>15962.49</v>
      </c>
      <c r="F24" s="16" t="n">
        <v>0.0119</v>
      </c>
      <c r="G24" s="16" t="n"/>
    </row>
    <row r="25">
      <c r="A25" s="13" t="inlineStr">
        <is>
          <t>Tata Steel Ltd.</t>
        </is>
      </c>
      <c r="B25" s="32" t="inlineStr">
        <is>
          <t>INE081A01020</t>
        </is>
      </c>
      <c r="C25" s="32" t="inlineStr">
        <is>
          <t>Ferrous Metals</t>
        </is>
      </c>
      <c r="D25" s="14" t="n">
        <v>8511839</v>
      </c>
      <c r="E25" s="15" t="n">
        <v>14296.48</v>
      </c>
      <c r="F25" s="16" t="n">
        <v>0.0107</v>
      </c>
      <c r="G25" s="16" t="n"/>
    </row>
    <row r="26">
      <c r="A26" s="13" t="inlineStr">
        <is>
          <t>Premier Energies Ltd.</t>
        </is>
      </c>
      <c r="B26" s="32" t="inlineStr">
        <is>
          <t>INE0BS701011</t>
        </is>
      </c>
      <c r="C26" s="32" t="inlineStr">
        <is>
          <t>Electrical Equipment</t>
        </is>
      </c>
      <c r="D26" s="14" t="n">
        <v>1445000</v>
      </c>
      <c r="E26" s="15" t="n">
        <v>14098.87</v>
      </c>
      <c r="F26" s="16" t="n">
        <v>0.0105</v>
      </c>
      <c r="G26" s="16" t="n"/>
    </row>
    <row r="27">
      <c r="A27" s="13" t="inlineStr">
        <is>
          <t>Muthoot Finance Ltd.</t>
        </is>
      </c>
      <c r="B27" s="32" t="inlineStr">
        <is>
          <t>INE414G01012</t>
        </is>
      </c>
      <c r="C27" s="32" t="inlineStr">
        <is>
          <t>Finance</t>
        </is>
      </c>
      <c r="D27" s="14" t="n">
        <v>361571</v>
      </c>
      <c r="E27" s="15" t="n">
        <v>13537.94</v>
      </c>
      <c r="F27" s="16" t="n">
        <v>0.0101</v>
      </c>
      <c r="G27" s="16" t="n"/>
    </row>
    <row r="28">
      <c r="A28" s="13" t="inlineStr">
        <is>
          <t>Tata Consultancy Services Ltd.</t>
        </is>
      </c>
      <c r="B28" s="32" t="inlineStr">
        <is>
          <t>INE467B01029</t>
        </is>
      </c>
      <c r="C28" s="32" t="inlineStr">
        <is>
          <t>IT - Software</t>
        </is>
      </c>
      <c r="D28" s="14" t="n">
        <v>428567</v>
      </c>
      <c r="E28" s="15" t="n">
        <v>13446.29</v>
      </c>
      <c r="F28" s="16" t="n">
        <v>0.01</v>
      </c>
      <c r="G28" s="16" t="n"/>
    </row>
    <row r="29">
      <c r="A29" s="13" t="inlineStr">
        <is>
          <t>Granules India Ltd.</t>
        </is>
      </c>
      <c r="B29" s="32" t="inlineStr">
        <is>
          <t>INE101D01020</t>
        </is>
      </c>
      <c r="C29" s="32" t="inlineStr">
        <is>
          <t>Pharmaceuticals &amp; Biotechnology</t>
        </is>
      </c>
      <c r="D29" s="14" t="n">
        <v>2209668</v>
      </c>
      <c r="E29" s="15" t="n">
        <v>12287.96</v>
      </c>
      <c r="F29" s="16" t="n">
        <v>0.0092</v>
      </c>
      <c r="G29" s="16" t="n"/>
    </row>
    <row r="30">
      <c r="A30" s="13" t="inlineStr">
        <is>
          <t>Eternal Ltd.</t>
        </is>
      </c>
      <c r="B30" s="32" t="inlineStr">
        <is>
          <t>INE758T01015</t>
        </is>
      </c>
      <c r="C30" s="32" t="inlineStr">
        <is>
          <t>Retailing</t>
        </is>
      </c>
      <c r="D30" s="14" t="n">
        <v>4012100</v>
      </c>
      <c r="E30" s="15" t="n">
        <v>12040.31</v>
      </c>
      <c r="F30" s="16" t="n">
        <v>0.008999999999999999</v>
      </c>
      <c r="G30" s="16" t="n"/>
    </row>
    <row r="31">
      <c r="A31" s="13" t="inlineStr">
        <is>
          <t>Hindalco Industries Ltd.</t>
        </is>
      </c>
      <c r="B31" s="32" t="inlineStr">
        <is>
          <t>INE038A01020</t>
        </is>
      </c>
      <c r="C31" s="32" t="inlineStr">
        <is>
          <t>Non - Ferrous Metals</t>
        </is>
      </c>
      <c r="D31" s="14" t="n">
        <v>1474645</v>
      </c>
      <c r="E31" s="15" t="n">
        <v>11921.03</v>
      </c>
      <c r="F31" s="16" t="n">
        <v>0.0089</v>
      </c>
      <c r="G31" s="16" t="n"/>
    </row>
    <row r="32">
      <c r="A32" s="13" t="inlineStr">
        <is>
          <t>Apollo Hospitals Enterprise Ltd.</t>
        </is>
      </c>
      <c r="B32" s="32" t="inlineStr">
        <is>
          <t>INE437A01024</t>
        </is>
      </c>
      <c r="C32" s="32" t="inlineStr">
        <is>
          <t>Healthcare Services</t>
        </is>
      </c>
      <c r="D32" s="14" t="n">
        <v>158117</v>
      </c>
      <c r="E32" s="15" t="n">
        <v>11598.67</v>
      </c>
      <c r="F32" s="16" t="n">
        <v>0.0086</v>
      </c>
      <c r="G32" s="16" t="n"/>
    </row>
    <row r="33">
      <c r="A33" s="13" t="inlineStr">
        <is>
          <t>Hindustan Unilever Ltd.</t>
        </is>
      </c>
      <c r="B33" s="32" t="inlineStr">
        <is>
          <t>INE030A01027</t>
        </is>
      </c>
      <c r="C33" s="32" t="inlineStr">
        <is>
          <t>Diversified FMCG</t>
        </is>
      </c>
      <c r="D33" s="14" t="n">
        <v>468903</v>
      </c>
      <c r="E33" s="15" t="n">
        <v>11565.96</v>
      </c>
      <c r="F33" s="16" t="n">
        <v>0.0086</v>
      </c>
      <c r="G33" s="16" t="n"/>
    </row>
    <row r="34">
      <c r="A34" s="13" t="inlineStr">
        <is>
          <t>Ultratech Cement Ltd.</t>
        </is>
      </c>
      <c r="B34" s="32" t="inlineStr">
        <is>
          <t>INE481G01011</t>
        </is>
      </c>
      <c r="C34" s="32" t="inlineStr">
        <is>
          <t>Cement &amp; Cement Products</t>
        </is>
      </c>
      <c r="D34" s="14" t="n">
        <v>98654</v>
      </c>
      <c r="E34" s="15" t="n">
        <v>11443.86</v>
      </c>
      <c r="F34" s="16" t="n">
        <v>0.008500000000000001</v>
      </c>
      <c r="G34" s="16" t="n"/>
    </row>
    <row r="35">
      <c r="A35" s="13" t="inlineStr">
        <is>
          <t>Cholamandalam Financial Holdings Ltd.</t>
        </is>
      </c>
      <c r="B35" s="32" t="inlineStr">
        <is>
          <t>INE149A01033</t>
        </is>
      </c>
      <c r="C35" s="32" t="inlineStr">
        <is>
          <t>Finance</t>
        </is>
      </c>
      <c r="D35" s="14" t="n">
        <v>596164</v>
      </c>
      <c r="E35" s="15" t="n">
        <v>11006.38</v>
      </c>
      <c r="F35" s="16" t="n">
        <v>0.008200000000000001</v>
      </c>
      <c r="G35" s="16" t="n"/>
    </row>
    <row r="36">
      <c r="A36" s="13" t="inlineStr">
        <is>
          <t>Shriram Finance Ltd.</t>
        </is>
      </c>
      <c r="B36" s="32" t="inlineStr">
        <is>
          <t>INE721A01047</t>
        </is>
      </c>
      <c r="C36" s="32" t="inlineStr">
        <is>
          <t>Finance</t>
        </is>
      </c>
      <c r="D36" s="14" t="n">
        <v>1290080</v>
      </c>
      <c r="E36" s="15" t="n">
        <v>10986.97</v>
      </c>
      <c r="F36" s="16" t="n">
        <v>0.008200000000000001</v>
      </c>
      <c r="G36" s="16" t="n"/>
    </row>
    <row r="37">
      <c r="A37" s="13" t="inlineStr">
        <is>
          <t>Lupin Ltd.</t>
        </is>
      </c>
      <c r="B37" s="32" t="inlineStr">
        <is>
          <t>INE326A01037</t>
        </is>
      </c>
      <c r="C37" s="32" t="inlineStr">
        <is>
          <t>Pharmaceuticals &amp; Biotechnology</t>
        </is>
      </c>
      <c r="D37" s="14" t="n">
        <v>510027</v>
      </c>
      <c r="E37" s="15" t="n">
        <v>10619.78</v>
      </c>
      <c r="F37" s="16" t="n">
        <v>0.007900000000000001</v>
      </c>
      <c r="G37" s="16" t="n"/>
    </row>
    <row r="38">
      <c r="A38" s="13" t="inlineStr">
        <is>
          <t>Hero MotoCorp Ltd.</t>
        </is>
      </c>
      <c r="B38" s="32" t="inlineStr">
        <is>
          <t>INE158A01026</t>
        </is>
      </c>
      <c r="C38" s="32" t="inlineStr">
        <is>
          <t>Automobiles</t>
        </is>
      </c>
      <c r="D38" s="14" t="n">
        <v>169443</v>
      </c>
      <c r="E38" s="15" t="n">
        <v>10462.26</v>
      </c>
      <c r="F38" s="16" t="n">
        <v>0.0078</v>
      </c>
      <c r="G38" s="16" t="n"/>
    </row>
    <row r="39">
      <c r="A39" s="13" t="inlineStr">
        <is>
          <t>Fortis Healthcare Ltd.</t>
        </is>
      </c>
      <c r="B39" s="32" t="inlineStr">
        <is>
          <t>INE061F01013</t>
        </is>
      </c>
      <c r="C39" s="32" t="inlineStr">
        <is>
          <t>Healthcare Services</t>
        </is>
      </c>
      <c r="D39" s="14" t="n">
        <v>1132792</v>
      </c>
      <c r="E39" s="15" t="n">
        <v>10411.49</v>
      </c>
      <c r="F39" s="16" t="n">
        <v>0.0078</v>
      </c>
      <c r="G39" s="16" t="n"/>
    </row>
    <row r="40">
      <c r="A40" s="13" t="inlineStr">
        <is>
          <t>Avenue Supermarts Ltd.</t>
        </is>
      </c>
      <c r="B40" s="32" t="inlineStr">
        <is>
          <t>INE192R01011</t>
        </is>
      </c>
      <c r="C40" s="32" t="inlineStr">
        <is>
          <t>Retailing</t>
        </is>
      </c>
      <c r="D40" s="14" t="n">
        <v>256218</v>
      </c>
      <c r="E40" s="15" t="n">
        <v>10239.75</v>
      </c>
      <c r="F40" s="16" t="n">
        <v>0.0076</v>
      </c>
      <c r="G40" s="16" t="n"/>
    </row>
    <row r="41">
      <c r="A41" s="13" t="inlineStr">
        <is>
          <t>GAIL (India) Ltd.</t>
        </is>
      </c>
      <c r="B41" s="32" t="inlineStr">
        <is>
          <t>INE129A01019</t>
        </is>
      </c>
      <c r="C41" s="32" t="inlineStr">
        <is>
          <t>Gas</t>
        </is>
      </c>
      <c r="D41" s="14" t="n">
        <v>5782863</v>
      </c>
      <c r="E41" s="15" t="n">
        <v>10183.04</v>
      </c>
      <c r="F41" s="16" t="n">
        <v>0.0076</v>
      </c>
      <c r="G41" s="16" t="n"/>
    </row>
    <row r="42">
      <c r="A42" s="13" t="inlineStr">
        <is>
          <t>HDFC Life Insurance Company Ltd.</t>
        </is>
      </c>
      <c r="B42" s="32" t="inlineStr">
        <is>
          <t>INE795G01014</t>
        </is>
      </c>
      <c r="C42" s="32" t="inlineStr">
        <is>
          <t>Insurance</t>
        </is>
      </c>
      <c r="D42" s="14" t="n">
        <v>1291332</v>
      </c>
      <c r="E42" s="15" t="n">
        <v>9869.65</v>
      </c>
      <c r="F42" s="16" t="n">
        <v>0.0074</v>
      </c>
      <c r="G42" s="16" t="n"/>
    </row>
    <row r="43">
      <c r="A43" s="13" t="inlineStr">
        <is>
          <t>AU Small Finance Bank Ltd.</t>
        </is>
      </c>
      <c r="B43" s="32" t="inlineStr">
        <is>
          <t>INE949L01017</t>
        </is>
      </c>
      <c r="C43" s="32" t="inlineStr">
        <is>
          <t>Banks</t>
        </is>
      </c>
      <c r="D43" s="14" t="n">
        <v>1011024</v>
      </c>
      <c r="E43" s="15" t="n">
        <v>9657.809999999999</v>
      </c>
      <c r="F43" s="16" t="n">
        <v>0.0072</v>
      </c>
      <c r="G43" s="16" t="n"/>
    </row>
    <row r="44">
      <c r="A44" s="13" t="inlineStr">
        <is>
          <t>Minda Corporation Ltd.</t>
        </is>
      </c>
      <c r="B44" s="32" t="inlineStr">
        <is>
          <t>INE842C01021</t>
        </is>
      </c>
      <c r="C44" s="32" t="inlineStr">
        <is>
          <t>Auto Components</t>
        </is>
      </c>
      <c r="D44" s="14" t="n">
        <v>1639058</v>
      </c>
      <c r="E44" s="15" t="n">
        <v>9527.02</v>
      </c>
      <c r="F44" s="16" t="n">
        <v>0.0071</v>
      </c>
      <c r="G44" s="16" t="n"/>
    </row>
    <row r="45">
      <c r="A45" s="13" t="inlineStr">
        <is>
          <t>Persistent Systems Ltd.</t>
        </is>
      </c>
      <c r="B45" s="32" t="inlineStr">
        <is>
          <t>INE262H01021</t>
        </is>
      </c>
      <c r="C45" s="32" t="inlineStr">
        <is>
          <t>IT - Software</t>
        </is>
      </c>
      <c r="D45" s="14" t="n">
        <v>149741</v>
      </c>
      <c r="E45" s="15" t="n">
        <v>9513.049999999999</v>
      </c>
      <c r="F45" s="16" t="n">
        <v>0.0071</v>
      </c>
      <c r="G45" s="16" t="n"/>
    </row>
    <row r="46">
      <c r="A46" s="13" t="inlineStr">
        <is>
          <t>Polycab India Ltd.</t>
        </is>
      </c>
      <c r="B46" s="32" t="inlineStr">
        <is>
          <t>INE455K01017</t>
        </is>
      </c>
      <c r="C46" s="32" t="inlineStr">
        <is>
          <t>Industrial Products</t>
        </is>
      </c>
      <c r="D46" s="14" t="n">
        <v>125304</v>
      </c>
      <c r="E46" s="15" t="n">
        <v>9360.209999999999</v>
      </c>
      <c r="F46" s="16" t="n">
        <v>0.007</v>
      </c>
      <c r="G46" s="16" t="n"/>
    </row>
    <row r="47">
      <c r="A47" s="13" t="inlineStr">
        <is>
          <t>Marico Ltd.</t>
        </is>
      </c>
      <c r="B47" s="32" t="inlineStr">
        <is>
          <t>INE196A01026</t>
        </is>
      </c>
      <c r="C47" s="32" t="inlineStr">
        <is>
          <t>Agricultural Food &amp; other Products</t>
        </is>
      </c>
      <c r="D47" s="14" t="n">
        <v>1303235</v>
      </c>
      <c r="E47" s="15" t="n">
        <v>9349.41</v>
      </c>
      <c r="F47" s="16" t="n">
        <v>0.007</v>
      </c>
      <c r="G47" s="16" t="n"/>
    </row>
    <row r="48">
      <c r="A48" s="13" t="inlineStr">
        <is>
          <t>Kotak Mahindra Bank Ltd.</t>
        </is>
      </c>
      <c r="B48" s="32" t="inlineStr">
        <is>
          <t>INE237A01028</t>
        </is>
      </c>
      <c r="C48" s="32" t="inlineStr">
        <is>
          <t>Banks</t>
        </is>
      </c>
      <c r="D48" s="14" t="n">
        <v>425754</v>
      </c>
      <c r="E48" s="15" t="n">
        <v>9044.719999999999</v>
      </c>
      <c r="F48" s="16" t="n">
        <v>0.0067</v>
      </c>
      <c r="G48" s="16" t="n"/>
    </row>
    <row r="49">
      <c r="A49" s="13" t="inlineStr">
        <is>
          <t>Asian Paints Ltd.</t>
        </is>
      </c>
      <c r="B49" s="32" t="inlineStr">
        <is>
          <t>INE021A01026</t>
        </is>
      </c>
      <c r="C49" s="32" t="inlineStr">
        <is>
          <t>Consumer Durables</t>
        </is>
      </c>
      <c r="D49" s="14" t="n">
        <v>312340</v>
      </c>
      <c r="E49" s="15" t="n">
        <v>8977.9</v>
      </c>
      <c r="F49" s="16" t="n">
        <v>0.0067</v>
      </c>
      <c r="G49" s="16" t="n"/>
    </row>
    <row r="50">
      <c r="A50" s="13" t="inlineStr">
        <is>
          <t>InterGlobe Aviation Ltd.</t>
        </is>
      </c>
      <c r="B50" s="32" t="inlineStr">
        <is>
          <t>INE646L01027</t>
        </is>
      </c>
      <c r="C50" s="32" t="inlineStr">
        <is>
          <t>Transport Services</t>
        </is>
      </c>
      <c r="D50" s="14" t="n">
        <v>144130</v>
      </c>
      <c r="E50" s="15" t="n">
        <v>8505.83</v>
      </c>
      <c r="F50" s="16" t="n">
        <v>0.0063</v>
      </c>
      <c r="G50" s="16" t="n"/>
    </row>
    <row r="51">
      <c r="A51" s="13" t="inlineStr">
        <is>
          <t>Bharat Electronics Ltd.</t>
        </is>
      </c>
      <c r="B51" s="32" t="inlineStr">
        <is>
          <t>INE263A01024</t>
        </is>
      </c>
      <c r="C51" s="32" t="inlineStr">
        <is>
          <t>Aerospace &amp; Defense</t>
        </is>
      </c>
      <c r="D51" s="14" t="n">
        <v>2042839</v>
      </c>
      <c r="E51" s="15" t="n">
        <v>8411.389999999999</v>
      </c>
      <c r="F51" s="16" t="n">
        <v>0.0063</v>
      </c>
      <c r="G51" s="16" t="n"/>
    </row>
    <row r="52">
      <c r="A52" s="13" t="inlineStr">
        <is>
          <t>Glenmark Pharmaceuticals Ltd.</t>
        </is>
      </c>
      <c r="B52" s="32" t="inlineStr">
        <is>
          <t>INE935A01035</t>
        </is>
      </c>
      <c r="C52" s="32" t="inlineStr">
        <is>
          <t>Pharmaceuticals &amp; Biotechnology</t>
        </is>
      </c>
      <c r="D52" s="14" t="n">
        <v>427999</v>
      </c>
      <c r="E52" s="15" t="n">
        <v>8329.719999999999</v>
      </c>
      <c r="F52" s="16" t="n">
        <v>0.0062</v>
      </c>
      <c r="G52" s="16" t="n"/>
    </row>
    <row r="53">
      <c r="A53" s="13" t="inlineStr">
        <is>
          <t>Bajaj Finserv Ltd.</t>
        </is>
      </c>
      <c r="B53" s="32" t="inlineStr">
        <is>
          <t>INE918I01026</t>
        </is>
      </c>
      <c r="C53" s="32" t="inlineStr">
        <is>
          <t>Finance</t>
        </is>
      </c>
      <c r="D53" s="14" t="n">
        <v>391850</v>
      </c>
      <c r="E53" s="15" t="n">
        <v>8205.34</v>
      </c>
      <c r="F53" s="16" t="n">
        <v>0.0061</v>
      </c>
      <c r="G53" s="16" t="n"/>
    </row>
    <row r="54">
      <c r="A54" s="13" t="inlineStr">
        <is>
          <t>Indian Bank</t>
        </is>
      </c>
      <c r="B54" s="32" t="inlineStr">
        <is>
          <t>INE562A01011</t>
        </is>
      </c>
      <c r="C54" s="32" t="inlineStr">
        <is>
          <t>Banks</t>
        </is>
      </c>
      <c r="D54" s="14" t="n">
        <v>942107</v>
      </c>
      <c r="E54" s="15" t="n">
        <v>8198.690000000001</v>
      </c>
      <c r="F54" s="16" t="n">
        <v>0.0061</v>
      </c>
      <c r="G54" s="16" t="n"/>
    </row>
    <row r="55">
      <c r="A55" s="13" t="inlineStr">
        <is>
          <t>SBI Life Insurance Company Ltd.</t>
        </is>
      </c>
      <c r="B55" s="32" t="inlineStr">
        <is>
          <t>INE123W01016</t>
        </is>
      </c>
      <c r="C55" s="32" t="inlineStr">
        <is>
          <t>Insurance</t>
        </is>
      </c>
      <c r="D55" s="14" t="n">
        <v>415946</v>
      </c>
      <c r="E55" s="15" t="n">
        <v>8177.5</v>
      </c>
      <c r="F55" s="16" t="n">
        <v>0.0061</v>
      </c>
      <c r="G55" s="16" t="n"/>
    </row>
    <row r="56">
      <c r="A56" s="13" t="inlineStr">
        <is>
          <t>Jyoti CNC Automation Ltd.</t>
        </is>
      </c>
      <c r="B56" s="32" t="inlineStr">
        <is>
          <t>INE980O01024</t>
        </is>
      </c>
      <c r="C56" s="32" t="inlineStr">
        <is>
          <t>Industrial Manufacturing</t>
        </is>
      </c>
      <c r="D56" s="14" t="n">
        <v>799458</v>
      </c>
      <c r="E56" s="15" t="n">
        <v>8076.52</v>
      </c>
      <c r="F56" s="16" t="n">
        <v>0.006</v>
      </c>
      <c r="G56" s="16" t="n"/>
    </row>
    <row r="57">
      <c r="A57" s="13" t="inlineStr">
        <is>
          <t>Power Finance Corporation Ltd.</t>
        </is>
      </c>
      <c r="B57" s="32" t="inlineStr">
        <is>
          <t>INE134E01011</t>
        </is>
      </c>
      <c r="C57" s="32" t="inlineStr">
        <is>
          <t>Finance</t>
        </is>
      </c>
      <c r="D57" s="14" t="n">
        <v>2214816</v>
      </c>
      <c r="E57" s="15" t="n">
        <v>8033.14</v>
      </c>
      <c r="F57" s="16" t="n">
        <v>0.006</v>
      </c>
      <c r="G57" s="16" t="n"/>
    </row>
    <row r="58">
      <c r="A58" s="13" t="inlineStr">
        <is>
          <t>Tech Mahindra Ltd.</t>
        </is>
      </c>
      <c r="B58" s="32" t="inlineStr">
        <is>
          <t>INE669C01036</t>
        </is>
      </c>
      <c r="C58" s="32" t="inlineStr">
        <is>
          <t>IT - Software</t>
        </is>
      </c>
      <c r="D58" s="14" t="n">
        <v>528332</v>
      </c>
      <c r="E58" s="15" t="n">
        <v>8016.38</v>
      </c>
      <c r="F58" s="16" t="n">
        <v>0.006</v>
      </c>
      <c r="G58" s="16" t="n"/>
    </row>
    <row r="59">
      <c r="A59" s="13" t="inlineStr">
        <is>
          <t>IDFC First Bank Ltd.</t>
        </is>
      </c>
      <c r="B59" s="32" t="inlineStr">
        <is>
          <t>INE092T01019</t>
        </is>
      </c>
      <c r="C59" s="32" t="inlineStr">
        <is>
          <t>Banks</t>
        </is>
      </c>
      <c r="D59" s="14" t="n">
        <v>10000000</v>
      </c>
      <c r="E59" s="15" t="n">
        <v>8013</v>
      </c>
      <c r="F59" s="16" t="n">
        <v>0.006</v>
      </c>
      <c r="G59" s="16" t="n"/>
    </row>
    <row r="60">
      <c r="A60" s="13" t="inlineStr">
        <is>
          <t>Titan Company Ltd.</t>
        </is>
      </c>
      <c r="B60" s="32" t="inlineStr">
        <is>
          <t>INE280A01028</t>
        </is>
      </c>
      <c r="C60" s="32" t="inlineStr">
        <is>
          <t>Consumer Durables</t>
        </is>
      </c>
      <c r="D60" s="14" t="n">
        <v>204281</v>
      </c>
      <c r="E60" s="15" t="n">
        <v>7982.69</v>
      </c>
      <c r="F60" s="16" t="n">
        <v>0.006</v>
      </c>
      <c r="G60" s="16" t="n"/>
    </row>
    <row r="61">
      <c r="A61" s="13" t="inlineStr">
        <is>
          <t>Craftsman Automation Ltd.</t>
        </is>
      </c>
      <c r="B61" s="32" t="inlineStr">
        <is>
          <t>INE00LO01017</t>
        </is>
      </c>
      <c r="C61" s="32" t="inlineStr">
        <is>
          <t>Auto Components</t>
        </is>
      </c>
      <c r="D61" s="14" t="n">
        <v>113007</v>
      </c>
      <c r="E61" s="15" t="n">
        <v>7938.18</v>
      </c>
      <c r="F61" s="16" t="n">
        <v>0.0059</v>
      </c>
      <c r="G61" s="16" t="n"/>
    </row>
    <row r="62">
      <c r="A62" s="13" t="inlineStr">
        <is>
          <t>RBL Bank Ltd.</t>
        </is>
      </c>
      <c r="B62" s="32" t="inlineStr">
        <is>
          <t>INE976G01028</t>
        </is>
      </c>
      <c r="C62" s="32" t="inlineStr">
        <is>
          <t>Banks</t>
        </is>
      </c>
      <c r="D62" s="14" t="n">
        <v>2500000</v>
      </c>
      <c r="E62" s="15" t="n">
        <v>7810</v>
      </c>
      <c r="F62" s="16" t="n">
        <v>0.0058</v>
      </c>
      <c r="G62" s="16" t="n"/>
    </row>
    <row r="63">
      <c r="A63" s="13" t="inlineStr">
        <is>
          <t>Kaynes Technology India Ltd.</t>
        </is>
      </c>
      <c r="B63" s="32" t="inlineStr">
        <is>
          <t>INE918Z01012</t>
        </is>
      </c>
      <c r="C63" s="32" t="inlineStr">
        <is>
          <t>Industrial Manufacturing</t>
        </is>
      </c>
      <c r="D63" s="14" t="n">
        <v>132465</v>
      </c>
      <c r="E63" s="15" t="n">
        <v>7272.33</v>
      </c>
      <c r="F63" s="16" t="n">
        <v>0.0054</v>
      </c>
      <c r="G63" s="16" t="n"/>
    </row>
    <row r="64">
      <c r="A64" s="13" t="inlineStr">
        <is>
          <t>Pidilite Industries Ltd.</t>
        </is>
      </c>
      <c r="B64" s="32" t="inlineStr">
        <is>
          <t>INE318A01026</t>
        </is>
      </c>
      <c r="C64" s="32" t="inlineStr">
        <is>
          <t>Chemicals &amp; Petrochemicals</t>
        </is>
      </c>
      <c r="D64" s="14" t="n">
        <v>474318</v>
      </c>
      <c r="E64" s="15" t="n">
        <v>6971.53</v>
      </c>
      <c r="F64" s="16" t="n">
        <v>0.0052</v>
      </c>
      <c r="G64" s="16" t="n"/>
    </row>
    <row r="65">
      <c r="A65" s="13" t="inlineStr">
        <is>
          <t>Indus Towers Ltd.</t>
        </is>
      </c>
      <c r="B65" s="32" t="inlineStr">
        <is>
          <t>INE121J01017</t>
        </is>
      </c>
      <c r="C65" s="32" t="inlineStr">
        <is>
          <t>Telecom - Services</t>
        </is>
      </c>
      <c r="D65" s="14" t="n">
        <v>1652998</v>
      </c>
      <c r="E65" s="15" t="n">
        <v>6629.35</v>
      </c>
      <c r="F65" s="16" t="n">
        <v>0.0049</v>
      </c>
      <c r="G65" s="16" t="n"/>
    </row>
    <row r="66">
      <c r="A66" s="13" t="inlineStr">
        <is>
          <t>Dixon Technologies (India) Ltd.</t>
        </is>
      </c>
      <c r="B66" s="32" t="inlineStr">
        <is>
          <t>INE935N01020</t>
        </is>
      </c>
      <c r="C66" s="32" t="inlineStr">
        <is>
          <t>Consumer Durables</t>
        </is>
      </c>
      <c r="D66" s="14" t="n">
        <v>42416</v>
      </c>
      <c r="E66" s="15" t="n">
        <v>6193.16</v>
      </c>
      <c r="F66" s="16" t="n">
        <v>0.0046</v>
      </c>
      <c r="G66" s="16" t="n"/>
    </row>
    <row r="67">
      <c r="A67" s="13" t="inlineStr">
        <is>
          <t>Hindustan Aeronautics Ltd.</t>
        </is>
      </c>
      <c r="B67" s="32" t="inlineStr">
        <is>
          <t>INE066F01020</t>
        </is>
      </c>
      <c r="C67" s="32" t="inlineStr">
        <is>
          <t>Aerospace &amp; Defense</t>
        </is>
      </c>
      <c r="D67" s="14" t="n">
        <v>134903</v>
      </c>
      <c r="E67" s="15" t="n">
        <v>6127.83</v>
      </c>
      <c r="F67" s="16" t="n">
        <v>0.0046</v>
      </c>
      <c r="G67" s="16" t="n"/>
    </row>
    <row r="68">
      <c r="A68" s="13" t="inlineStr">
        <is>
          <t>GE Vernova T&amp;D India Limited</t>
        </is>
      </c>
      <c r="B68" s="32" t="inlineStr">
        <is>
          <t>INE200A01026</t>
        </is>
      </c>
      <c r="C68" s="32" t="inlineStr">
        <is>
          <t>Electrical Equipment</t>
        </is>
      </c>
      <c r="D68" s="14" t="n">
        <v>208193</v>
      </c>
      <c r="E68" s="15" t="n">
        <v>5998.87</v>
      </c>
      <c r="F68" s="16" t="n">
        <v>0.0045</v>
      </c>
      <c r="G68" s="16" t="n"/>
    </row>
    <row r="69">
      <c r="A69" s="13" t="inlineStr">
        <is>
          <t>Ather Energy Ltd.</t>
        </is>
      </c>
      <c r="B69" s="32" t="inlineStr">
        <is>
          <t>INE0LEZ01016</t>
        </is>
      </c>
      <c r="C69" s="32" t="inlineStr">
        <is>
          <t>Automobiles</t>
        </is>
      </c>
      <c r="D69" s="14" t="n">
        <v>791234</v>
      </c>
      <c r="E69" s="15" t="n">
        <v>5680.66</v>
      </c>
      <c r="F69" s="16" t="n">
        <v>0.0042</v>
      </c>
      <c r="G69" s="16" t="n"/>
    </row>
    <row r="70">
      <c r="A70" s="13" t="inlineStr">
        <is>
          <t>REC Ltd.</t>
        </is>
      </c>
      <c r="B70" s="32" t="inlineStr">
        <is>
          <t>INE020B01018</t>
        </is>
      </c>
      <c r="C70" s="32" t="inlineStr">
        <is>
          <t>Finance</t>
        </is>
      </c>
      <c r="D70" s="14" t="n">
        <v>1502743</v>
      </c>
      <c r="E70" s="15" t="n">
        <v>5423.4</v>
      </c>
      <c r="F70" s="16" t="n">
        <v>0.004</v>
      </c>
      <c r="G70" s="16" t="n"/>
    </row>
    <row r="71">
      <c r="A71" s="13" t="inlineStr">
        <is>
          <t>Abbott India Ltd.</t>
        </is>
      </c>
      <c r="B71" s="32" t="inlineStr">
        <is>
          <t>INE358A01014</t>
        </is>
      </c>
      <c r="C71" s="32" t="inlineStr">
        <is>
          <t>Pharmaceuticals &amp; Biotechnology</t>
        </is>
      </c>
      <c r="D71" s="14" t="n">
        <v>17911</v>
      </c>
      <c r="E71" s="15" t="n">
        <v>5386.73</v>
      </c>
      <c r="F71" s="16" t="n">
        <v>0.004</v>
      </c>
      <c r="G71" s="16" t="n"/>
    </row>
    <row r="72">
      <c r="A72" s="13" t="inlineStr">
        <is>
          <t>Union Bank of India</t>
        </is>
      </c>
      <c r="B72" s="32" t="inlineStr">
        <is>
          <t>INE692A01016</t>
        </is>
      </c>
      <c r="C72" s="32" t="inlineStr">
        <is>
          <t>Banks</t>
        </is>
      </c>
      <c r="D72" s="14" t="n">
        <v>3394837</v>
      </c>
      <c r="E72" s="15" t="n">
        <v>5203.27</v>
      </c>
      <c r="F72" s="16" t="n">
        <v>0.0039</v>
      </c>
      <c r="G72" s="16" t="n"/>
    </row>
    <row r="73">
      <c r="A73" s="13" t="inlineStr">
        <is>
          <t>Punjab National Bank</t>
        </is>
      </c>
      <c r="B73" s="32" t="inlineStr">
        <is>
          <t>INE160A01022</t>
        </is>
      </c>
      <c r="C73" s="32" t="inlineStr">
        <is>
          <t>Banks</t>
        </is>
      </c>
      <c r="D73" s="14" t="n">
        <v>4130121</v>
      </c>
      <c r="E73" s="15" t="n">
        <v>5142</v>
      </c>
      <c r="F73" s="16" t="n">
        <v>0.0038</v>
      </c>
      <c r="G73" s="16" t="n"/>
    </row>
    <row r="74">
      <c r="A74" s="13" t="inlineStr">
        <is>
          <t>Max Healthcare Institute Ltd.</t>
        </is>
      </c>
      <c r="B74" s="32" t="inlineStr">
        <is>
          <t>INE027H01010</t>
        </is>
      </c>
      <c r="C74" s="32" t="inlineStr">
        <is>
          <t>Healthcare Services</t>
        </is>
      </c>
      <c r="D74" s="14" t="n">
        <v>432411</v>
      </c>
      <c r="E74" s="15" t="n">
        <v>5028.08</v>
      </c>
      <c r="F74" s="16" t="n">
        <v>0.0037</v>
      </c>
      <c r="G74" s="16" t="n"/>
    </row>
    <row r="75">
      <c r="A75" s="13" t="inlineStr">
        <is>
          <t>Coromandel International Ltd.</t>
        </is>
      </c>
      <c r="B75" s="32" t="inlineStr">
        <is>
          <t>INE169A01031</t>
        </is>
      </c>
      <c r="C75" s="32" t="inlineStr">
        <is>
          <t>Fertilizers &amp; Agrochemicals</t>
        </is>
      </c>
      <c r="D75" s="14" t="n">
        <v>208693</v>
      </c>
      <c r="E75" s="15" t="n">
        <v>4971.28</v>
      </c>
      <c r="F75" s="16" t="n">
        <v>0.0037</v>
      </c>
      <c r="G75" s="16" t="n"/>
    </row>
    <row r="76">
      <c r="A76" s="13" t="inlineStr">
        <is>
          <t>360 One Wam Ltd.</t>
        </is>
      </c>
      <c r="B76" s="32" t="inlineStr">
        <is>
          <t>INE466L01038</t>
        </is>
      </c>
      <c r="C76" s="32" t="inlineStr">
        <is>
          <t>Capital Markets</t>
        </is>
      </c>
      <c r="D76" s="14" t="n">
        <v>400000</v>
      </c>
      <c r="E76" s="15" t="n">
        <v>4732.8</v>
      </c>
      <c r="F76" s="16" t="n">
        <v>0.0035</v>
      </c>
      <c r="G76" s="16" t="n"/>
    </row>
    <row r="77">
      <c r="A77" s="13" t="inlineStr">
        <is>
          <t>Mphasis Ltd.</t>
        </is>
      </c>
      <c r="B77" s="32" t="inlineStr">
        <is>
          <t>INE356A01018</t>
        </is>
      </c>
      <c r="C77" s="32" t="inlineStr">
        <is>
          <t>IT - Software</t>
        </is>
      </c>
      <c r="D77" s="14" t="n">
        <v>165877</v>
      </c>
      <c r="E77" s="15" t="n">
        <v>4663.47</v>
      </c>
      <c r="F77" s="16" t="n">
        <v>0.0035</v>
      </c>
      <c r="G77" s="16" t="n"/>
    </row>
    <row r="78">
      <c r="A78" s="13" t="inlineStr">
        <is>
          <t>Schaeffler India Ltd.</t>
        </is>
      </c>
      <c r="B78" s="32" t="inlineStr">
        <is>
          <t>INE513A01022</t>
        </is>
      </c>
      <c r="C78" s="32" t="inlineStr">
        <is>
          <t>Auto Components</t>
        </is>
      </c>
      <c r="D78" s="14" t="n">
        <v>117682</v>
      </c>
      <c r="E78" s="15" t="n">
        <v>4588.89</v>
      </c>
      <c r="F78" s="16" t="n">
        <v>0.0034</v>
      </c>
      <c r="G78" s="16" t="n"/>
    </row>
    <row r="79">
      <c r="A79" s="13" t="inlineStr">
        <is>
          <t>Aarti Industries Ltd.</t>
        </is>
      </c>
      <c r="B79" s="32" t="inlineStr">
        <is>
          <t>INE769A01020</t>
        </is>
      </c>
      <c r="C79" s="32" t="inlineStr">
        <is>
          <t>Chemicals &amp; Petrochemicals</t>
        </is>
      </c>
      <c r="D79" s="14" t="n">
        <v>1199098</v>
      </c>
      <c r="E79" s="15" t="n">
        <v>4584.15</v>
      </c>
      <c r="F79" s="16" t="n">
        <v>0.0034</v>
      </c>
      <c r="G79" s="16" t="n"/>
    </row>
    <row r="80">
      <c r="A80" s="13" t="inlineStr">
        <is>
          <t>Housing &amp; Urban Development Corp Ltd.</t>
        </is>
      </c>
      <c r="B80" s="32" t="inlineStr">
        <is>
          <t>INE031A01017</t>
        </is>
      </c>
      <c r="C80" s="32" t="inlineStr">
        <is>
          <t>Finance</t>
        </is>
      </c>
      <c r="D80" s="14" t="n">
        <v>1835964</v>
      </c>
      <c r="E80" s="15" t="n">
        <v>4393.09</v>
      </c>
      <c r="F80" s="16" t="n">
        <v>0.0033</v>
      </c>
      <c r="G80" s="16" t="n"/>
    </row>
    <row r="81">
      <c r="A81" s="13" t="inlineStr">
        <is>
          <t>SJVN Ltd.</t>
        </is>
      </c>
      <c r="B81" s="32" t="inlineStr">
        <is>
          <t>INE002L01015</t>
        </is>
      </c>
      <c r="C81" s="32" t="inlineStr">
        <is>
          <t>Power</t>
        </is>
      </c>
      <c r="D81" s="14" t="n">
        <v>5486014</v>
      </c>
      <c r="E81" s="15" t="n">
        <v>4271.41</v>
      </c>
      <c r="F81" s="16" t="n">
        <v>0.0032</v>
      </c>
      <c r="G81" s="16" t="n"/>
    </row>
    <row r="82">
      <c r="A82" s="13" t="inlineStr">
        <is>
          <t>Trent Ltd.</t>
        </is>
      </c>
      <c r="B82" s="32" t="inlineStr">
        <is>
          <t>INE849A01020</t>
        </is>
      </c>
      <c r="C82" s="32" t="inlineStr">
        <is>
          <t>Retailing</t>
        </is>
      </c>
      <c r="D82" s="14" t="n">
        <v>86996</v>
      </c>
      <c r="E82" s="15" t="n">
        <v>3697.68</v>
      </c>
      <c r="F82" s="16" t="n">
        <v>0.0028</v>
      </c>
      <c r="G82" s="16" t="n"/>
    </row>
    <row r="83">
      <c r="A83" s="13" t="inlineStr">
        <is>
          <t>BROOKFIELD INDIA REAL ESTATE TRUST</t>
        </is>
      </c>
      <c r="B83" s="32" t="inlineStr">
        <is>
          <t>INE0FDU25010</t>
        </is>
      </c>
      <c r="C83" s="32" t="inlineStr">
        <is>
          <t>Realty</t>
        </is>
      </c>
      <c r="D83" s="14" t="n">
        <v>987600</v>
      </c>
      <c r="E83" s="15" t="n">
        <v>3283.57</v>
      </c>
      <c r="F83" s="16" t="n">
        <v>0.0024</v>
      </c>
      <c r="G83" s="16" t="n"/>
    </row>
    <row r="84">
      <c r="A84" s="13" t="inlineStr">
        <is>
          <t>Vishal Mega Mart Ltd</t>
        </is>
      </c>
      <c r="B84" s="32" t="inlineStr">
        <is>
          <t>INE01EA01019</t>
        </is>
      </c>
      <c r="C84" s="32" t="inlineStr">
        <is>
          <t>Retailing</t>
        </is>
      </c>
      <c r="D84" s="14" t="n">
        <v>2232587</v>
      </c>
      <c r="E84" s="15" t="n">
        <v>3031.85</v>
      </c>
      <c r="F84" s="16" t="n">
        <v>0.0023</v>
      </c>
      <c r="G84" s="16" t="n"/>
    </row>
    <row r="85">
      <c r="A85" s="13" t="inlineStr">
        <is>
          <t>Bharat Heavy Electricals Ltd.</t>
        </is>
      </c>
      <c r="B85" s="32" t="inlineStr">
        <is>
          <t>INE257A01026</t>
        </is>
      </c>
      <c r="C85" s="32" t="inlineStr">
        <is>
          <t>Electrical Equipment</t>
        </is>
      </c>
      <c r="D85" s="14" t="n">
        <v>1000000</v>
      </c>
      <c r="E85" s="15" t="n">
        <v>2908.5</v>
      </c>
      <c r="F85" s="16" t="n">
        <v>0.0022</v>
      </c>
      <c r="G85" s="16" t="n"/>
    </row>
    <row r="86">
      <c r="A86" s="13" t="inlineStr">
        <is>
          <t>GlaxoSmithKline Pharmaceuticals Ltd.</t>
        </is>
      </c>
      <c r="B86" s="32" t="inlineStr">
        <is>
          <t>INE159A01016</t>
        </is>
      </c>
      <c r="C86" s="32" t="inlineStr">
        <is>
          <t>Pharmaceuticals &amp; Biotechnology</t>
        </is>
      </c>
      <c r="D86" s="14" t="n">
        <v>107514</v>
      </c>
      <c r="E86" s="15" t="n">
        <v>2762.57</v>
      </c>
      <c r="F86" s="16" t="n">
        <v>0.0021</v>
      </c>
      <c r="G86" s="16" t="n"/>
    </row>
    <row r="87">
      <c r="A87" s="13" t="inlineStr">
        <is>
          <t>Page Industries Ltd.</t>
        </is>
      </c>
      <c r="B87" s="32" t="inlineStr">
        <is>
          <t>INE761H01022</t>
        </is>
      </c>
      <c r="C87" s="32" t="inlineStr">
        <is>
          <t>Textiles &amp; Apparels</t>
        </is>
      </c>
      <c r="D87" s="14" t="n">
        <v>6870</v>
      </c>
      <c r="E87" s="15" t="n">
        <v>2632.58</v>
      </c>
      <c r="F87" s="16" t="n">
        <v>0.002</v>
      </c>
      <c r="G87" s="16" t="n"/>
    </row>
    <row r="88">
      <c r="A88" s="13" t="inlineStr">
        <is>
          <t>Brigade Enterprises Ltd.</t>
        </is>
      </c>
      <c r="B88" s="32" t="inlineStr">
        <is>
          <t>INE791I01019</t>
        </is>
      </c>
      <c r="C88" s="32" t="inlineStr">
        <is>
          <t>Realty</t>
        </is>
      </c>
      <c r="D88" s="14" t="n">
        <v>246298</v>
      </c>
      <c r="E88" s="15" t="n">
        <v>2204.61</v>
      </c>
      <c r="F88" s="16" t="n">
        <v>0.0016</v>
      </c>
      <c r="G88" s="16" t="n"/>
    </row>
    <row r="89">
      <c r="A89" s="13" t="inlineStr">
        <is>
          <t>PG Electroplast Ltd.</t>
        </is>
      </c>
      <c r="B89" s="32" t="inlineStr">
        <is>
          <t>INE457L01029</t>
        </is>
      </c>
      <c r="C89" s="32" t="inlineStr">
        <is>
          <t>Consumer Durables</t>
        </is>
      </c>
      <c r="D89" s="14" t="n">
        <v>316986</v>
      </c>
      <c r="E89" s="15" t="n">
        <v>1873.07</v>
      </c>
      <c r="F89" s="16" t="n">
        <v>0.0014</v>
      </c>
      <c r="G89" s="16" t="n"/>
    </row>
    <row r="90">
      <c r="A90" s="13" t="inlineStr">
        <is>
          <t>Coforge Ltd.</t>
        </is>
      </c>
      <c r="B90" s="32" t="inlineStr">
        <is>
          <t>INE591G01025</t>
        </is>
      </c>
      <c r="C90" s="32" t="inlineStr">
        <is>
          <t>IT - Software</t>
        </is>
      </c>
      <c r="D90" s="14" t="n">
        <v>63113</v>
      </c>
      <c r="E90" s="15" t="n">
        <v>1204.64</v>
      </c>
      <c r="F90" s="16" t="n">
        <v>0.0009</v>
      </c>
      <c r="G90" s="16" t="n"/>
    </row>
    <row r="91">
      <c r="A91" s="13" t="inlineStr">
        <is>
          <t>Tata Capital Ltd.</t>
        </is>
      </c>
      <c r="B91" s="32" t="inlineStr">
        <is>
          <t>INE976I01016</t>
        </is>
      </c>
      <c r="C91" s="32" t="inlineStr">
        <is>
          <t>Finance</t>
        </is>
      </c>
      <c r="D91" s="14" t="n">
        <v>306751</v>
      </c>
      <c r="E91" s="15" t="n">
        <v>1005.84</v>
      </c>
      <c r="F91" s="16" t="n">
        <v>0.0007</v>
      </c>
      <c r="G91" s="16" t="n"/>
    </row>
    <row r="92">
      <c r="A92" s="13" t="inlineStr">
        <is>
          <t>JSW Cement Ltd.</t>
        </is>
      </c>
      <c r="B92" s="32" t="inlineStr">
        <is>
          <t>INE718I01012</t>
        </is>
      </c>
      <c r="C92" s="32" t="inlineStr">
        <is>
          <t>Cement &amp; Cement Products</t>
        </is>
      </c>
      <c r="D92" s="14" t="n">
        <v>809163</v>
      </c>
      <c r="E92" s="15" t="n">
        <v>928.4299999999999</v>
      </c>
      <c r="F92" s="16" t="n">
        <v>0.0007</v>
      </c>
      <c r="G92" s="16" t="n"/>
    </row>
    <row r="93">
      <c r="A93" s="13" t="inlineStr">
        <is>
          <t>Indiqube Spaces Ltd.</t>
        </is>
      </c>
      <c r="B93" s="32" t="inlineStr">
        <is>
          <t>INE06ST01018</t>
        </is>
      </c>
      <c r="C93" s="32" t="inlineStr">
        <is>
          <t>Commercial Services &amp; Supplies</t>
        </is>
      </c>
      <c r="D93" s="14" t="n">
        <v>284549</v>
      </c>
      <c r="E93" s="15" t="n">
        <v>641.97</v>
      </c>
      <c r="F93" s="16" t="n">
        <v>0.0005</v>
      </c>
      <c r="G93" s="16" t="n"/>
    </row>
    <row r="94">
      <c r="A94" s="13" t="inlineStr">
        <is>
          <t>Physicswallah Ltd.</t>
        </is>
      </c>
      <c r="B94" s="32" t="inlineStr">
        <is>
          <t>INE0LP301011</t>
        </is>
      </c>
      <c r="C94" s="32" t="inlineStr">
        <is>
          <t>Other Consumer Services</t>
        </is>
      </c>
      <c r="D94" s="14" t="n">
        <v>293431</v>
      </c>
      <c r="E94" s="15" t="n">
        <v>366.47</v>
      </c>
      <c r="F94" s="16" t="n">
        <v>0.0003</v>
      </c>
      <c r="G94" s="16" t="n"/>
    </row>
    <row r="95">
      <c r="A95" s="13" t="inlineStr">
        <is>
          <t>Vikram Solar Ltd.</t>
        </is>
      </c>
      <c r="B95" s="32" t="inlineStr">
        <is>
          <t>INE078V01014</t>
        </is>
      </c>
      <c r="C95" s="32" t="inlineStr">
        <is>
          <t>Electrical Equipment</t>
        </is>
      </c>
      <c r="D95" s="14" t="n">
        <v>136852</v>
      </c>
      <c r="E95" s="15" t="n">
        <v>357.87</v>
      </c>
      <c r="F95" s="16" t="n">
        <v>0.0003</v>
      </c>
      <c r="G95" s="16" t="n"/>
    </row>
    <row r="96">
      <c r="A96" s="13" t="inlineStr">
        <is>
          <t>Orkla India Ltd.</t>
        </is>
      </c>
      <c r="B96" s="32" t="inlineStr">
        <is>
          <t>INE16NZ01023</t>
        </is>
      </c>
      <c r="C96" s="32" t="inlineStr">
        <is>
          <t>Food Products</t>
        </is>
      </c>
      <c r="D96" s="14" t="n">
        <v>11444</v>
      </c>
      <c r="E96" s="15" t="n">
        <v>74.2</v>
      </c>
      <c r="F96" s="16" t="n">
        <v>0.0001</v>
      </c>
      <c r="G96" s="16" t="n"/>
    </row>
    <row r="97">
      <c r="A97" s="13" t="inlineStr">
        <is>
          <t>Cholamandalam Investment &amp; Finance Company Ltd.</t>
        </is>
      </c>
      <c r="B97" s="32" t="inlineStr">
        <is>
          <t>INE121A01024</t>
        </is>
      </c>
      <c r="C97" s="32" t="inlineStr">
        <is>
          <t>Finance</t>
        </is>
      </c>
      <c r="D97" s="14" t="n">
        <v>4</v>
      </c>
      <c r="E97" s="15" t="n">
        <v>0.07000000000000001</v>
      </c>
      <c r="F97" s="16" t="n">
        <v>0</v>
      </c>
      <c r="G97" s="16" t="n"/>
    </row>
    <row r="98">
      <c r="A98" s="17" t="inlineStr">
        <is>
          <t>Sub Total</t>
        </is>
      </c>
      <c r="B98" s="33" t="n"/>
      <c r="C98" s="33" t="n"/>
      <c r="D98" s="18" t="n"/>
      <c r="E98" s="38" t="n">
        <v>1083137.95</v>
      </c>
      <c r="F98" s="39" t="n">
        <v>0.8077</v>
      </c>
      <c r="G98" s="21" t="n"/>
    </row>
    <row r="99">
      <c r="A99" s="17" t="n"/>
      <c r="B99" s="33" t="n"/>
      <c r="C99" s="33" t="n"/>
      <c r="D99" s="18" t="n"/>
      <c r="E99" s="42" t="n"/>
      <c r="F99" s="21" t="n"/>
      <c r="G99" s="21" t="n"/>
    </row>
    <row r="100">
      <c r="A100" s="17" t="n"/>
      <c r="B100" s="33" t="n"/>
      <c r="C100" s="33" t="n"/>
      <c r="D100" s="18" t="n"/>
      <c r="E100" s="42" t="n"/>
      <c r="F100" s="21" t="n"/>
      <c r="G100" s="21" t="n"/>
    </row>
    <row r="101">
      <c r="A101" s="17" t="inlineStr">
        <is>
          <t>(b) Investment CCD</t>
        </is>
      </c>
      <c r="B101" s="32" t="n"/>
      <c r="C101" s="32" t="n"/>
      <c r="D101" s="14" t="n"/>
      <c r="E101" s="72" t="n"/>
      <c r="F101" s="73" t="n"/>
      <c r="G101" s="16" t="n"/>
    </row>
    <row r="102">
      <c r="A102" s="13" t="inlineStr">
        <is>
          <t>7.5% CHOLAMANDALM INV &amp; FIN CCD 30-09-26**</t>
        </is>
      </c>
      <c r="B102" s="32" t="inlineStr">
        <is>
          <t>INE121A08PJ0</t>
        </is>
      </c>
      <c r="C102" s="32" t="n"/>
      <c r="D102" s="14" t="n">
        <v>9000</v>
      </c>
      <c r="E102" s="15" t="n">
        <v>10711.63</v>
      </c>
      <c r="F102" s="16" t="n">
        <v>0.008</v>
      </c>
      <c r="G102" s="16" t="n">
        <v>0.07152500000000001</v>
      </c>
    </row>
    <row r="103">
      <c r="A103" s="13" t="inlineStr">
        <is>
          <t>6.5% SAMVARDHANA MOTHERSON CCD 20-09-27**</t>
        </is>
      </c>
      <c r="B103" s="32" t="inlineStr">
        <is>
          <t>INE775A08105</t>
        </is>
      </c>
      <c r="C103" s="32" t="n"/>
      <c r="D103" s="14" t="n">
        <v>4880</v>
      </c>
      <c r="E103" s="15" t="n">
        <v>4484.71</v>
      </c>
      <c r="F103" s="16" t="n">
        <v>0.0033</v>
      </c>
      <c r="G103" s="16" t="n">
        <v>0.117146</v>
      </c>
    </row>
    <row r="104">
      <c r="A104" s="17" t="inlineStr">
        <is>
          <t>Sub Total</t>
        </is>
      </c>
      <c r="B104" s="32" t="n"/>
      <c r="C104" s="32" t="n"/>
      <c r="D104" s="14" t="n"/>
      <c r="E104" s="38">
        <f>SUM(E102:E103)</f>
        <v/>
      </c>
      <c r="F104" s="39">
        <f>SUM(F102:F103)</f>
        <v/>
      </c>
      <c r="G104" s="21" t="n"/>
    </row>
    <row r="105">
      <c r="A105" s="17" t="n"/>
      <c r="B105" s="33" t="n"/>
      <c r="C105" s="33" t="n"/>
      <c r="D105" s="18" t="n"/>
      <c r="E105" s="42" t="n"/>
      <c r="F105" s="21" t="n"/>
      <c r="G105" s="21" t="n"/>
    </row>
    <row r="106">
      <c r="A106" s="17" t="n"/>
      <c r="B106" s="33" t="n"/>
      <c r="C106" s="33" t="n"/>
      <c r="D106" s="18" t="n"/>
      <c r="E106" s="42" t="n"/>
      <c r="F106" s="21" t="n"/>
      <c r="G106" s="21" t="n"/>
    </row>
    <row r="107">
      <c r="A107" s="25" t="inlineStr">
        <is>
          <t>TOTAL</t>
        </is>
      </c>
      <c r="B107" s="34" t="n"/>
      <c r="C107" s="34" t="n"/>
      <c r="D107" s="26" t="n"/>
      <c r="E107" s="38" t="n">
        <v>1098334.29</v>
      </c>
      <c r="F107" s="39" t="n">
        <v>0.819</v>
      </c>
      <c r="G107" s="21" t="n"/>
    </row>
    <row r="108">
      <c r="A108" s="13" t="n"/>
      <c r="B108" s="32" t="n"/>
      <c r="C108" s="32" t="n"/>
      <c r="D108" s="14" t="n"/>
      <c r="E108" s="15" t="n"/>
      <c r="F108" s="16" t="n"/>
      <c r="G108" s="16" t="n"/>
    </row>
    <row r="109">
      <c r="A109" s="17" t="inlineStr">
        <is>
          <t>Derivatives</t>
        </is>
      </c>
      <c r="B109" s="32" t="n"/>
      <c r="C109" s="32" t="n"/>
      <c r="D109" s="14" t="n"/>
      <c r="E109" s="15" t="n"/>
      <c r="F109" s="16" t="n"/>
      <c r="G109" s="16" t="n"/>
    </row>
    <row r="110">
      <c r="A110" s="17" t="inlineStr">
        <is>
          <t>(a) Index/Stock Future</t>
        </is>
      </c>
      <c r="B110" s="32" t="n"/>
      <c r="C110" s="32" t="n"/>
      <c r="D110" s="14" t="n"/>
      <c r="E110" s="15" t="n"/>
      <c r="F110" s="16" t="n"/>
      <c r="G110" s="16" t="n"/>
    </row>
    <row r="111">
      <c r="A111" s="13" t="inlineStr">
        <is>
          <t>Cholamandalam Investment &amp; Finance Company Ltd.30/12/2025</t>
        </is>
      </c>
      <c r="B111" s="32" t="n"/>
      <c r="C111" s="32" t="inlineStr">
        <is>
          <t>Finance</t>
        </is>
      </c>
      <c r="D111" s="14" t="n">
        <v>425625</v>
      </c>
      <c r="E111" s="15" t="n">
        <v>7421.62</v>
      </c>
      <c r="F111" s="16" t="n">
        <v>0.005533</v>
      </c>
      <c r="G111" s="16" t="n"/>
    </row>
    <row r="112">
      <c r="A112" s="13" t="inlineStr">
        <is>
          <t>Page Industries Ltd.30/12/2025</t>
        </is>
      </c>
      <c r="B112" s="32" t="n"/>
      <c r="C112" s="32" t="inlineStr">
        <is>
          <t>Textiles &amp; Apparels</t>
        </is>
      </c>
      <c r="D112" s="14" t="n">
        <v>7695</v>
      </c>
      <c r="E112" s="15" t="n">
        <v>2948.34</v>
      </c>
      <c r="F112" s="16" t="n">
        <v>0.002198</v>
      </c>
      <c r="G112" s="16" t="n"/>
    </row>
    <row r="113">
      <c r="A113" s="13" t="inlineStr">
        <is>
          <t>NIFTY 30-Dec-2025</t>
        </is>
      </c>
      <c r="B113" s="32" t="n"/>
      <c r="C113" s="32" t="inlineStr">
        <is>
          <t>INDEX FUTURES</t>
        </is>
      </c>
      <c r="D113" s="43" t="n">
        <v>-149925</v>
      </c>
      <c r="E113" s="36" t="n">
        <v>-39561.31</v>
      </c>
      <c r="F113" s="37" t="n">
        <v>-0.029498</v>
      </c>
      <c r="G113" s="16" t="n"/>
    </row>
    <row r="114">
      <c r="A114" s="17" t="inlineStr">
        <is>
          <t>Sub Total</t>
        </is>
      </c>
      <c r="B114" s="33" t="n"/>
      <c r="C114" s="33" t="n"/>
      <c r="D114" s="18" t="n"/>
      <c r="E114" s="44" t="n">
        <v>-29191.35</v>
      </c>
      <c r="F114" s="45" t="n">
        <v>-0.021767</v>
      </c>
      <c r="G114" s="21" t="n"/>
    </row>
    <row r="115">
      <c r="A115" s="13" t="n"/>
      <c r="B115" s="32" t="n"/>
      <c r="C115" s="32" t="n"/>
      <c r="D115" s="14" t="n"/>
      <c r="E115" s="15" t="n"/>
      <c r="F115" s="16" t="n"/>
      <c r="G115" s="16" t="n"/>
    </row>
    <row r="116">
      <c r="A116" s="13" t="n"/>
      <c r="B116" s="32" t="n"/>
      <c r="C116" s="32" t="n"/>
      <c r="D116" s="14" t="n"/>
      <c r="E116" s="15" t="n"/>
      <c r="F116" s="16" t="n"/>
      <c r="G116" s="16" t="n"/>
    </row>
    <row r="117">
      <c r="A117" s="13" t="n"/>
      <c r="B117" s="32" t="n"/>
      <c r="C117" s="32" t="n"/>
      <c r="D117" s="14" t="n"/>
      <c r="E117" s="15" t="n"/>
      <c r="F117" s="16" t="n"/>
      <c r="G117" s="16" t="n"/>
    </row>
    <row r="118">
      <c r="A118" s="25" t="inlineStr">
        <is>
          <t>TOTAL</t>
        </is>
      </c>
      <c r="B118" s="34" t="n"/>
      <c r="C118" s="34" t="n"/>
      <c r="D118" s="26" t="n"/>
      <c r="E118" s="46" t="n">
        <v>-29191.35</v>
      </c>
      <c r="F118" s="47" t="n">
        <v>-0.021767</v>
      </c>
      <c r="G118" s="21" t="n"/>
    </row>
    <row r="119">
      <c r="A119" s="13" t="n"/>
      <c r="B119" s="32" t="n"/>
      <c r="C119" s="32" t="n"/>
      <c r="D119" s="14" t="n"/>
      <c r="E119" s="15" t="n"/>
      <c r="F119" s="16" t="n"/>
      <c r="G119" s="16" t="n"/>
    </row>
    <row r="120">
      <c r="A120" s="17" t="inlineStr">
        <is>
          <t>Debt Instruments</t>
        </is>
      </c>
      <c r="B120" s="32" t="n"/>
      <c r="C120" s="32" t="n"/>
      <c r="D120" s="14" t="n"/>
      <c r="E120" s="15" t="n"/>
      <c r="F120" s="16" t="n"/>
      <c r="G120" s="16" t="n"/>
    </row>
    <row r="121">
      <c r="A121" s="17" t="inlineStr">
        <is>
          <t>(a)Listed / Awaiting listing on stock Exchanges</t>
        </is>
      </c>
      <c r="B121" s="32" t="n"/>
      <c r="C121" s="32" t="n"/>
      <c r="D121" s="14" t="n"/>
      <c r="E121" s="15" t="n"/>
      <c r="F121" s="16" t="n"/>
      <c r="G121" s="16" t="n"/>
    </row>
    <row r="122">
      <c r="A122" s="13" t="inlineStr">
        <is>
          <t>7.65% HDB FIN SERV NCD 10-09-27**</t>
        </is>
      </c>
      <c r="B122" s="32" t="inlineStr">
        <is>
          <t>INE756I07EJ2</t>
        </is>
      </c>
      <c r="C122" s="32" t="inlineStr">
        <is>
          <t>CRISIL AAA</t>
        </is>
      </c>
      <c r="D122" s="14" t="n">
        <v>16000000</v>
      </c>
      <c r="E122" s="15" t="n">
        <v>16156.08</v>
      </c>
      <c r="F122" s="16" t="n">
        <v>0.012</v>
      </c>
      <c r="G122" s="16" t="n">
        <v>0.0702</v>
      </c>
    </row>
    <row r="123">
      <c r="A123" s="13" t="inlineStr">
        <is>
          <t>7.3789% ADITYA BIRLA CAP SR B2 14-02-28**</t>
        </is>
      </c>
      <c r="B123" s="32" t="inlineStr">
        <is>
          <t>INE674K07036</t>
        </is>
      </c>
      <c r="C123" s="32" t="inlineStr">
        <is>
          <t>CRISIL AAA</t>
        </is>
      </c>
      <c r="D123" s="14" t="n">
        <v>15000000</v>
      </c>
      <c r="E123" s="15" t="n">
        <v>15045.56</v>
      </c>
      <c r="F123" s="16" t="n">
        <v>0.0112</v>
      </c>
      <c r="G123" s="16" t="n">
        <v>0.072184</v>
      </c>
    </row>
    <row r="124">
      <c r="A124" s="13" t="inlineStr">
        <is>
          <t>7.99% HDB FIN SR A1 FX 189 NCD R16-03-26**</t>
        </is>
      </c>
      <c r="B124" s="32" t="inlineStr">
        <is>
          <t>INE756I07EO2</t>
        </is>
      </c>
      <c r="C124" s="32" t="inlineStr">
        <is>
          <t>CRISIL AAA</t>
        </is>
      </c>
      <c r="D124" s="14" t="n">
        <v>10000000</v>
      </c>
      <c r="E124" s="15" t="n">
        <v>10026.84</v>
      </c>
      <c r="F124" s="16" t="n">
        <v>0.0075</v>
      </c>
      <c r="G124" s="16" t="n">
        <v>0.06660099999999999</v>
      </c>
    </row>
    <row r="125">
      <c r="A125" s="13" t="inlineStr">
        <is>
          <t>7.70% PFC SR BS227A NCD RED 15-09-2026**</t>
        </is>
      </c>
      <c r="B125" s="32" t="inlineStr">
        <is>
          <t>INE134E08MK0</t>
        </is>
      </c>
      <c r="C125" s="32" t="inlineStr">
        <is>
          <t>CRISIL AAA</t>
        </is>
      </c>
      <c r="D125" s="14" t="n">
        <v>7500000</v>
      </c>
      <c r="E125" s="15" t="n">
        <v>7566.26</v>
      </c>
      <c r="F125" s="16" t="n">
        <v>0.0056</v>
      </c>
      <c r="G125" s="16" t="n">
        <v>0.06519999999999999</v>
      </c>
    </row>
    <row r="126">
      <c r="A126" s="13" t="inlineStr">
        <is>
          <t>7.59% POWER FIN NCD SR 221B R 17-01-2028**</t>
        </is>
      </c>
      <c r="B126" s="32" t="inlineStr">
        <is>
          <t>INE134E08LX5</t>
        </is>
      </c>
      <c r="C126" s="32" t="inlineStr">
        <is>
          <t>CRISIL AAA</t>
        </is>
      </c>
      <c r="D126" s="14" t="n">
        <v>5000000</v>
      </c>
      <c r="E126" s="15" t="n">
        <v>5093.57</v>
      </c>
      <c r="F126" s="16" t="n">
        <v>0.0038</v>
      </c>
      <c r="G126" s="16" t="n">
        <v>0.066208</v>
      </c>
    </row>
    <row r="127">
      <c r="A127" s="13" t="inlineStr">
        <is>
          <t>7.40% BHARTI TELE XXVIII 01-02-29 VD0112**</t>
        </is>
      </c>
      <c r="B127" s="32" t="inlineStr">
        <is>
          <t>INE403D08298</t>
        </is>
      </c>
      <c r="C127" s="32" t="inlineStr">
        <is>
          <t>CRISIL AAA</t>
        </is>
      </c>
      <c r="D127" s="14" t="n">
        <v>5000000</v>
      </c>
      <c r="E127" s="15" t="n">
        <v>5010.5</v>
      </c>
      <c r="F127" s="16" t="n">
        <v>0.0037</v>
      </c>
      <c r="G127" s="16" t="n">
        <v>0.073305</v>
      </c>
    </row>
    <row r="128">
      <c r="A128" s="13" t="inlineStr">
        <is>
          <t>7.35%BHARTI TELECO SRXXV 15-10-27**</t>
        </is>
      </c>
      <c r="B128" s="32" t="inlineStr">
        <is>
          <t>INE403D08272</t>
        </is>
      </c>
      <c r="C128" s="32" t="inlineStr">
        <is>
          <t>CRISIL AAA</t>
        </is>
      </c>
      <c r="D128" s="14" t="n">
        <v>5000000</v>
      </c>
      <c r="E128" s="15" t="n">
        <v>5007.04</v>
      </c>
      <c r="F128" s="16" t="n">
        <v>0.0037</v>
      </c>
      <c r="G128" s="16" t="n">
        <v>0.0725</v>
      </c>
    </row>
    <row r="129">
      <c r="A129" s="13" t="inlineStr">
        <is>
          <t>8.2% IND GR TRU SR V CAT III&amp;IV 06-05-31**</t>
        </is>
      </c>
      <c r="B129" s="32" t="inlineStr">
        <is>
          <t>INE219X07264</t>
        </is>
      </c>
      <c r="C129" s="32" t="inlineStr">
        <is>
          <t>CRISIL AAA</t>
        </is>
      </c>
      <c r="D129" s="14" t="n">
        <v>2500000</v>
      </c>
      <c r="E129" s="15" t="n">
        <v>2603.46</v>
      </c>
      <c r="F129" s="16" t="n">
        <v>0.0019</v>
      </c>
      <c r="G129" s="16" t="n">
        <v>0.07235</v>
      </c>
    </row>
    <row r="130">
      <c r="A130" s="13" t="inlineStr">
        <is>
          <t>8.1701% ABHFL SR D1 NCD 25-08-27**</t>
        </is>
      </c>
      <c r="B130" s="32" t="inlineStr">
        <is>
          <t>INE831R07466</t>
        </is>
      </c>
      <c r="C130" s="32" t="inlineStr">
        <is>
          <t>ICRA AAA</t>
        </is>
      </c>
      <c r="D130" s="14" t="n">
        <v>2500000</v>
      </c>
      <c r="E130" s="15" t="n">
        <v>2544.08</v>
      </c>
      <c r="F130" s="16" t="n">
        <v>0.0019</v>
      </c>
      <c r="G130" s="16" t="n">
        <v>0.070281</v>
      </c>
    </row>
    <row r="131">
      <c r="A131" s="13" t="inlineStr">
        <is>
          <t>7.40% IND GR TRU SR K 26-12-25 C 270925**</t>
        </is>
      </c>
      <c r="B131" s="32" t="inlineStr">
        <is>
          <t>INE219X07132</t>
        </is>
      </c>
      <c r="C131" s="32" t="inlineStr">
        <is>
          <t>FITCH AAA</t>
        </is>
      </c>
      <c r="D131" s="14" t="n">
        <v>2500000</v>
      </c>
      <c r="E131" s="15" t="n">
        <v>2500</v>
      </c>
      <c r="F131" s="16" t="n">
        <v>0.0019</v>
      </c>
      <c r="G131" s="16" t="n">
        <v>0.0611</v>
      </c>
    </row>
    <row r="132">
      <c r="A132" s="13" t="inlineStr">
        <is>
          <t>8.29% AXIS FIN SR 01 NCD R 19-08-27**</t>
        </is>
      </c>
      <c r="B132" s="32" t="inlineStr">
        <is>
          <t>INE891K07978</t>
        </is>
      </c>
      <c r="C132" s="32" t="inlineStr">
        <is>
          <t>CARE AAA</t>
        </is>
      </c>
      <c r="D132" s="14" t="n">
        <v>1000000</v>
      </c>
      <c r="E132" s="15" t="n">
        <v>1018.66</v>
      </c>
      <c r="F132" s="16" t="n">
        <v>0.0008</v>
      </c>
      <c r="G132" s="16" t="n">
        <v>0.0706</v>
      </c>
    </row>
    <row r="133">
      <c r="A133" s="17" t="inlineStr">
        <is>
          <t>Sub Total</t>
        </is>
      </c>
      <c r="B133" s="33" t="n"/>
      <c r="C133" s="33" t="n"/>
      <c r="D133" s="18" t="n"/>
      <c r="E133" s="38">
        <f>SUM(E122:E132)</f>
        <v/>
      </c>
      <c r="F133" s="39">
        <f>SUM(F122:F132)</f>
        <v/>
      </c>
      <c r="G133" s="21" t="n"/>
    </row>
    <row r="134">
      <c r="A134" s="13" t="n"/>
      <c r="B134" s="32" t="n"/>
      <c r="C134" s="32" t="n"/>
      <c r="D134" s="14" t="n"/>
      <c r="E134" s="15" t="n"/>
      <c r="F134" s="16" t="n"/>
      <c r="G134" s="16" t="n"/>
    </row>
    <row r="135">
      <c r="A135" s="17" t="inlineStr">
        <is>
          <t>Government Securities</t>
        </is>
      </c>
      <c r="B135" s="32" t="n"/>
      <c r="C135" s="32" t="n"/>
      <c r="D135" s="14" t="n"/>
      <c r="E135" s="15" t="n"/>
      <c r="F135" s="16" t="n"/>
      <c r="G135" s="16" t="n"/>
    </row>
    <row r="136">
      <c r="A136" s="13" t="inlineStr">
        <is>
          <t>7.10% GOVT OF INDIA RED 18-04-2029</t>
        </is>
      </c>
      <c r="B136" s="32" t="inlineStr">
        <is>
          <t>IN0020220011</t>
        </is>
      </c>
      <c r="C136" s="32" t="inlineStr">
        <is>
          <t>SOVEREIGN</t>
        </is>
      </c>
      <c r="D136" s="14" t="n">
        <v>9500000</v>
      </c>
      <c r="E136" s="15" t="n">
        <v>9838.379999999999</v>
      </c>
      <c r="F136" s="16" t="n">
        <v>0.0073</v>
      </c>
      <c r="G136" s="16" t="n">
        <v>0.060065</v>
      </c>
    </row>
    <row r="137">
      <c r="A137" s="13" t="inlineStr">
        <is>
          <t>6.54% GOVT OF INDIA RED 17-01-2032</t>
        </is>
      </c>
      <c r="B137" s="32" t="inlineStr">
        <is>
          <t>IN0020210244</t>
        </is>
      </c>
      <c r="C137" s="32" t="inlineStr">
        <is>
          <t>SOVEREIGN</t>
        </is>
      </c>
      <c r="D137" s="14" t="n">
        <v>7500000</v>
      </c>
      <c r="E137" s="15" t="n">
        <v>7524.38</v>
      </c>
      <c r="F137" s="16" t="n">
        <v>0.0056</v>
      </c>
      <c r="G137" s="16" t="n">
        <v>0.065776</v>
      </c>
    </row>
    <row r="138">
      <c r="A138" s="13" t="inlineStr">
        <is>
          <t>5.74% GOVT OF INDIA RED 15-11-2026</t>
        </is>
      </c>
      <c r="B138" s="32" t="inlineStr">
        <is>
          <t>IN0020210186</t>
        </is>
      </c>
      <c r="C138" s="32" t="inlineStr">
        <is>
          <t>SOVEREIGN</t>
        </is>
      </c>
      <c r="D138" s="14" t="n">
        <v>500000</v>
      </c>
      <c r="E138" s="15" t="n">
        <v>500.94</v>
      </c>
      <c r="F138" s="16" t="n">
        <v>0.0004</v>
      </c>
      <c r="G138" s="16" t="n">
        <v>0.056083</v>
      </c>
    </row>
    <row r="139">
      <c r="A139" s="17" t="inlineStr">
        <is>
          <t>Sub Total</t>
        </is>
      </c>
      <c r="B139" s="33" t="n"/>
      <c r="C139" s="33" t="n"/>
      <c r="D139" s="18" t="n"/>
      <c r="E139" s="38" t="n">
        <v>17863.7</v>
      </c>
      <c r="F139" s="39" t="n">
        <v>0.0133</v>
      </c>
      <c r="G139" s="21" t="n"/>
    </row>
    <row r="140">
      <c r="A140" s="13" t="n"/>
      <c r="B140" s="32" t="n"/>
      <c r="C140" s="32" t="n"/>
      <c r="D140" s="14" t="n"/>
      <c r="E140" s="15" t="n"/>
      <c r="F140" s="16" t="n"/>
      <c r="G140" s="16" t="n"/>
    </row>
    <row r="141">
      <c r="A141" s="17" t="inlineStr">
        <is>
          <t>(b)Privately Placed/Unlisted</t>
        </is>
      </c>
      <c r="B141" s="32" t="n"/>
      <c r="C141" s="32" t="n"/>
      <c r="D141" s="14" t="n"/>
      <c r="E141" s="15" t="n"/>
      <c r="F141" s="16" t="n"/>
      <c r="G141" s="16" t="n"/>
    </row>
    <row r="142">
      <c r="A142" s="17" t="inlineStr">
        <is>
          <t>Sub Total</t>
        </is>
      </c>
      <c r="B142" s="32" t="n"/>
      <c r="C142" s="32" t="n"/>
      <c r="D142" s="14" t="n"/>
      <c r="E142" s="40" t="inlineStr">
        <is>
          <t>NIL</t>
        </is>
      </c>
      <c r="F142" s="41" t="inlineStr">
        <is>
          <t>NIL</t>
        </is>
      </c>
      <c r="G142" s="16" t="n"/>
    </row>
    <row r="143">
      <c r="A143" s="13" t="n"/>
      <c r="B143" s="32" t="n"/>
      <c r="C143" s="32" t="n"/>
      <c r="D143" s="14" t="n"/>
      <c r="E143" s="15" t="n"/>
      <c r="F143" s="16" t="n"/>
      <c r="G143" s="16" t="n"/>
    </row>
    <row r="144">
      <c r="A144" s="17" t="inlineStr">
        <is>
          <t>(c)Securitised Debt Instruments</t>
        </is>
      </c>
      <c r="B144" s="32" t="n"/>
      <c r="C144" s="32" t="n"/>
      <c r="D144" s="14" t="n"/>
      <c r="E144" s="15" t="n"/>
      <c r="F144" s="16" t="n"/>
      <c r="G144" s="16" t="n"/>
    </row>
    <row r="145">
      <c r="A145" s="17" t="inlineStr">
        <is>
          <t>Sub Total</t>
        </is>
      </c>
      <c r="B145" s="32" t="n"/>
      <c r="C145" s="32" t="n"/>
      <c r="D145" s="14" t="n"/>
      <c r="E145" s="40" t="inlineStr">
        <is>
          <t>NIL</t>
        </is>
      </c>
      <c r="F145" s="41" t="inlineStr">
        <is>
          <t>NIL</t>
        </is>
      </c>
      <c r="G145" s="16" t="n"/>
    </row>
    <row r="146">
      <c r="A146" s="17" t="n"/>
      <c r="B146" s="32" t="n"/>
      <c r="C146" s="32" t="n"/>
      <c r="D146" s="14" t="n"/>
      <c r="E146" s="70" t="n"/>
      <c r="F146" s="71" t="n"/>
      <c r="G146" s="16" t="n"/>
    </row>
    <row r="147">
      <c r="A147" s="69" t="inlineStr">
        <is>
          <t>(d) Non-convertible Preference share</t>
        </is>
      </c>
      <c r="B147" s="32" t="n"/>
      <c r="C147" s="32" t="n"/>
      <c r="D147" s="14" t="n"/>
      <c r="E147" s="15" t="n"/>
      <c r="F147" s="16" t="n"/>
      <c r="G147" s="16" t="n"/>
    </row>
    <row r="148">
      <c r="A148" s="13" t="inlineStr">
        <is>
          <t>6% TVS MOTOR CO LTD NCRPS 01-09-2026</t>
        </is>
      </c>
      <c r="B148" s="32" t="inlineStr">
        <is>
          <t>INE494B04019</t>
        </is>
      </c>
      <c r="C148" s="32" t="inlineStr">
        <is>
          <t>Automobiles</t>
        </is>
      </c>
      <c r="D148" s="14" t="n">
        <v>2808904</v>
      </c>
      <c r="E148" s="15" t="n">
        <v>284.84</v>
      </c>
      <c r="F148" s="16" t="n">
        <v>0.0002</v>
      </c>
      <c r="G148" s="16" t="n">
        <v>0.06035</v>
      </c>
    </row>
    <row r="149">
      <c r="A149" s="17" t="inlineStr">
        <is>
          <t>Sub Total</t>
        </is>
      </c>
      <c r="B149" s="33" t="n"/>
      <c r="C149" s="33" t="n"/>
      <c r="D149" s="18" t="n"/>
      <c r="E149" s="38" t="n">
        <v>284.84</v>
      </c>
      <c r="F149" s="39" t="n">
        <v>0.0002</v>
      </c>
      <c r="G149" s="21" t="n"/>
    </row>
    <row r="150">
      <c r="A150" s="13" t="n"/>
      <c r="B150" s="32" t="n"/>
      <c r="C150" s="32" t="n"/>
      <c r="D150" s="14" t="n"/>
      <c r="E150" s="15" t="n"/>
      <c r="F150" s="16" t="n"/>
      <c r="G150" s="16" t="n"/>
    </row>
    <row r="151">
      <c r="A151" s="25" t="inlineStr">
        <is>
          <t>TOTAL</t>
        </is>
      </c>
      <c r="B151" s="34" t="n"/>
      <c r="C151" s="34" t="n"/>
      <c r="D151" s="26" t="n"/>
      <c r="E151" s="38" t="n">
        <v>90720.59</v>
      </c>
      <c r="F151" s="39" t="n">
        <v>0.0675</v>
      </c>
      <c r="G151" s="21" t="n"/>
    </row>
    <row r="152">
      <c r="A152" s="13" t="n"/>
      <c r="B152" s="32" t="n"/>
      <c r="C152" s="32" t="n"/>
      <c r="D152" s="14" t="n"/>
      <c r="E152" s="15" t="n"/>
      <c r="F152" s="16" t="n"/>
      <c r="G152" s="16" t="n"/>
    </row>
    <row r="153">
      <c r="A153" s="13" t="n"/>
      <c r="B153" s="32" t="n"/>
      <c r="C153" s="32" t="n"/>
      <c r="D153" s="14" t="n"/>
      <c r="E153" s="15" t="n"/>
      <c r="F153" s="16" t="n"/>
      <c r="G153" s="16" t="n"/>
    </row>
    <row r="154">
      <c r="A154" s="17" t="inlineStr">
        <is>
          <t>Investment in Mutual fund</t>
        </is>
      </c>
      <c r="B154" s="32" t="n"/>
      <c r="C154" s="32" t="n"/>
      <c r="D154" s="14" t="n"/>
      <c r="E154" s="15" t="n"/>
      <c r="F154" s="16" t="n"/>
      <c r="G154" s="16" t="n"/>
    </row>
    <row r="155">
      <c r="A155" s="13" t="inlineStr">
        <is>
          <t>EDELWEISS LIQUID FUND - DIRECT PL -GR</t>
        </is>
      </c>
      <c r="B155" s="32" t="inlineStr">
        <is>
          <t>INF754K01GM4</t>
        </is>
      </c>
      <c r="C155" s="32" t="n"/>
      <c r="D155" s="14" t="n">
        <v>859611.665</v>
      </c>
      <c r="E155" s="15" t="n">
        <v>30012.6</v>
      </c>
      <c r="F155" s="16" t="n">
        <v>0.0224</v>
      </c>
      <c r="G155" s="16" t="n"/>
    </row>
    <row r="156">
      <c r="A156" s="13" t="inlineStr">
        <is>
          <t>EDEL CRI IBX AAA FIN S JN 28-DIRECT-GR</t>
        </is>
      </c>
      <c r="B156" s="32" t="inlineStr">
        <is>
          <t>INF754K01TP0</t>
        </is>
      </c>
      <c r="C156" s="32" t="n"/>
      <c r="D156" s="14" t="n">
        <v>17103833.9753</v>
      </c>
      <c r="E156" s="15" t="n">
        <v>1866.2</v>
      </c>
      <c r="F156" s="16" t="n">
        <v>0.0014</v>
      </c>
      <c r="G156" s="16" t="n"/>
    </row>
    <row r="157">
      <c r="A157" s="13" t="inlineStr">
        <is>
          <t>EDEL CRIS-IBX AAA NBFC-HFC-JUN 27 IND FD</t>
        </is>
      </c>
      <c r="B157" s="32" t="inlineStr">
        <is>
          <t>INF754K01UG7</t>
        </is>
      </c>
      <c r="C157" s="32" t="n"/>
      <c r="D157" s="14" t="n">
        <v>9574213.463000001</v>
      </c>
      <c r="E157" s="15" t="n">
        <v>1025.44</v>
      </c>
      <c r="F157" s="16" t="n">
        <v>0.0008</v>
      </c>
      <c r="G157" s="16" t="n"/>
    </row>
    <row r="158">
      <c r="A158" s="13" t="inlineStr">
        <is>
          <t>EDELWEISS MONEY MARKET FUND - DIRECT PL</t>
        </is>
      </c>
      <c r="B158" s="32" t="inlineStr">
        <is>
          <t>INF843K01CE1</t>
        </is>
      </c>
      <c r="C158" s="32" t="n"/>
      <c r="D158" s="14" t="n">
        <v>0.0002</v>
      </c>
      <c r="E158" s="15" t="n">
        <v>0</v>
      </c>
      <c r="F158" s="16" t="n">
        <v>0</v>
      </c>
      <c r="G158" s="16" t="n"/>
    </row>
    <row r="159">
      <c r="A159" s="13" t="n"/>
      <c r="B159" s="32" t="n"/>
      <c r="C159" s="32" t="n"/>
      <c r="D159" s="14" t="n"/>
      <c r="E159" s="15" t="n"/>
      <c r="F159" s="16" t="n"/>
      <c r="G159" s="16" t="n"/>
    </row>
    <row r="160">
      <c r="A160" s="25" t="inlineStr">
        <is>
          <t>TOTAL</t>
        </is>
      </c>
      <c r="B160" s="34" t="n"/>
      <c r="C160" s="34" t="n"/>
      <c r="D160" s="26" t="n"/>
      <c r="E160" s="19" t="n">
        <v>32904.24</v>
      </c>
      <c r="F160" s="20" t="n">
        <v>0.0246</v>
      </c>
      <c r="G160" s="21" t="n"/>
    </row>
    <row r="161">
      <c r="A161" s="13" t="n"/>
      <c r="B161" s="32" t="n"/>
      <c r="C161" s="32" t="n"/>
      <c r="D161" s="14" t="n"/>
      <c r="E161" s="15" t="n"/>
      <c r="F161" s="16" t="n"/>
      <c r="G161" s="16" t="n"/>
    </row>
    <row r="162">
      <c r="A162" s="17" t="inlineStr">
        <is>
          <t>TREPS / Reverse Repo</t>
        </is>
      </c>
      <c r="B162" s="32" t="n"/>
      <c r="C162" s="32" t="n"/>
      <c r="D162" s="14" t="n"/>
      <c r="E162" s="15" t="n"/>
      <c r="F162" s="16" t="n"/>
      <c r="G162" s="16" t="n"/>
    </row>
    <row r="163">
      <c r="A163" s="13" t="inlineStr">
        <is>
          <t>Clearing Corporation of India Ltd.</t>
        </is>
      </c>
      <c r="B163" s="32" t="n"/>
      <c r="C163" s="32" t="n"/>
      <c r="D163" s="14" t="n"/>
      <c r="E163" s="15" t="n">
        <v>118109.64</v>
      </c>
      <c r="F163" s="16" t="n">
        <v>0.0881</v>
      </c>
      <c r="G163" s="16" t="n">
        <v>0.053935</v>
      </c>
    </row>
    <row r="164">
      <c r="A164" s="17" t="inlineStr">
        <is>
          <t>Sub Total</t>
        </is>
      </c>
      <c r="B164" s="33" t="n"/>
      <c r="C164" s="33" t="n"/>
      <c r="D164" s="18" t="n"/>
      <c r="E164" s="38" t="n">
        <v>118109.64</v>
      </c>
      <c r="F164" s="39" t="n">
        <v>0.0881</v>
      </c>
      <c r="G164" s="21" t="n"/>
    </row>
    <row r="165">
      <c r="A165" s="13" t="n"/>
      <c r="B165" s="32" t="n"/>
      <c r="C165" s="32" t="n"/>
      <c r="D165" s="14" t="n"/>
      <c r="E165" s="15" t="n"/>
      <c r="F165" s="16" t="n"/>
      <c r="G165" s="16" t="n"/>
    </row>
    <row r="166">
      <c r="A166" s="25" t="inlineStr">
        <is>
          <t>TOTAL</t>
        </is>
      </c>
      <c r="B166" s="34" t="n"/>
      <c r="C166" s="34" t="n"/>
      <c r="D166" s="26" t="n"/>
      <c r="E166" s="19" t="n">
        <v>118109.64</v>
      </c>
      <c r="F166" s="20" t="n">
        <v>0.0881</v>
      </c>
      <c r="G166" s="21" t="n"/>
    </row>
    <row r="167">
      <c r="A167" s="13" t="inlineStr">
        <is>
          <t>Accrued Interest</t>
        </is>
      </c>
      <c r="B167" s="32" t="n"/>
      <c r="C167" s="32" t="n"/>
      <c r="D167" s="14" t="n"/>
      <c r="E167" s="15" t="n">
        <v>3081.8703551</v>
      </c>
      <c r="F167" s="16" t="n">
        <v>0.002297</v>
      </c>
      <c r="G167" s="16" t="n"/>
    </row>
    <row r="168">
      <c r="A168" s="13" t="inlineStr">
        <is>
          <t>Net Receivables/(Payables)</t>
        </is>
      </c>
      <c r="B168" s="32" t="n"/>
      <c r="C168" s="32" t="n"/>
      <c r="D168" s="14" t="n"/>
      <c r="E168" s="36" t="n">
        <v>-2010.3903551</v>
      </c>
      <c r="F168" s="37" t="n">
        <v>-0.001497</v>
      </c>
      <c r="G168" s="16" t="n">
        <v>0.053934</v>
      </c>
    </row>
    <row r="169">
      <c r="A169" s="27" t="inlineStr">
        <is>
          <t>GRAND TOTAL</t>
        </is>
      </c>
      <c r="B169" s="35" t="n"/>
      <c r="C169" s="35" t="n"/>
      <c r="D169" s="28" t="n"/>
      <c r="E169" s="29" t="n">
        <v>1341140.24</v>
      </c>
      <c r="F169" s="30" t="n">
        <v>1</v>
      </c>
      <c r="G169" s="30" t="n"/>
    </row>
    <row r="171">
      <c r="A171" s="83" t="inlineStr">
        <is>
          <t>Net Receivables/(Payables) include Net Current Assets as well as the Mark to Market on derivative trades.</t>
        </is>
      </c>
    </row>
    <row r="172">
      <c r="A172" s="83" t="inlineStr">
        <is>
          <t>**Non Traded Security</t>
        </is>
      </c>
    </row>
    <row r="174">
      <c r="A174" s="83" t="inlineStr">
        <is>
          <t>Notes:</t>
        </is>
      </c>
    </row>
    <row r="175">
      <c r="A175" s="57" t="inlineStr">
        <is>
          <t>1. Security in default beyond its maturiy date</t>
        </is>
      </c>
      <c r="B175" s="3" t="inlineStr">
        <is>
          <t>NIL</t>
        </is>
      </c>
    </row>
    <row r="176">
      <c r="A176" t="inlineStr">
        <is>
          <t>2. NAV at the beginning of the period (Rs. per unit)</t>
        </is>
      </c>
    </row>
    <row r="177">
      <c r="A177" t="inlineStr">
        <is>
          <t>Plan /option (Face Value 10)</t>
        </is>
      </c>
      <c r="B177" t="inlineStr">
        <is>
          <t>As on</t>
        </is>
      </c>
      <c r="C177" t="inlineStr">
        <is>
          <t>As on</t>
        </is>
      </c>
    </row>
    <row r="178">
      <c r="B178" s="58" t="n">
        <v>45961</v>
      </c>
      <c r="C178" s="58" t="n">
        <v>45989</v>
      </c>
    </row>
    <row r="179">
      <c r="A179" t="inlineStr">
        <is>
          <t>Direct plan -Quarterly IDCW option</t>
        </is>
      </c>
      <c r="B179" t="n">
        <v>29.18</v>
      </c>
      <c r="C179" t="n">
        <v>29.55</v>
      </c>
    </row>
    <row r="180">
      <c r="A180" t="inlineStr">
        <is>
          <t>Direct Plan Growth Option</t>
        </is>
      </c>
      <c r="B180" t="n">
        <v>59.33</v>
      </c>
      <c r="C180" t="n">
        <v>60.08</v>
      </c>
    </row>
    <row r="181">
      <c r="A181" t="inlineStr">
        <is>
          <t>Direct Plan Monthly IDCW Option</t>
        </is>
      </c>
      <c r="B181" t="n">
        <v>27.1</v>
      </c>
      <c r="C181" t="n">
        <v>27.26</v>
      </c>
    </row>
    <row r="182">
      <c r="A182" t="inlineStr">
        <is>
          <t>Regular Plan -Quarterly IDCW option</t>
        </is>
      </c>
      <c r="B182" t="n">
        <v>21.54</v>
      </c>
      <c r="C182" t="n">
        <v>21.8</v>
      </c>
    </row>
    <row r="183">
      <c r="A183" t="inlineStr">
        <is>
          <t>Regular Plan Growth Option</t>
        </is>
      </c>
      <c r="B183" t="n">
        <v>52</v>
      </c>
      <c r="C183" t="n">
        <v>52.61</v>
      </c>
    </row>
    <row r="184">
      <c r="A184" t="inlineStr">
        <is>
          <t>Regular Plan Monthly IDCW Option</t>
        </is>
      </c>
      <c r="B184" t="n">
        <v>21.83</v>
      </c>
      <c r="C184" t="n">
        <v>21.9</v>
      </c>
    </row>
    <row r="186">
      <c r="A186" t="inlineStr">
        <is>
          <t>3. Total Dividend (Net) declared during the month</t>
        </is>
      </c>
    </row>
    <row r="188">
      <c r="A188" s="59" t="inlineStr">
        <is>
          <t>Plan/Option Name</t>
        </is>
      </c>
      <c r="B188" s="59" t="inlineStr">
        <is>
          <t> </t>
        </is>
      </c>
      <c r="C188" s="59" t="inlineStr">
        <is>
          <t>individual &amp; HUF</t>
        </is>
      </c>
      <c r="D188" s="59" t="inlineStr">
        <is>
          <t>others</t>
        </is>
      </c>
    </row>
    <row r="189">
      <c r="A189" s="59" t="inlineStr">
        <is>
          <t>Direct Plan - Monthly IDCW</t>
        </is>
      </c>
      <c r="B189" s="59" t="n"/>
      <c r="C189" s="59" t="n">
        <v>0.18</v>
      </c>
      <c r="D189" s="59" t="n">
        <v>0.18</v>
      </c>
    </row>
    <row r="190">
      <c r="A190" s="59" t="inlineStr">
        <is>
          <t>Regular Plan - Monthly IDCW</t>
        </is>
      </c>
      <c r="B190" s="59" t="n"/>
      <c r="C190" s="59" t="n">
        <v>0.18</v>
      </c>
      <c r="D190" s="59" t="n">
        <v>0.18</v>
      </c>
    </row>
    <row r="192">
      <c r="A192" t="inlineStr">
        <is>
          <t>4. Bonus was declared during the month</t>
        </is>
      </c>
      <c r="B192" s="3" t="inlineStr">
        <is>
          <t>NIL</t>
        </is>
      </c>
    </row>
    <row r="193" ht="29" customHeight="1">
      <c r="A193" s="57" t="inlineStr">
        <is>
          <t>5. Investment in Repo of Corporate Debt Securities during the month ended November 30, 2025</t>
        </is>
      </c>
      <c r="B193" s="3" t="inlineStr">
        <is>
          <t>NIL</t>
        </is>
      </c>
    </row>
    <row r="194" ht="29" customHeight="1">
      <c r="A194" s="57" t="inlineStr">
        <is>
          <t>6. Investment in foreign securities/ADRs/GDRs at the end of the month</t>
        </is>
      </c>
      <c r="B194" s="3" t="inlineStr">
        <is>
          <t>NIL</t>
        </is>
      </c>
    </row>
    <row r="195">
      <c r="A195" t="inlineStr">
        <is>
          <t>7. Portfolio Turnover Ratio</t>
        </is>
      </c>
      <c r="B195" s="60" t="n">
        <v>1.8465</v>
      </c>
    </row>
    <row r="196" ht="43.5" customHeight="1">
      <c r="A196" s="57" t="inlineStr">
        <is>
          <t>8. Total gross exposure to derivative instruments (excluding reversed positions) at the end of the month (Rs. in Lakhs)</t>
        </is>
      </c>
      <c r="B196" s="3" t="n">
        <v>10369.962375</v>
      </c>
    </row>
    <row r="197">
      <c r="B197" s="3" t="n"/>
    </row>
    <row r="198" ht="29" customHeight="1">
      <c r="A198" s="57" t="inlineStr">
        <is>
          <t>9. Margin Deposits includes Margin money placed on derivatives other than margin money placed with bank</t>
        </is>
      </c>
      <c r="B198" s="3" t="inlineStr">
        <is>
          <t>NIL</t>
        </is>
      </c>
    </row>
    <row r="199" ht="29" customHeight="1">
      <c r="A199" s="57" t="inlineStr">
        <is>
          <t>10. Value of investment made by other schemes under same management (Rs. In Lakhs)</t>
        </is>
      </c>
      <c r="B199" t="inlineStr">
        <is>
          <t>NIL</t>
        </is>
      </c>
    </row>
    <row r="200" ht="29" customHeight="1">
      <c r="A200" s="57" t="inlineStr">
        <is>
          <t>11. Number of instance of deviation In valuation of securities</t>
        </is>
      </c>
      <c r="B200" s="3" t="inlineStr">
        <is>
          <t>NIL</t>
        </is>
      </c>
    </row>
    <row r="201" ht="29" customHeight="1">
      <c r="A201" s="57" t="inlineStr">
        <is>
          <t>12. Total value and percentage of illiquid equity shares / securities</t>
        </is>
      </c>
      <c r="B201" s="3" t="inlineStr">
        <is>
          <t>NIL</t>
        </is>
      </c>
    </row>
    <row r="203" ht="70" customHeight="1">
      <c r="A203" s="85" t="inlineStr">
        <is>
          <t>Scheme Name</t>
        </is>
      </c>
      <c r="B203" s="85" t="inlineStr">
        <is>
          <t>Risk- O - Meter</t>
        </is>
      </c>
      <c r="C203" s="85" t="inlineStr">
        <is>
          <t>Benchmark of the Scheme</t>
        </is>
      </c>
      <c r="D203" s="85" t="inlineStr">
        <is>
          <t>Benchmark Risk-o-meter</t>
        </is>
      </c>
    </row>
    <row r="204" ht="70" customHeight="1">
      <c r="A204" s="85" t="inlineStr">
        <is>
          <t>Edelweiss Balanced Advantage Fund</t>
        </is>
      </c>
      <c r="B204" s="85" t="n"/>
      <c r="C204" s="85" t="inlineStr">
        <is>
          <t>NIFTY 50 Hybrid Composite debt 50:50 Index</t>
        </is>
      </c>
      <c r="D204" s="85" t="n"/>
      <c r="E204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G63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7265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 BSE CAPITAL MARKETS &amp; INSURANCE ETF AS ON NOVEMBER 30, 2025</t>
        </is>
      </c>
    </row>
    <row r="2" ht="31.5" customHeight="1">
      <c r="A2" s="84" t="inlineStr">
        <is>
          <t>(An open-ended exchange traded scheme replicating/tracking BSE Capital Markets &amp; Insurance Total Return Index.)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SBI Life Insurance Company Ltd.</t>
        </is>
      </c>
      <c r="B8" s="32" t="inlineStr">
        <is>
          <t>INE123W01016</t>
        </is>
      </c>
      <c r="C8" s="32" t="inlineStr">
        <is>
          <t>Insurance</t>
        </is>
      </c>
      <c r="D8" s="14" t="n">
        <v>7754</v>
      </c>
      <c r="E8" s="15" t="n">
        <v>152.61</v>
      </c>
      <c r="F8" s="16" t="n">
        <v>0.1024</v>
      </c>
      <c r="G8" s="16" t="n"/>
    </row>
    <row r="9">
      <c r="A9" s="13" t="inlineStr">
        <is>
          <t>Multi Commodity Exchange Of India Ltd.</t>
        </is>
      </c>
      <c r="B9" s="32" t="inlineStr">
        <is>
          <t>INE745G01035</t>
        </is>
      </c>
      <c r="C9" s="32" t="inlineStr">
        <is>
          <t>Capital Markets</t>
        </is>
      </c>
      <c r="D9" s="14" t="n">
        <v>1461</v>
      </c>
      <c r="E9" s="15" t="n">
        <v>147.23</v>
      </c>
      <c r="F9" s="16" t="n">
        <v>0.0988</v>
      </c>
      <c r="G9" s="16" t="n"/>
    </row>
    <row r="10">
      <c r="A10" s="13" t="inlineStr">
        <is>
          <t>HDFC Life Insurance Company Ltd.</t>
        </is>
      </c>
      <c r="B10" s="32" t="inlineStr">
        <is>
          <t>INE795G01014</t>
        </is>
      </c>
      <c r="C10" s="32" t="inlineStr">
        <is>
          <t>Insurance</t>
        </is>
      </c>
      <c r="D10" s="14" t="n">
        <v>18285</v>
      </c>
      <c r="E10" s="15" t="n">
        <v>139.79</v>
      </c>
      <c r="F10" s="16" t="n">
        <v>0.09379999999999999</v>
      </c>
      <c r="G10" s="16" t="n"/>
    </row>
    <row r="11">
      <c r="A11" s="13" t="inlineStr">
        <is>
          <t>ICICI Lombard General Insurance Co. Ltd.</t>
        </is>
      </c>
      <c r="B11" s="32" t="inlineStr">
        <is>
          <t>INE765G01017</t>
        </is>
      </c>
      <c r="C11" s="32" t="inlineStr">
        <is>
          <t>Insurance</t>
        </is>
      </c>
      <c r="D11" s="14" t="n">
        <v>6836</v>
      </c>
      <c r="E11" s="15" t="n">
        <v>134.73</v>
      </c>
      <c r="F11" s="16" t="n">
        <v>0.09039999999999999</v>
      </c>
      <c r="G11" s="16" t="n"/>
    </row>
    <row r="12">
      <c r="A12" s="13" t="inlineStr">
        <is>
          <t>HDFC Asset Management Company Ltd.</t>
        </is>
      </c>
      <c r="B12" s="32" t="inlineStr">
        <is>
          <t>INE127D01025</t>
        </is>
      </c>
      <c r="C12" s="32" t="inlineStr">
        <is>
          <t>Capital Markets</t>
        </is>
      </c>
      <c r="D12" s="14" t="n">
        <v>4902</v>
      </c>
      <c r="E12" s="15" t="n">
        <v>130.98</v>
      </c>
      <c r="F12" s="16" t="n">
        <v>0.08790000000000001</v>
      </c>
      <c r="G12" s="16" t="n"/>
    </row>
    <row r="13">
      <c r="A13" s="13" t="inlineStr">
        <is>
          <t>Max Financial Services Ltd.</t>
        </is>
      </c>
      <c r="B13" s="32" t="inlineStr">
        <is>
          <t>INE180A01020</t>
        </is>
      </c>
      <c r="C13" s="32" t="inlineStr">
        <is>
          <t>Insurance</t>
        </is>
      </c>
      <c r="D13" s="14" t="n">
        <v>7513</v>
      </c>
      <c r="E13" s="15" t="n">
        <v>127.86</v>
      </c>
      <c r="F13" s="16" t="n">
        <v>0.0858</v>
      </c>
      <c r="G13" s="16" t="n"/>
    </row>
    <row r="14">
      <c r="A14" s="13" t="inlineStr">
        <is>
          <t>360 One Wam Ltd.</t>
        </is>
      </c>
      <c r="B14" s="32" t="inlineStr">
        <is>
          <t>INE466L01038</t>
        </is>
      </c>
      <c r="C14" s="32" t="inlineStr">
        <is>
          <t>Capital Markets</t>
        </is>
      </c>
      <c r="D14" s="14" t="n">
        <v>6606</v>
      </c>
      <c r="E14" s="15" t="n">
        <v>78.03</v>
      </c>
      <c r="F14" s="16" t="n">
        <v>0.0523</v>
      </c>
      <c r="G14" s="16" t="n"/>
    </row>
    <row r="15">
      <c r="A15" s="13" t="inlineStr">
        <is>
          <t>ICICI Prudential Life Insurance Co Ltd.</t>
        </is>
      </c>
      <c r="B15" s="32" t="inlineStr">
        <is>
          <t>INE726G01019</t>
        </is>
      </c>
      <c r="C15" s="32" t="inlineStr">
        <is>
          <t>Insurance</t>
        </is>
      </c>
      <c r="D15" s="14" t="n">
        <v>11188</v>
      </c>
      <c r="E15" s="15" t="n">
        <v>69.26000000000001</v>
      </c>
      <c r="F15" s="16" t="n">
        <v>0.0465</v>
      </c>
      <c r="G15" s="16" t="n"/>
    </row>
    <row r="16">
      <c r="A16" s="13" t="inlineStr">
        <is>
          <t>Computer Age Management Services Ltd.</t>
        </is>
      </c>
      <c r="B16" s="32" t="inlineStr">
        <is>
          <t>INE596I01012</t>
        </is>
      </c>
      <c r="C16" s="32" t="inlineStr">
        <is>
          <t>Capital Markets</t>
        </is>
      </c>
      <c r="D16" s="14" t="n">
        <v>1376</v>
      </c>
      <c r="E16" s="15" t="n">
        <v>53.3</v>
      </c>
      <c r="F16" s="16" t="n">
        <v>0.0358</v>
      </c>
      <c r="G16" s="16" t="n"/>
    </row>
    <row r="17">
      <c r="A17" s="13" t="inlineStr">
        <is>
          <t>Angel One Ltd.</t>
        </is>
      </c>
      <c r="B17" s="32" t="inlineStr">
        <is>
          <t>INE732I01013</t>
        </is>
      </c>
      <c r="C17" s="32" t="inlineStr">
        <is>
          <t>Capital Markets</t>
        </is>
      </c>
      <c r="D17" s="14" t="n">
        <v>1842</v>
      </c>
      <c r="E17" s="15" t="n">
        <v>49.79</v>
      </c>
      <c r="F17" s="16" t="n">
        <v>0.0334</v>
      </c>
      <c r="G17" s="16" t="n"/>
    </row>
    <row r="18">
      <c r="A18" s="13" t="inlineStr">
        <is>
          <t>Life Insurance Corporation of India</t>
        </is>
      </c>
      <c r="B18" s="32" t="inlineStr">
        <is>
          <t>INE0J1Y01017</t>
        </is>
      </c>
      <c r="C18" s="32" t="inlineStr">
        <is>
          <t>Insurance</t>
        </is>
      </c>
      <c r="D18" s="14" t="n">
        <v>5435</v>
      </c>
      <c r="E18" s="15" t="n">
        <v>48.6</v>
      </c>
      <c r="F18" s="16" t="n">
        <v>0.0326</v>
      </c>
      <c r="G18" s="16" t="n"/>
    </row>
    <row r="19">
      <c r="A19" s="13" t="inlineStr">
        <is>
          <t>Nippon Life India Asset Management Ltd.</t>
        </is>
      </c>
      <c r="B19" s="32" t="inlineStr">
        <is>
          <t>INE298J01013</t>
        </is>
      </c>
      <c r="C19" s="32" t="inlineStr">
        <is>
          <t>Capital Markets</t>
        </is>
      </c>
      <c r="D19" s="14" t="n">
        <v>5101</v>
      </c>
      <c r="E19" s="15" t="n">
        <v>44.68</v>
      </c>
      <c r="F19" s="16" t="n">
        <v>0.03</v>
      </c>
      <c r="G19" s="16" t="n"/>
    </row>
    <row r="20">
      <c r="A20" s="13" t="inlineStr">
        <is>
          <t>Motilal Oswal Financial Services Ltd.</t>
        </is>
      </c>
      <c r="B20" s="32" t="inlineStr">
        <is>
          <t>INE338I01027</t>
        </is>
      </c>
      <c r="C20" s="32" t="inlineStr">
        <is>
          <t>Capital Markets</t>
        </is>
      </c>
      <c r="D20" s="14" t="n">
        <v>4465</v>
      </c>
      <c r="E20" s="15" t="n">
        <v>42.85</v>
      </c>
      <c r="F20" s="16" t="n">
        <v>0.0287</v>
      </c>
      <c r="G20" s="16" t="n"/>
    </row>
    <row r="21">
      <c r="A21" s="13" t="inlineStr">
        <is>
          <t>KFIN Technologies Ltd.</t>
        </is>
      </c>
      <c r="B21" s="32" t="inlineStr">
        <is>
          <t>INE138Y01010</t>
        </is>
      </c>
      <c r="C21" s="32" t="inlineStr">
        <is>
          <t>Capital Markets</t>
        </is>
      </c>
      <c r="D21" s="14" t="n">
        <v>3798</v>
      </c>
      <c r="E21" s="15" t="n">
        <v>40.13</v>
      </c>
      <c r="F21" s="16" t="n">
        <v>0.0269</v>
      </c>
      <c r="G21" s="16" t="n"/>
    </row>
    <row r="22">
      <c r="A22" s="13" t="inlineStr">
        <is>
          <t>General Insurance Corporation of India</t>
        </is>
      </c>
      <c r="B22" s="32" t="inlineStr">
        <is>
          <t>INE481Y01014</t>
        </is>
      </c>
      <c r="C22" s="32" t="inlineStr">
        <is>
          <t>Insurance</t>
        </is>
      </c>
      <c r="D22" s="14" t="n">
        <v>9047</v>
      </c>
      <c r="E22" s="15" t="n">
        <v>35.04</v>
      </c>
      <c r="F22" s="16" t="n">
        <v>0.0235</v>
      </c>
      <c r="G22" s="16" t="n"/>
    </row>
    <row r="23">
      <c r="A23" s="13" t="inlineStr">
        <is>
          <t>Nuvama Wealth Management Ltd.</t>
        </is>
      </c>
      <c r="B23" s="32" t="inlineStr">
        <is>
          <t>INE531F01015</t>
        </is>
      </c>
      <c r="C23" s="32" t="inlineStr">
        <is>
          <t>Capital Markets</t>
        </is>
      </c>
      <c r="D23" s="14" t="n">
        <v>434</v>
      </c>
      <c r="E23" s="15" t="n">
        <v>32.37</v>
      </c>
      <c r="F23" s="16" t="n">
        <v>0.0217</v>
      </c>
      <c r="G23" s="16" t="n"/>
    </row>
    <row r="24">
      <c r="A24" s="13" t="inlineStr">
        <is>
          <t>Anand Rathi Wealth Ltd.</t>
        </is>
      </c>
      <c r="B24" s="32" t="inlineStr">
        <is>
          <t>INE463V01026</t>
        </is>
      </c>
      <c r="C24" s="32" t="inlineStr">
        <is>
          <t>Capital Markets</t>
        </is>
      </c>
      <c r="D24" s="14" t="n">
        <v>1119</v>
      </c>
      <c r="E24" s="15" t="n">
        <v>32.34</v>
      </c>
      <c r="F24" s="16" t="n">
        <v>0.0217</v>
      </c>
      <c r="G24" s="16" t="n"/>
    </row>
    <row r="25">
      <c r="A25" s="13" t="inlineStr">
        <is>
          <t>Star Health &amp; Allied Insurance Co Ltd.</t>
        </is>
      </c>
      <c r="B25" s="32" t="inlineStr">
        <is>
          <t>INE575P01011</t>
        </is>
      </c>
      <c r="C25" s="32" t="inlineStr">
        <is>
          <t>Insurance</t>
        </is>
      </c>
      <c r="D25" s="14" t="n">
        <v>6569</v>
      </c>
      <c r="E25" s="15" t="n">
        <v>32.07</v>
      </c>
      <c r="F25" s="16" t="n">
        <v>0.0215</v>
      </c>
      <c r="G25" s="16" t="n"/>
    </row>
    <row r="26">
      <c r="A26" s="13" t="inlineStr">
        <is>
          <t>Indian Energy Exchange Ltd.</t>
        </is>
      </c>
      <c r="B26" s="32" t="inlineStr">
        <is>
          <t>INE022Q01020</t>
        </is>
      </c>
      <c r="C26" s="32" t="inlineStr">
        <is>
          <t>Capital Markets</t>
        </is>
      </c>
      <c r="D26" s="14" t="n">
        <v>22911</v>
      </c>
      <c r="E26" s="15" t="n">
        <v>31.93</v>
      </c>
      <c r="F26" s="16" t="n">
        <v>0.0214</v>
      </c>
      <c r="G26" s="16" t="n"/>
    </row>
    <row r="27">
      <c r="A27" s="13" t="inlineStr">
        <is>
          <t>Go Digit General Insurance Ltd.</t>
        </is>
      </c>
      <c r="B27" s="32" t="inlineStr">
        <is>
          <t>INE03JT01014</t>
        </is>
      </c>
      <c r="C27" s="32" t="inlineStr">
        <is>
          <t>Insurance</t>
        </is>
      </c>
      <c r="D27" s="14" t="n">
        <v>7141</v>
      </c>
      <c r="E27" s="15" t="n">
        <v>25.55</v>
      </c>
      <c r="F27" s="16" t="n">
        <v>0.0171</v>
      </c>
      <c r="G27" s="16" t="n"/>
    </row>
    <row r="28">
      <c r="A28" s="13" t="inlineStr">
        <is>
          <t>Aditya Birla Sun Life AMC Ltd.</t>
        </is>
      </c>
      <c r="B28" s="32" t="inlineStr">
        <is>
          <t>INE404A01024</t>
        </is>
      </c>
      <c r="C28" s="32" t="inlineStr">
        <is>
          <t>Capital Markets</t>
        </is>
      </c>
      <c r="D28" s="14" t="n">
        <v>2066</v>
      </c>
      <c r="E28" s="15" t="n">
        <v>15.2</v>
      </c>
      <c r="F28" s="16" t="n">
        <v>0.0102</v>
      </c>
      <c r="G28" s="16" t="n"/>
    </row>
    <row r="29">
      <c r="A29" s="13" t="inlineStr">
        <is>
          <t>UTI Asset Management Company Ltd.</t>
        </is>
      </c>
      <c r="B29" s="32" t="inlineStr">
        <is>
          <t>INE094J01016</t>
        </is>
      </c>
      <c r="C29" s="32" t="inlineStr">
        <is>
          <t>Capital Markets</t>
        </is>
      </c>
      <c r="D29" s="14" t="n">
        <v>1175</v>
      </c>
      <c r="E29" s="15" t="n">
        <v>13.41</v>
      </c>
      <c r="F29" s="16" t="n">
        <v>0.008999999999999999</v>
      </c>
      <c r="G29" s="16" t="n"/>
    </row>
    <row r="30">
      <c r="A30" s="13" t="inlineStr">
        <is>
          <t>The New India Assurance Company Ltd.</t>
        </is>
      </c>
      <c r="B30" s="32" t="inlineStr">
        <is>
          <t>INE470Y01017</t>
        </is>
      </c>
      <c r="C30" s="32" t="inlineStr">
        <is>
          <t>Insurance</t>
        </is>
      </c>
      <c r="D30" s="14" t="n">
        <v>7082</v>
      </c>
      <c r="E30" s="15" t="n">
        <v>12.09</v>
      </c>
      <c r="F30" s="16" t="n">
        <v>0.0081</v>
      </c>
      <c r="G30" s="16" t="n"/>
    </row>
    <row r="31">
      <c r="A31" s="17" t="inlineStr">
        <is>
          <t>Sub Total</t>
        </is>
      </c>
      <c r="B31" s="33" t="n"/>
      <c r="C31" s="33" t="n"/>
      <c r="D31" s="18" t="n"/>
      <c r="E31" s="38" t="n">
        <v>1489.84</v>
      </c>
      <c r="F31" s="39" t="n">
        <v>0.9995000000000001</v>
      </c>
      <c r="G31" s="21" t="n"/>
    </row>
    <row r="32">
      <c r="A32" s="17" t="inlineStr">
        <is>
          <t>(b) Unlisted</t>
        </is>
      </c>
      <c r="B32" s="32" t="n"/>
      <c r="C32" s="32" t="n"/>
      <c r="D32" s="14" t="n"/>
      <c r="E32" s="15" t="n"/>
      <c r="F32" s="16" t="n"/>
      <c r="G32" s="16" t="n"/>
    </row>
    <row r="33">
      <c r="A33" s="17" t="inlineStr">
        <is>
          <t>Sub Total</t>
        </is>
      </c>
      <c r="B33" s="32" t="n"/>
      <c r="C33" s="32" t="n"/>
      <c r="D33" s="14" t="n"/>
      <c r="E33" s="40" t="inlineStr">
        <is>
          <t>NIL</t>
        </is>
      </c>
      <c r="F33" s="41" t="inlineStr">
        <is>
          <t>NIL</t>
        </is>
      </c>
      <c r="G33" s="16" t="n"/>
    </row>
    <row r="34">
      <c r="A34" s="25" t="inlineStr">
        <is>
          <t>TOTAL</t>
        </is>
      </c>
      <c r="B34" s="34" t="n"/>
      <c r="C34" s="34" t="n"/>
      <c r="D34" s="26" t="n"/>
      <c r="E34" s="29" t="n">
        <v>1489.84</v>
      </c>
      <c r="F34" s="30" t="n">
        <v>0.9995000000000001</v>
      </c>
      <c r="G34" s="21" t="n"/>
    </row>
    <row r="35">
      <c r="A35" s="13" t="n"/>
      <c r="B35" s="32" t="n"/>
      <c r="C35" s="32" t="n"/>
      <c r="D35" s="14" t="n"/>
      <c r="E35" s="15" t="n"/>
      <c r="F35" s="16" t="n"/>
      <c r="G35" s="16" t="n"/>
    </row>
    <row r="36">
      <c r="A36" s="13" t="inlineStr">
        <is>
          <t>Accrued Interest</t>
        </is>
      </c>
      <c r="B36" s="32" t="n"/>
      <c r="C36" s="32" t="n"/>
      <c r="D36" s="14" t="n"/>
      <c r="E36" s="15" t="n">
        <v>0</v>
      </c>
      <c r="F36" s="16" t="n">
        <v>0</v>
      </c>
      <c r="G36" s="16" t="n"/>
    </row>
    <row r="37">
      <c r="A37" s="13" t="inlineStr">
        <is>
          <t>Net Receivables/(Payables)</t>
        </is>
      </c>
      <c r="B37" s="32" t="n"/>
      <c r="C37" s="32" t="n"/>
      <c r="D37" s="14" t="n"/>
      <c r="E37" s="15" t="n">
        <v>0.98</v>
      </c>
      <c r="F37" s="16" t="n">
        <v>0.0005</v>
      </c>
      <c r="G37" s="16" t="n"/>
    </row>
    <row r="38">
      <c r="A38" s="27" t="inlineStr">
        <is>
          <t>GRAND TOTAL</t>
        </is>
      </c>
      <c r="B38" s="35" t="n"/>
      <c r="C38" s="35" t="n"/>
      <c r="D38" s="28" t="n"/>
      <c r="E38" s="29" t="n">
        <v>1490.82</v>
      </c>
      <c r="F38" s="30" t="n">
        <v>1</v>
      </c>
      <c r="G38" s="30" t="n"/>
    </row>
    <row r="43">
      <c r="A43" s="83" t="inlineStr">
        <is>
          <t>Notes:</t>
        </is>
      </c>
    </row>
    <row r="44">
      <c r="A44" s="57" t="inlineStr">
        <is>
          <t>1. Security in default beyond its maturiy date</t>
        </is>
      </c>
      <c r="B44" s="3" t="inlineStr">
        <is>
          <t>NIL</t>
        </is>
      </c>
    </row>
    <row r="45">
      <c r="A45" t="inlineStr">
        <is>
          <t>2. NAV at the beginning of the period (Rs. per unit)</t>
        </is>
      </c>
    </row>
    <row r="46">
      <c r="A46" t="inlineStr">
        <is>
          <t>Plan /option (Face Value 20.9838)</t>
        </is>
      </c>
      <c r="B46" t="inlineStr">
        <is>
          <t>As on</t>
        </is>
      </c>
      <c r="C46" t="inlineStr">
        <is>
          <t>As on</t>
        </is>
      </c>
    </row>
    <row r="47">
      <c r="B47" s="58" t="n">
        <v>45961</v>
      </c>
      <c r="C47" s="58" t="n">
        <v>45989</v>
      </c>
    </row>
    <row r="48">
      <c r="A48" t="inlineStr">
        <is>
          <t>Regular Plan  Growth Option</t>
        </is>
      </c>
      <c r="B48" t="n">
        <v>23.5247</v>
      </c>
      <c r="C48" t="n">
        <v>24.1164</v>
      </c>
    </row>
    <row r="50">
      <c r="A50" t="inlineStr">
        <is>
          <t xml:space="preserve">3. Total Dividend (Net) declared during the month </t>
        </is>
      </c>
      <c r="B50" s="3" t="inlineStr">
        <is>
          <t>NIL</t>
        </is>
      </c>
    </row>
    <row r="51">
      <c r="A51" t="inlineStr">
        <is>
          <t>4. Bonus was declared during the month</t>
        </is>
      </c>
      <c r="B51" s="3" t="inlineStr">
        <is>
          <t>NIL</t>
        </is>
      </c>
    </row>
    <row r="52" ht="29" customHeight="1">
      <c r="A52" s="57" t="inlineStr">
        <is>
          <t>5. Investment in Repo of Corporate Debt Securities during the month ended November 30, 2025</t>
        </is>
      </c>
      <c r="B52" s="3" t="inlineStr">
        <is>
          <t>NIL</t>
        </is>
      </c>
    </row>
    <row r="53" ht="29" customHeight="1">
      <c r="A53" s="57" t="inlineStr">
        <is>
          <t>6. Investment in foreign securities/ADRs/GDRs at the end of the month</t>
        </is>
      </c>
      <c r="B53" s="3" t="inlineStr">
        <is>
          <t>NIL</t>
        </is>
      </c>
    </row>
    <row r="54">
      <c r="A54" t="inlineStr">
        <is>
          <t>7. Portfolio Turnover Ratio</t>
        </is>
      </c>
      <c r="B54" s="60" t="n">
        <v>0.9801</v>
      </c>
    </row>
    <row r="55" ht="43.5" customHeight="1">
      <c r="A55" s="57" t="inlineStr">
        <is>
          <t>8. Total gross exposure to derivative instruments (excluding reversed positions) at the end of the month (Rs. in Lakhs)</t>
        </is>
      </c>
      <c r="B55" s="3" t="inlineStr">
        <is>
          <t>NIL</t>
        </is>
      </c>
    </row>
    <row r="56">
      <c r="B56" s="3" t="n"/>
    </row>
    <row r="57" ht="29" customHeight="1">
      <c r="A57" s="57" t="inlineStr">
        <is>
          <t>9. Margin Deposits includes Margin money placed on derivatives other than margin money placed with bank</t>
        </is>
      </c>
      <c r="B57" s="3" t="inlineStr">
        <is>
          <t>NIL</t>
        </is>
      </c>
    </row>
    <row r="58" ht="29" customHeight="1">
      <c r="A58" s="57" t="inlineStr">
        <is>
          <t>10. Value of investment made by other schemes under same management (Rs. In Lakhs)</t>
        </is>
      </c>
      <c r="B58" t="inlineStr">
        <is>
          <t>NIL</t>
        </is>
      </c>
    </row>
    <row r="59" ht="29" customHeight="1">
      <c r="A59" s="57" t="inlineStr">
        <is>
          <t>11. Number of instance of deviation In valuation of securities</t>
        </is>
      </c>
      <c r="B59" s="3" t="inlineStr">
        <is>
          <t>NIL</t>
        </is>
      </c>
    </row>
    <row r="60" ht="29" customHeight="1">
      <c r="A60" s="57" t="inlineStr">
        <is>
          <t>12. Total value and percentage of illiquid equity shares / securities</t>
        </is>
      </c>
      <c r="B60" s="3" t="inlineStr">
        <is>
          <t>NIL</t>
        </is>
      </c>
    </row>
    <row r="62" ht="70" customHeight="1">
      <c r="A62" s="85" t="inlineStr">
        <is>
          <t>Scheme Name</t>
        </is>
      </c>
      <c r="B62" s="85" t="inlineStr">
        <is>
          <t>Risk- O - Meter</t>
        </is>
      </c>
      <c r="C62" s="85" t="inlineStr">
        <is>
          <t>Benchmark of the Scheme</t>
        </is>
      </c>
      <c r="D62" s="85" t="inlineStr">
        <is>
          <t>Benchmark Risk-o-meter</t>
        </is>
      </c>
    </row>
    <row r="63" ht="70" customHeight="1">
      <c r="A63" s="85" t="inlineStr">
        <is>
          <t>Edelweiss BSE Capital Markets &amp; Insurance ETF</t>
        </is>
      </c>
      <c r="B63" s="85" t="n"/>
      <c r="C63" s="85" t="inlineStr">
        <is>
          <t>BSE Capital Markets &amp; Insurance TRI</t>
        </is>
      </c>
      <c r="D63" s="85" t="n"/>
      <c r="E63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G69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BSE INTERNET ECONOMY INDEX FUND AS ON NOVEMBER 30, 2025</t>
        </is>
      </c>
    </row>
    <row r="2" ht="31.5" customHeight="1">
      <c r="A2" s="84" t="inlineStr">
        <is>
          <t>(An open-ended index scheme replicating BSE Internet Economy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Bharti Airtel Ltd.</t>
        </is>
      </c>
      <c r="B8" s="32" t="inlineStr">
        <is>
          <t>INE397D01024</t>
        </is>
      </c>
      <c r="C8" s="32" t="inlineStr">
        <is>
          <t>Telecom - Services</t>
        </is>
      </c>
      <c r="D8" s="14" t="n">
        <v>25062</v>
      </c>
      <c r="E8" s="15" t="n">
        <v>526.5700000000001</v>
      </c>
      <c r="F8" s="16" t="n">
        <v>0.1614</v>
      </c>
      <c r="G8" s="16" t="n"/>
    </row>
    <row r="9">
      <c r="A9" s="13" t="inlineStr">
        <is>
          <t>Eternal Ltd.</t>
        </is>
      </c>
      <c r="B9" s="32" t="inlineStr">
        <is>
          <t>INE758T01015</t>
        </is>
      </c>
      <c r="C9" s="32" t="inlineStr">
        <is>
          <t>Retailing</t>
        </is>
      </c>
      <c r="D9" s="14" t="n">
        <v>146143</v>
      </c>
      <c r="E9" s="15" t="n">
        <v>438.65</v>
      </c>
      <c r="F9" s="16" t="n">
        <v>0.1345</v>
      </c>
      <c r="G9" s="16" t="n"/>
    </row>
    <row r="10">
      <c r="A10" s="13" t="inlineStr">
        <is>
          <t>PB Fintech Ltd.</t>
        </is>
      </c>
      <c r="B10" s="32" t="inlineStr">
        <is>
          <t>INE417T01026</t>
        </is>
      </c>
      <c r="C10" s="32" t="inlineStr">
        <is>
          <t>Financial Technology (Fintech)</t>
        </is>
      </c>
      <c r="D10" s="14" t="n">
        <v>16939</v>
      </c>
      <c r="E10" s="15" t="n">
        <v>308.06</v>
      </c>
      <c r="F10" s="16" t="n">
        <v>0.0945</v>
      </c>
      <c r="G10" s="16" t="n"/>
    </row>
    <row r="11">
      <c r="A11" s="13" t="inlineStr">
        <is>
          <t>Info Edge (India) Ltd.</t>
        </is>
      </c>
      <c r="B11" s="32" t="inlineStr">
        <is>
          <t>INE663F01032</t>
        </is>
      </c>
      <c r="C11" s="32" t="inlineStr">
        <is>
          <t>Retailing</t>
        </is>
      </c>
      <c r="D11" s="14" t="n">
        <v>19643</v>
      </c>
      <c r="E11" s="15" t="n">
        <v>261.17</v>
      </c>
      <c r="F11" s="16" t="n">
        <v>0.0801</v>
      </c>
      <c r="G11" s="16" t="n"/>
    </row>
    <row r="12">
      <c r="A12" s="13" t="inlineStr">
        <is>
          <t>Multi Commodity Exchange Of India Ltd.</t>
        </is>
      </c>
      <c r="B12" s="32" t="inlineStr">
        <is>
          <t>INE745G01035</t>
        </is>
      </c>
      <c r="C12" s="32" t="inlineStr">
        <is>
          <t>Capital Markets</t>
        </is>
      </c>
      <c r="D12" s="14" t="n">
        <v>2577</v>
      </c>
      <c r="E12" s="15" t="n">
        <v>259.7</v>
      </c>
      <c r="F12" s="16" t="n">
        <v>0.0796</v>
      </c>
      <c r="G12" s="16" t="n"/>
    </row>
    <row r="13">
      <c r="A13" s="13" t="inlineStr">
        <is>
          <t>One 97 Communications Ltd.</t>
        </is>
      </c>
      <c r="B13" s="32" t="inlineStr">
        <is>
          <t>INE982J01020</t>
        </is>
      </c>
      <c r="C13" s="32" t="inlineStr">
        <is>
          <t>Financial Technology (Fintech)</t>
        </is>
      </c>
      <c r="D13" s="14" t="n">
        <v>18389</v>
      </c>
      <c r="E13" s="15" t="n">
        <v>242.96</v>
      </c>
      <c r="F13" s="16" t="n">
        <v>0.0745</v>
      </c>
      <c r="G13" s="16" t="n"/>
    </row>
    <row r="14">
      <c r="A14" s="13" t="inlineStr">
        <is>
          <t>FSN E-Commerce Ventures Ltd.</t>
        </is>
      </c>
      <c r="B14" s="32" t="inlineStr">
        <is>
          <t>INE388Y01029</t>
        </is>
      </c>
      <c r="C14" s="32" t="inlineStr">
        <is>
          <t>Retailing</t>
        </is>
      </c>
      <c r="D14" s="14" t="n">
        <v>69381</v>
      </c>
      <c r="E14" s="15" t="n">
        <v>185.46</v>
      </c>
      <c r="F14" s="16" t="n">
        <v>0.0569</v>
      </c>
      <c r="G14" s="16" t="n"/>
    </row>
    <row r="15">
      <c r="A15" s="13" t="inlineStr">
        <is>
          <t>Swiggy Ltd.</t>
        </is>
      </c>
      <c r="B15" s="32" t="inlineStr">
        <is>
          <t>INE00H001014</t>
        </is>
      </c>
      <c r="C15" s="32" t="inlineStr">
        <is>
          <t>Retailing</t>
        </is>
      </c>
      <c r="D15" s="14" t="n">
        <v>42842</v>
      </c>
      <c r="E15" s="15" t="n">
        <v>162.07</v>
      </c>
      <c r="F15" s="16" t="n">
        <v>0.0497</v>
      </c>
      <c r="G15" s="16" t="n"/>
    </row>
    <row r="16">
      <c r="A16" s="13" t="inlineStr">
        <is>
          <t>360 One Wam Ltd.</t>
        </is>
      </c>
      <c r="B16" s="32" t="inlineStr">
        <is>
          <t>INE466L01038</t>
        </is>
      </c>
      <c r="C16" s="32" t="inlineStr">
        <is>
          <t>Capital Markets</t>
        </is>
      </c>
      <c r="D16" s="14" t="n">
        <v>11652</v>
      </c>
      <c r="E16" s="15" t="n">
        <v>137.63</v>
      </c>
      <c r="F16" s="16" t="n">
        <v>0.0422</v>
      </c>
      <c r="G16" s="16" t="n"/>
    </row>
    <row r="17">
      <c r="A17" s="13" t="inlineStr">
        <is>
          <t>Tata Communications Ltd.</t>
        </is>
      </c>
      <c r="B17" s="32" t="inlineStr">
        <is>
          <t>INE151A01013</t>
        </is>
      </c>
      <c r="C17" s="32" t="inlineStr">
        <is>
          <t>Telecom - Services</t>
        </is>
      </c>
      <c r="D17" s="14" t="n">
        <v>5904</v>
      </c>
      <c r="E17" s="15" t="n">
        <v>107.19</v>
      </c>
      <c r="F17" s="16" t="n">
        <v>0.0329</v>
      </c>
      <c r="G17" s="16" t="n"/>
    </row>
    <row r="18">
      <c r="A18" s="13" t="inlineStr">
        <is>
          <t>Indian Railway Catering &amp;Tou. Corp. Ltd.</t>
        </is>
      </c>
      <c r="B18" s="32" t="inlineStr">
        <is>
          <t>INE335Y01020</t>
        </is>
      </c>
      <c r="C18" s="32" t="inlineStr">
        <is>
          <t>Leisure Services</t>
        </is>
      </c>
      <c r="D18" s="14" t="n">
        <v>15360</v>
      </c>
      <c r="E18" s="15" t="n">
        <v>105.36</v>
      </c>
      <c r="F18" s="16" t="n">
        <v>0.0323</v>
      </c>
      <c r="G18" s="16" t="n"/>
    </row>
    <row r="19">
      <c r="A19" s="13" t="inlineStr">
        <is>
          <t>Computer Age Management Services Ltd.</t>
        </is>
      </c>
      <c r="B19" s="32" t="inlineStr">
        <is>
          <t>INE596I01012</t>
        </is>
      </c>
      <c r="C19" s="32" t="inlineStr">
        <is>
          <t>Capital Markets</t>
        </is>
      </c>
      <c r="D19" s="14" t="n">
        <v>2425</v>
      </c>
      <c r="E19" s="15" t="n">
        <v>93.94</v>
      </c>
      <c r="F19" s="16" t="n">
        <v>0.0288</v>
      </c>
      <c r="G19" s="16" t="n"/>
    </row>
    <row r="20">
      <c r="A20" s="13" t="inlineStr">
        <is>
          <t>Angel One Ltd.</t>
        </is>
      </c>
      <c r="B20" s="32" t="inlineStr">
        <is>
          <t>INE732I01013</t>
        </is>
      </c>
      <c r="C20" s="32" t="inlineStr">
        <is>
          <t>Capital Markets</t>
        </is>
      </c>
      <c r="D20" s="14" t="n">
        <v>3252</v>
      </c>
      <c r="E20" s="15" t="n">
        <v>87.90000000000001</v>
      </c>
      <c r="F20" s="16" t="n">
        <v>0.027</v>
      </c>
      <c r="G20" s="16" t="n"/>
    </row>
    <row r="21">
      <c r="A21" s="13" t="inlineStr">
        <is>
          <t>Motilal Oswal Financial Services Ltd.</t>
        </is>
      </c>
      <c r="B21" s="32" t="inlineStr">
        <is>
          <t>INE338I01027</t>
        </is>
      </c>
      <c r="C21" s="32" t="inlineStr">
        <is>
          <t>Capital Markets</t>
        </is>
      </c>
      <c r="D21" s="14" t="n">
        <v>7877</v>
      </c>
      <c r="E21" s="15" t="n">
        <v>75.59</v>
      </c>
      <c r="F21" s="16" t="n">
        <v>0.0232</v>
      </c>
      <c r="G21" s="16" t="n"/>
    </row>
    <row r="22">
      <c r="A22" s="13" t="inlineStr">
        <is>
          <t>KFIN Technologies Ltd.</t>
        </is>
      </c>
      <c r="B22" s="32" t="inlineStr">
        <is>
          <t>INE138Y01010</t>
        </is>
      </c>
      <c r="C22" s="32" t="inlineStr">
        <is>
          <t>Capital Markets</t>
        </is>
      </c>
      <c r="D22" s="14" t="n">
        <v>6701</v>
      </c>
      <c r="E22" s="15" t="n">
        <v>70.81</v>
      </c>
      <c r="F22" s="16" t="n">
        <v>0.0217</v>
      </c>
      <c r="G22" s="16" t="n"/>
    </row>
    <row r="23">
      <c r="A23" s="13" t="inlineStr">
        <is>
          <t>Bharti Hexacom Ltd.</t>
        </is>
      </c>
      <c r="B23" s="32" t="inlineStr">
        <is>
          <t>INE343G01021</t>
        </is>
      </c>
      <c r="C23" s="32" t="inlineStr">
        <is>
          <t>Telecom - Services</t>
        </is>
      </c>
      <c r="D23" s="14" t="n">
        <v>3790</v>
      </c>
      <c r="E23" s="15" t="n">
        <v>66.94</v>
      </c>
      <c r="F23" s="16" t="n">
        <v>0.0205</v>
      </c>
      <c r="G23" s="16" t="n"/>
    </row>
    <row r="24">
      <c r="A24" s="13" t="inlineStr">
        <is>
          <t>Indian Energy Exchange Ltd.</t>
        </is>
      </c>
      <c r="B24" s="32" t="inlineStr">
        <is>
          <t>INE022Q01020</t>
        </is>
      </c>
      <c r="C24" s="32" t="inlineStr">
        <is>
          <t>Capital Markets</t>
        </is>
      </c>
      <c r="D24" s="14" t="n">
        <v>40414</v>
      </c>
      <c r="E24" s="15" t="n">
        <v>56.32</v>
      </c>
      <c r="F24" s="16" t="n">
        <v>0.0173</v>
      </c>
      <c r="G24" s="16" t="n"/>
    </row>
    <row r="25">
      <c r="A25" s="13" t="inlineStr">
        <is>
          <t>Indiamart Intermesh Ltd.</t>
        </is>
      </c>
      <c r="B25" s="32" t="inlineStr">
        <is>
          <t>INE933S01016</t>
        </is>
      </c>
      <c r="C25" s="32" t="inlineStr">
        <is>
          <t>Retailing</t>
        </is>
      </c>
      <c r="D25" s="14" t="n">
        <v>1547</v>
      </c>
      <c r="E25" s="15" t="n">
        <v>35.79</v>
      </c>
      <c r="F25" s="16" t="n">
        <v>0.011</v>
      </c>
      <c r="G25" s="16" t="n"/>
    </row>
    <row r="26">
      <c r="A26" s="13" t="inlineStr">
        <is>
          <t>Tejas Networks Ltd.</t>
        </is>
      </c>
      <c r="B26" s="32" t="inlineStr">
        <is>
          <t>INE010J01012</t>
        </is>
      </c>
      <c r="C26" s="32" t="inlineStr">
        <is>
          <t>Telecom - Equipment &amp; Accessories</t>
        </is>
      </c>
      <c r="D26" s="14" t="n">
        <v>4107</v>
      </c>
      <c r="E26" s="15" t="n">
        <v>20.29</v>
      </c>
      <c r="F26" s="16" t="n">
        <v>0.0062</v>
      </c>
      <c r="G26" s="16" t="n"/>
    </row>
    <row r="27">
      <c r="A27" s="13" t="inlineStr">
        <is>
          <t>BLS International Services Ltd.</t>
        </is>
      </c>
      <c r="B27" s="32" t="inlineStr">
        <is>
          <t>INE153T01027</t>
        </is>
      </c>
      <c r="C27" s="32" t="inlineStr">
        <is>
          <t>Leisure Services</t>
        </is>
      </c>
      <c r="D27" s="14" t="n">
        <v>6033</v>
      </c>
      <c r="E27" s="15" t="n">
        <v>19.9</v>
      </c>
      <c r="F27" s="16" t="n">
        <v>0.0061</v>
      </c>
      <c r="G27" s="16" t="n"/>
    </row>
    <row r="28">
      <c r="A28" s="17" t="inlineStr">
        <is>
          <t>Sub Total</t>
        </is>
      </c>
      <c r="B28" s="33" t="n"/>
      <c r="C28" s="33" t="n"/>
      <c r="D28" s="18" t="n"/>
      <c r="E28" s="38" t="n">
        <v>3262.3</v>
      </c>
      <c r="F28" s="39" t="n">
        <v>1.0004</v>
      </c>
      <c r="G28" s="21" t="n"/>
    </row>
    <row r="29">
      <c r="A29" s="17" t="inlineStr">
        <is>
          <t>(b) Unlisted</t>
        </is>
      </c>
      <c r="B29" s="32" t="n"/>
      <c r="C29" s="32" t="n"/>
      <c r="D29" s="14" t="n"/>
      <c r="E29" s="15" t="n"/>
      <c r="F29" s="16" t="n"/>
      <c r="G29" s="16" t="n"/>
    </row>
    <row r="30">
      <c r="A30" s="17" t="inlineStr">
        <is>
          <t>Sub Total</t>
        </is>
      </c>
      <c r="B30" s="32" t="n"/>
      <c r="C30" s="32" t="n"/>
      <c r="D30" s="14" t="n"/>
      <c r="E30" s="40" t="inlineStr">
        <is>
          <t>NIL</t>
        </is>
      </c>
      <c r="F30" s="41" t="inlineStr">
        <is>
          <t>NIL</t>
        </is>
      </c>
      <c r="G30" s="16" t="n"/>
    </row>
    <row r="31">
      <c r="A31" s="25" t="inlineStr">
        <is>
          <t>TOTAL</t>
        </is>
      </c>
      <c r="B31" s="34" t="n"/>
      <c r="C31" s="34" t="n"/>
      <c r="D31" s="26" t="n"/>
      <c r="E31" s="29" t="n">
        <v>3262.3</v>
      </c>
      <c r="F31" s="30" t="n">
        <v>1.0004</v>
      </c>
      <c r="G31" s="21" t="n"/>
    </row>
    <row r="32">
      <c r="A32" s="13" t="n"/>
      <c r="B32" s="32" t="n"/>
      <c r="C32" s="32" t="n"/>
      <c r="D32" s="14" t="n"/>
      <c r="E32" s="15" t="n"/>
      <c r="F32" s="16" t="n"/>
      <c r="G32" s="16" t="n"/>
    </row>
    <row r="33">
      <c r="A33" s="13" t="n"/>
      <c r="B33" s="32" t="n"/>
      <c r="C33" s="32" t="n"/>
      <c r="D33" s="14" t="n"/>
      <c r="E33" s="15" t="n"/>
      <c r="F33" s="16" t="n"/>
      <c r="G33" s="16" t="n"/>
    </row>
    <row r="34">
      <c r="A34" s="17" t="inlineStr">
        <is>
          <t>TREPS / Reverse Repo</t>
        </is>
      </c>
      <c r="B34" s="32" t="n"/>
      <c r="C34" s="32" t="n"/>
      <c r="D34" s="14" t="n"/>
      <c r="E34" s="15" t="n"/>
      <c r="F34" s="16" t="n"/>
      <c r="G34" s="16" t="n"/>
    </row>
    <row r="35">
      <c r="A35" s="13" t="inlineStr">
        <is>
          <t>Clearing Corporation of India Ltd.</t>
        </is>
      </c>
      <c r="B35" s="32" t="n"/>
      <c r="C35" s="32" t="n"/>
      <c r="D35" s="14" t="n"/>
      <c r="E35" s="15" t="n">
        <v>6</v>
      </c>
      <c r="F35" s="16" t="n">
        <v>0.0018</v>
      </c>
      <c r="G35" s="16" t="n">
        <v>0.053935</v>
      </c>
    </row>
    <row r="36">
      <c r="A36" s="17" t="inlineStr">
        <is>
          <t>Sub Total</t>
        </is>
      </c>
      <c r="B36" s="33" t="n"/>
      <c r="C36" s="33" t="n"/>
      <c r="D36" s="18" t="n"/>
      <c r="E36" s="38" t="n">
        <v>6</v>
      </c>
      <c r="F36" s="39" t="n">
        <v>0.0018</v>
      </c>
      <c r="G36" s="21" t="n"/>
    </row>
    <row r="37">
      <c r="A37" s="13" t="n"/>
      <c r="B37" s="32" t="n"/>
      <c r="C37" s="32" t="n"/>
      <c r="D37" s="14" t="n"/>
      <c r="E37" s="15" t="n"/>
      <c r="F37" s="16" t="n"/>
      <c r="G37" s="16" t="n"/>
    </row>
    <row r="38">
      <c r="A38" s="25" t="inlineStr">
        <is>
          <t>TOTAL</t>
        </is>
      </c>
      <c r="B38" s="34" t="n"/>
      <c r="C38" s="34" t="n"/>
      <c r="D38" s="26" t="n"/>
      <c r="E38" s="19" t="n">
        <v>6</v>
      </c>
      <c r="F38" s="20" t="n">
        <v>0.0018</v>
      </c>
      <c r="G38" s="21" t="n"/>
    </row>
    <row r="39">
      <c r="A39" s="13" t="inlineStr">
        <is>
          <t>Accrued Interest</t>
        </is>
      </c>
      <c r="B39" s="32" t="n"/>
      <c r="C39" s="32" t="n"/>
      <c r="D39" s="14" t="n"/>
      <c r="E39" s="15" t="n">
        <v>0.0026586</v>
      </c>
      <c r="F39" s="16" t="n">
        <v>0</v>
      </c>
      <c r="G39" s="16" t="n"/>
    </row>
    <row r="40">
      <c r="A40" s="13" t="inlineStr">
        <is>
          <t>Net Receivables/(Payables)</t>
        </is>
      </c>
      <c r="B40" s="32" t="n"/>
      <c r="C40" s="32" t="n"/>
      <c r="D40" s="14" t="n"/>
      <c r="E40" s="36" t="n">
        <v>-6.8226586</v>
      </c>
      <c r="F40" s="37" t="n">
        <v>-0.0022</v>
      </c>
      <c r="G40" s="16" t="n">
        <v>0.053935</v>
      </c>
    </row>
    <row r="41">
      <c r="A41" s="27" t="inlineStr">
        <is>
          <t>GRAND TOTAL</t>
        </is>
      </c>
      <c r="B41" s="35" t="n"/>
      <c r="C41" s="35" t="n"/>
      <c r="D41" s="28" t="n"/>
      <c r="E41" s="29" t="n">
        <v>3261.48</v>
      </c>
      <c r="F41" s="30" t="n">
        <v>1</v>
      </c>
      <c r="G41" s="30" t="n"/>
    </row>
    <row r="46">
      <c r="A46" s="83" t="inlineStr">
        <is>
          <t>Notes:</t>
        </is>
      </c>
    </row>
    <row r="47">
      <c r="A47" s="57" t="inlineStr">
        <is>
          <t>1. Security in default beyond its maturiy date</t>
        </is>
      </c>
      <c r="B47" s="3" t="inlineStr">
        <is>
          <t>NIL</t>
        </is>
      </c>
    </row>
    <row r="48">
      <c r="A48" t="inlineStr">
        <is>
          <t>2. NAV at the beginning of the period (Rs. per unit)</t>
        </is>
      </c>
    </row>
    <row r="49">
      <c r="A49" t="inlineStr">
        <is>
          <t>Plan /option (Face Value 10)</t>
        </is>
      </c>
      <c r="B49" t="inlineStr">
        <is>
          <t>As on</t>
        </is>
      </c>
      <c r="C49" t="inlineStr">
        <is>
          <t>As on</t>
        </is>
      </c>
    </row>
    <row r="50">
      <c r="B50" s="58" t="n">
        <v>45961</v>
      </c>
      <c r="C50" s="58" t="n">
        <v>45989</v>
      </c>
    </row>
    <row r="51">
      <c r="A51" t="inlineStr">
        <is>
          <t>Direct Plan  Growth Option</t>
        </is>
      </c>
      <c r="B51" t="n">
        <v>11.2349</v>
      </c>
      <c r="C51" t="n">
        <v>11.2496</v>
      </c>
    </row>
    <row r="52">
      <c r="A52" t="inlineStr">
        <is>
          <t>Direct Plan IDCW Option</t>
        </is>
      </c>
      <c r="B52" t="n">
        <v>11.2349</v>
      </c>
      <c r="C52" t="n">
        <v>11.2496</v>
      </c>
    </row>
    <row r="53">
      <c r="A53" t="inlineStr">
        <is>
          <t>Regular Plan  Growth Option</t>
        </is>
      </c>
      <c r="B53" t="n">
        <v>11.1972</v>
      </c>
      <c r="C53" t="n">
        <v>11.2061</v>
      </c>
    </row>
    <row r="54">
      <c r="A54" t="inlineStr">
        <is>
          <t>Regular Plan IDCW Option</t>
        </is>
      </c>
      <c r="B54" t="n">
        <v>11.1972</v>
      </c>
      <c r="C54" t="n">
        <v>11.2061</v>
      </c>
    </row>
    <row r="56">
      <c r="A56" t="inlineStr">
        <is>
          <t xml:space="preserve">3. Total Dividend (Net) declared during the month </t>
        </is>
      </c>
      <c r="B56" s="3" t="inlineStr">
        <is>
          <t>NIL</t>
        </is>
      </c>
    </row>
    <row r="57">
      <c r="A57" t="inlineStr">
        <is>
          <t>4. Bonus was declared during the month</t>
        </is>
      </c>
      <c r="B57" s="3" t="inlineStr">
        <is>
          <t>NIL</t>
        </is>
      </c>
    </row>
    <row r="58" ht="29" customHeight="1">
      <c r="A58" s="57" t="inlineStr">
        <is>
          <t>5. Investment in Repo of Corporate Debt Securities during the month ended November 30, 2025</t>
        </is>
      </c>
      <c r="B58" s="3" t="inlineStr">
        <is>
          <t>NIL</t>
        </is>
      </c>
    </row>
    <row r="59" ht="29" customHeight="1">
      <c r="A59" s="57" t="inlineStr">
        <is>
          <t>6. Investment in foreign securities/ADRs/GDRs at the end of the month</t>
        </is>
      </c>
      <c r="B59" s="3" t="inlineStr">
        <is>
          <t>NIL</t>
        </is>
      </c>
    </row>
    <row r="60">
      <c r="A60" t="inlineStr">
        <is>
          <t>7. Portfolio Turnover Ratio</t>
        </is>
      </c>
      <c r="B60" s="60" t="n">
        <v>0.5591</v>
      </c>
    </row>
    <row r="61" ht="43.5" customHeight="1">
      <c r="A61" s="57" t="inlineStr">
        <is>
          <t>8. Total gross exposure to derivative instruments (excluding reversed positions) at the end of the month (Rs. in Lakhs)</t>
        </is>
      </c>
      <c r="B61" s="3" t="inlineStr">
        <is>
          <t>NIL</t>
        </is>
      </c>
    </row>
    <row r="62">
      <c r="B62" s="3" t="n"/>
    </row>
    <row r="63" ht="29" customHeight="1">
      <c r="A63" s="57" t="inlineStr">
        <is>
          <t>9. Margin Deposits includes Margin money placed on derivatives other than margin money placed with bank</t>
        </is>
      </c>
      <c r="B63" s="3" t="inlineStr">
        <is>
          <t>NIL</t>
        </is>
      </c>
    </row>
    <row r="64" ht="29" customHeight="1">
      <c r="A64" s="57" t="inlineStr">
        <is>
          <t>10. Value of investment made by other schemes under same management (Rs. In Lakhs)</t>
        </is>
      </c>
      <c r="B64" t="inlineStr">
        <is>
          <t>NIL</t>
        </is>
      </c>
    </row>
    <row r="65" ht="29" customHeight="1">
      <c r="A65" s="57" t="inlineStr">
        <is>
          <t>11. Number of instance of deviation In valuation of securities</t>
        </is>
      </c>
      <c r="B65" s="3" t="inlineStr">
        <is>
          <t>NIL</t>
        </is>
      </c>
    </row>
    <row r="66" ht="29" customHeight="1">
      <c r="A66" s="57" t="inlineStr">
        <is>
          <t>12. Total value and percentage of illiquid equity shares / securities</t>
        </is>
      </c>
      <c r="B66" s="3" t="inlineStr">
        <is>
          <t>NIL</t>
        </is>
      </c>
    </row>
    <row r="68" ht="70" customHeight="1">
      <c r="A68" s="85" t="inlineStr">
        <is>
          <t>Scheme Name</t>
        </is>
      </c>
      <c r="B68" s="85" t="inlineStr">
        <is>
          <t>Risk- O - Meter</t>
        </is>
      </c>
      <c r="C68" s="85" t="inlineStr">
        <is>
          <t>Benchmark of the Scheme</t>
        </is>
      </c>
      <c r="D68" s="85" t="inlineStr">
        <is>
          <t>Benchmark Risk-o-meter</t>
        </is>
      </c>
    </row>
    <row r="69" ht="70" customHeight="1">
      <c r="A69" s="85" t="inlineStr">
        <is>
          <t>Edelweiss BSE Internet Economy Index Fund</t>
        </is>
      </c>
      <c r="B69" s="85" t="n"/>
      <c r="C69" s="85" t="inlineStr">
        <is>
          <t>BSE Internet Economy TRI</t>
        </is>
      </c>
      <c r="D69" s="85" t="n"/>
      <c r="E6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51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INCOME PLUS ARBITRAGE ACTIVE FUND OF FUND AS ON NOVEMBER 30, 2025</t>
        </is>
      </c>
    </row>
    <row r="2" ht="31.5" customHeight="1">
      <c r="A2" s="84" t="inlineStr">
        <is>
          <t>(An open-ended fund of funds scheme investing in units of actively managed debt oriented mutual fund schemes and actively managed arbitrage mutual fund schemes.)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3" t="n"/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Investment in Mutual fund</t>
        </is>
      </c>
      <c r="B8" s="32" t="n"/>
      <c r="C8" s="32" t="n"/>
      <c r="D8" s="14" t="n"/>
      <c r="E8" s="15" t="n"/>
      <c r="F8" s="16" t="n"/>
      <c r="G8" s="16" t="n"/>
    </row>
    <row r="9">
      <c r="A9" s="13" t="inlineStr">
        <is>
          <t>EDELWEISS ARBITRAGE FD- DR PL- GROW OPT</t>
        </is>
      </c>
      <c r="B9" s="32" t="inlineStr">
        <is>
          <t>INF754K01EA4</t>
        </is>
      </c>
      <c r="C9" s="32" t="n"/>
      <c r="D9" s="14" t="n">
        <v>37033311.4381</v>
      </c>
      <c r="E9" s="15" t="n">
        <v>7899.72</v>
      </c>
      <c r="F9" s="16" t="n">
        <v>0.4119</v>
      </c>
      <c r="G9" s="16" t="n"/>
    </row>
    <row r="10">
      <c r="A10" s="13" t="inlineStr">
        <is>
          <t>SBI MF CORP BOND FD  DIRECT GR</t>
        </is>
      </c>
      <c r="B10" s="32" t="inlineStr">
        <is>
          <t>INF200KA1YR4</t>
        </is>
      </c>
      <c r="C10" s="32" t="n"/>
      <c r="D10" s="14" t="n">
        <v>31976675.4459</v>
      </c>
      <c r="E10" s="15" t="n">
        <v>5262.59</v>
      </c>
      <c r="F10" s="16" t="n">
        <v>0.2744</v>
      </c>
      <c r="G10" s="16" t="n"/>
    </row>
    <row r="11">
      <c r="A11" s="13" t="inlineStr">
        <is>
          <t>KOTAK MAHINDRA MF CORP BOND FD DIRECT GR</t>
        </is>
      </c>
      <c r="B11" s="32" t="inlineStr">
        <is>
          <t>INF178L01BY0</t>
        </is>
      </c>
      <c r="C11" s="32" t="n"/>
      <c r="D11" s="14" t="n">
        <v>129618.048</v>
      </c>
      <c r="E11" s="15" t="n">
        <v>5262.55</v>
      </c>
      <c r="F11" s="16" t="n">
        <v>0.2744</v>
      </c>
      <c r="G11" s="16" t="n"/>
    </row>
    <row r="12">
      <c r="A12" s="13" t="inlineStr">
        <is>
          <t>ICICI PRUD CONST MAT GILT FD-DIR PL- GR</t>
        </is>
      </c>
      <c r="B12" s="32" t="inlineStr">
        <is>
          <t>INF109KA1O37</t>
        </is>
      </c>
      <c r="C12" s="32" t="n"/>
      <c r="D12" s="14" t="n">
        <v>2622117.014</v>
      </c>
      <c r="E12" s="15" t="n">
        <v>675.3200000000001</v>
      </c>
      <c r="F12" s="16" t="n">
        <v>0.0352</v>
      </c>
      <c r="G12" s="16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25" t="inlineStr">
        <is>
          <t>TOTAL</t>
        </is>
      </c>
      <c r="B14" s="34" t="n"/>
      <c r="C14" s="34" t="n"/>
      <c r="D14" s="26" t="n"/>
      <c r="E14" s="19" t="n">
        <v>19100.18</v>
      </c>
      <c r="F14" s="20" t="n">
        <v>0.9959</v>
      </c>
      <c r="G14" s="21" t="n"/>
    </row>
    <row r="15">
      <c r="A15" s="13" t="n"/>
      <c r="B15" s="32" t="n"/>
      <c r="C15" s="32" t="n"/>
      <c r="D15" s="14" t="n"/>
      <c r="E15" s="15" t="n"/>
      <c r="F15" s="16" t="n"/>
      <c r="G15" s="16" t="n"/>
    </row>
    <row r="16">
      <c r="A16" s="17" t="inlineStr">
        <is>
          <t>TREPS / Reverse Repo</t>
        </is>
      </c>
      <c r="B16" s="32" t="n"/>
      <c r="C16" s="32" t="n"/>
      <c r="D16" s="14" t="n"/>
      <c r="E16" s="15" t="n"/>
      <c r="F16" s="16" t="n"/>
      <c r="G16" s="16" t="n"/>
    </row>
    <row r="17">
      <c r="A17" s="13" t="inlineStr">
        <is>
          <t>Clearing Corporation of India Ltd.</t>
        </is>
      </c>
      <c r="B17" s="32" t="n"/>
      <c r="C17" s="32" t="n"/>
      <c r="D17" s="14" t="n"/>
      <c r="E17" s="15" t="n">
        <v>94.95999999999999</v>
      </c>
      <c r="F17" s="16" t="n">
        <v>0.005</v>
      </c>
      <c r="G17" s="16" t="n">
        <v>0.053935</v>
      </c>
    </row>
    <row r="18">
      <c r="A18" s="17" t="inlineStr">
        <is>
          <t>Sub Total</t>
        </is>
      </c>
      <c r="B18" s="33" t="n"/>
      <c r="C18" s="33" t="n"/>
      <c r="D18" s="18" t="n"/>
      <c r="E18" s="19" t="n">
        <v>94.95999999999999</v>
      </c>
      <c r="F18" s="20" t="n">
        <v>0.005</v>
      </c>
      <c r="G18" s="21" t="n"/>
    </row>
    <row r="19">
      <c r="A19" s="13" t="n"/>
      <c r="B19" s="32" t="n"/>
      <c r="C19" s="32" t="n"/>
      <c r="D19" s="14" t="n"/>
      <c r="E19" s="15" t="n"/>
      <c r="F19" s="16" t="n"/>
      <c r="G19" s="16" t="n"/>
    </row>
    <row r="20">
      <c r="A20" s="25" t="inlineStr">
        <is>
          <t>TOTAL</t>
        </is>
      </c>
      <c r="B20" s="34" t="n"/>
      <c r="C20" s="34" t="n"/>
      <c r="D20" s="26" t="n"/>
      <c r="E20" s="19" t="n">
        <v>94.95999999999999</v>
      </c>
      <c r="F20" s="20" t="n">
        <v>0.005</v>
      </c>
      <c r="G20" s="21" t="n"/>
    </row>
    <row r="21">
      <c r="A21" s="13" t="inlineStr">
        <is>
          <t>Accrued Interest</t>
        </is>
      </c>
      <c r="B21" s="32" t="n"/>
      <c r="C21" s="32" t="n"/>
      <c r="D21" s="14" t="n"/>
      <c r="E21" s="15" t="n">
        <v>0.042095</v>
      </c>
      <c r="F21" s="16" t="n">
        <v>2e-06</v>
      </c>
      <c r="G21" s="16" t="n"/>
    </row>
    <row r="22">
      <c r="A22" s="13" t="inlineStr">
        <is>
          <t>Net Receivables/(Payables)</t>
        </is>
      </c>
      <c r="B22" s="32" t="n"/>
      <c r="C22" s="32" t="n"/>
      <c r="D22" s="14" t="n"/>
      <c r="E22" s="36" t="n">
        <v>-16.482095</v>
      </c>
      <c r="F22" s="37" t="n">
        <v>-0.000902</v>
      </c>
      <c r="G22" s="16" t="n">
        <v>0.053935</v>
      </c>
    </row>
    <row r="23">
      <c r="A23" s="27" t="inlineStr">
        <is>
          <t>GRAND TOTAL</t>
        </is>
      </c>
      <c r="B23" s="35" t="n"/>
      <c r="C23" s="35" t="n"/>
      <c r="D23" s="28" t="n"/>
      <c r="E23" s="29" t="n">
        <v>19178.7</v>
      </c>
      <c r="F23" s="30" t="n">
        <v>1</v>
      </c>
      <c r="G23" s="30" t="n"/>
    </row>
    <row r="28">
      <c r="A28" s="83" t="inlineStr">
        <is>
          <t>Notes:</t>
        </is>
      </c>
    </row>
    <row r="29">
      <c r="A29" s="57" t="inlineStr">
        <is>
          <t>1. Security in default beyond its maturiy date</t>
        </is>
      </c>
      <c r="B29" s="3" t="inlineStr">
        <is>
          <t>NIL</t>
        </is>
      </c>
    </row>
    <row r="30">
      <c r="A30" t="inlineStr">
        <is>
          <t>2. NAV at the beginning of the period (Rs. per unit)</t>
        </is>
      </c>
    </row>
    <row r="31">
      <c r="A31" t="inlineStr">
        <is>
          <t>Plan /option (Face Value 10)</t>
        </is>
      </c>
      <c r="B31" t="inlineStr">
        <is>
          <t>As on</t>
        </is>
      </c>
      <c r="C31" t="inlineStr">
        <is>
          <t>As on</t>
        </is>
      </c>
    </row>
    <row r="32">
      <c r="B32" s="58" t="n">
        <v>45961</v>
      </c>
      <c r="C32" s="58" t="n">
        <v>45989</v>
      </c>
    </row>
    <row r="33">
      <c r="A33" t="inlineStr">
        <is>
          <t>Direct Plan  Growth Option</t>
        </is>
      </c>
      <c r="B33" t="n">
        <v>10.1531</v>
      </c>
      <c r="C33" t="n">
        <v>10.212</v>
      </c>
    </row>
    <row r="34">
      <c r="A34" t="inlineStr">
        <is>
          <t>Direct Plan IDCW Option</t>
        </is>
      </c>
      <c r="B34" t="n">
        <v>10.1531</v>
      </c>
      <c r="C34" t="n">
        <v>10.212</v>
      </c>
    </row>
    <row r="35">
      <c r="A35" t="inlineStr">
        <is>
          <t>Regular Plan  Growth Option</t>
        </is>
      </c>
      <c r="B35" t="n">
        <v>10.1443</v>
      </c>
      <c r="C35" t="n">
        <v>10.2007</v>
      </c>
    </row>
    <row r="36">
      <c r="A36" t="inlineStr">
        <is>
          <t>Regular Plan IDCW Option</t>
        </is>
      </c>
      <c r="B36" t="n">
        <v>10.1443</v>
      </c>
      <c r="C36" t="n">
        <v>10.2007</v>
      </c>
    </row>
    <row r="38">
      <c r="A38" t="inlineStr">
        <is>
          <t xml:space="preserve">3. Total Dividend (Net) declared during the month </t>
        </is>
      </c>
      <c r="B38" s="3" t="inlineStr">
        <is>
          <t>NIL</t>
        </is>
      </c>
    </row>
    <row r="39">
      <c r="A39" t="inlineStr">
        <is>
          <t>4. Bonus was declared during the month</t>
        </is>
      </c>
      <c r="B39" s="3" t="inlineStr">
        <is>
          <t>NIL</t>
        </is>
      </c>
    </row>
    <row r="40" ht="29" customHeight="1">
      <c r="A40" s="57" t="inlineStr">
        <is>
          <t>5. Investment in Repo of Corporate Debt Securities during the month ended November 30, 2025</t>
        </is>
      </c>
      <c r="B40" s="3" t="inlineStr">
        <is>
          <t>NIL</t>
        </is>
      </c>
    </row>
    <row r="41" ht="29" customHeight="1">
      <c r="A41" s="57" t="inlineStr">
        <is>
          <t>6. Investment in foreign securities/ADRs/GDRs at the end of the month</t>
        </is>
      </c>
      <c r="B41" s="3" t="inlineStr">
        <is>
          <t>NIL</t>
        </is>
      </c>
    </row>
    <row r="42">
      <c r="A42" t="inlineStr">
        <is>
          <t>7. Portfolio Turnover Ratio</t>
        </is>
      </c>
      <c r="B42" s="60" t="inlineStr">
        <is>
          <t>NIL</t>
        </is>
      </c>
    </row>
    <row r="43" ht="43.5" customHeight="1">
      <c r="A43" s="57" t="inlineStr">
        <is>
          <t>7. Total gross exposure to derivative instruments (excluding reversed positions) at the end of the month (Rs. in Lakhs)</t>
        </is>
      </c>
      <c r="B43" s="3" t="inlineStr">
        <is>
          <t>NIL</t>
        </is>
      </c>
    </row>
    <row r="44">
      <c r="B44" s="3" t="n"/>
    </row>
    <row r="45" ht="29" customHeight="1">
      <c r="A45" s="57" t="inlineStr">
        <is>
          <t>8. Margin Deposits includes Margin money placed on derivatives other than margin money placed with bank</t>
        </is>
      </c>
      <c r="B45" s="3" t="inlineStr">
        <is>
          <t>NIL</t>
        </is>
      </c>
    </row>
    <row r="46" ht="29" customHeight="1">
      <c r="A46" s="57" t="inlineStr">
        <is>
          <t>9. Value of investment made by other schemes under same management (Rs. In Lakhs)</t>
        </is>
      </c>
      <c r="B46" t="inlineStr">
        <is>
          <t>NIL</t>
        </is>
      </c>
    </row>
    <row r="47" ht="29" customHeight="1">
      <c r="A47" s="57" t="inlineStr">
        <is>
          <t>10. Number of instance of deviation In valuation of securities</t>
        </is>
      </c>
      <c r="B47" s="3" t="inlineStr">
        <is>
          <t>NIL</t>
        </is>
      </c>
    </row>
    <row r="48" ht="29" customHeight="1">
      <c r="A48" s="57" t="inlineStr">
        <is>
          <t>11. Total value and percentage of illiquid equity shares / securities</t>
        </is>
      </c>
      <c r="B48" s="3" t="inlineStr">
        <is>
          <t>NIL</t>
        </is>
      </c>
    </row>
    <row r="50" ht="70" customHeight="1">
      <c r="A50" s="85" t="inlineStr">
        <is>
          <t>Scheme Name</t>
        </is>
      </c>
      <c r="B50" s="85" t="inlineStr">
        <is>
          <t>Risk- O - Meter</t>
        </is>
      </c>
      <c r="C50" s="85" t="inlineStr">
        <is>
          <t>Benchmark of the Scheme</t>
        </is>
      </c>
      <c r="D50" s="85" t="inlineStr">
        <is>
          <t>Benchmark Risk-o-meter</t>
        </is>
      </c>
    </row>
    <row r="51" ht="70" customHeight="1">
      <c r="A51" s="85" t="inlineStr">
        <is>
          <t>Edelweiss Income Plus Arbitrage Active Fund of Fund</t>
        </is>
      </c>
      <c r="B51" s="85" t="n"/>
      <c r="C51" s="85" t="inlineStr">
        <is>
          <t>60% Nifty Short Duration Debt Index + 40% Nifty 50 Arbitrage TRI</t>
        </is>
      </c>
      <c r="D51" s="85" t="n"/>
      <c r="E51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G328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EQUITY SAVINGS FUND AS ON NOVEMBER 30, 2025</t>
        </is>
      </c>
    </row>
    <row r="2" ht="31.5" customHeight="1">
      <c r="A2" s="84" t="inlineStr">
        <is>
          <t>(An Open ended scheme investing in equity, arbitrage and debt)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Reliance Industries Ltd.</t>
        </is>
      </c>
      <c r="B8" s="32" t="inlineStr">
        <is>
          <t>INE002A01018</t>
        </is>
      </c>
      <c r="C8" s="32" t="inlineStr">
        <is>
          <t>Petroleum Products</t>
        </is>
      </c>
      <c r="D8" s="14" t="n">
        <v>367751</v>
      </c>
      <c r="E8" s="15" t="n">
        <v>5764.5</v>
      </c>
      <c r="F8" s="16" t="n">
        <v>0.0521</v>
      </c>
      <c r="G8" s="16" t="n"/>
    </row>
    <row r="9">
      <c r="A9" s="13" t="inlineStr">
        <is>
          <t>HDFC Bank Ltd.</t>
        </is>
      </c>
      <c r="B9" s="32" t="inlineStr">
        <is>
          <t>INE040A01034</t>
        </is>
      </c>
      <c r="C9" s="32" t="inlineStr">
        <is>
          <t>Banks</t>
        </is>
      </c>
      <c r="D9" s="14" t="n">
        <v>512964</v>
      </c>
      <c r="E9" s="15" t="n">
        <v>5168.63</v>
      </c>
      <c r="F9" s="16" t="n">
        <v>0.0467</v>
      </c>
      <c r="G9" s="16" t="n"/>
    </row>
    <row r="10">
      <c r="A10" s="13" t="inlineStr">
        <is>
          <t>ICICI Bank Ltd.</t>
        </is>
      </c>
      <c r="B10" s="32" t="inlineStr">
        <is>
          <t>INE090A01021</t>
        </is>
      </c>
      <c r="C10" s="32" t="inlineStr">
        <is>
          <t>Banks</t>
        </is>
      </c>
      <c r="D10" s="14" t="n">
        <v>281629</v>
      </c>
      <c r="E10" s="15" t="n">
        <v>3911.26</v>
      </c>
      <c r="F10" s="16" t="n">
        <v>0.0354</v>
      </c>
      <c r="G10" s="16" t="n"/>
    </row>
    <row r="11">
      <c r="A11" s="13" t="inlineStr">
        <is>
          <t>UPL Ltd.</t>
        </is>
      </c>
      <c r="B11" s="32" t="inlineStr">
        <is>
          <t>INE628A01036</t>
        </is>
      </c>
      <c r="C11" s="32" t="inlineStr">
        <is>
          <t>Fertilizers &amp; Agrochemicals</t>
        </is>
      </c>
      <c r="D11" s="14" t="n">
        <v>489155</v>
      </c>
      <c r="E11" s="15" t="n">
        <v>3710.97</v>
      </c>
      <c r="F11" s="16" t="n">
        <v>0.0336</v>
      </c>
      <c r="G11" s="16" t="n"/>
    </row>
    <row r="12">
      <c r="A12" s="13" t="inlineStr">
        <is>
          <t>Vodafone Idea Ltd.</t>
        </is>
      </c>
      <c r="B12" s="32" t="inlineStr">
        <is>
          <t>INE669E01016</t>
        </is>
      </c>
      <c r="C12" s="32" t="inlineStr">
        <is>
          <t>Telecom - Services</t>
        </is>
      </c>
      <c r="D12" s="14" t="n">
        <v>31731000</v>
      </c>
      <c r="E12" s="15" t="n">
        <v>3160.41</v>
      </c>
      <c r="F12" s="16" t="n">
        <v>0.0286</v>
      </c>
      <c r="G12" s="16" t="n"/>
    </row>
    <row r="13">
      <c r="A13" s="13" t="inlineStr">
        <is>
          <t>Bharti Airtel Ltd.</t>
        </is>
      </c>
      <c r="B13" s="32" t="inlineStr">
        <is>
          <t>INE397D01024</t>
        </is>
      </c>
      <c r="C13" s="32" t="inlineStr">
        <is>
          <t>Telecom - Services</t>
        </is>
      </c>
      <c r="D13" s="14" t="n">
        <v>145455</v>
      </c>
      <c r="E13" s="15" t="n">
        <v>3056.88</v>
      </c>
      <c r="F13" s="16" t="n">
        <v>0.0276</v>
      </c>
      <c r="G13" s="16" t="n"/>
    </row>
    <row r="14">
      <c r="A14" s="13" t="inlineStr">
        <is>
          <t>Axis Bank Ltd.</t>
        </is>
      </c>
      <c r="B14" s="32" t="inlineStr">
        <is>
          <t>INE238A01034</t>
        </is>
      </c>
      <c r="C14" s="32" t="inlineStr">
        <is>
          <t>Banks</t>
        </is>
      </c>
      <c r="D14" s="14" t="n">
        <v>186311</v>
      </c>
      <c r="E14" s="15" t="n">
        <v>2384.22</v>
      </c>
      <c r="F14" s="16" t="n">
        <v>0.0216</v>
      </c>
      <c r="G14" s="16" t="n"/>
    </row>
    <row r="15">
      <c r="A15" s="13" t="inlineStr">
        <is>
          <t>Infosys Ltd.</t>
        </is>
      </c>
      <c r="B15" s="32" t="inlineStr">
        <is>
          <t>INE009A01021</t>
        </is>
      </c>
      <c r="C15" s="32" t="inlineStr">
        <is>
          <t>IT - Software</t>
        </is>
      </c>
      <c r="D15" s="14" t="n">
        <v>128212</v>
      </c>
      <c r="E15" s="15" t="n">
        <v>2000.24</v>
      </c>
      <c r="F15" s="16" t="n">
        <v>0.0181</v>
      </c>
      <c r="G15" s="16" t="n"/>
    </row>
    <row r="16">
      <c r="A16" s="13" t="inlineStr">
        <is>
          <t>State Bank of India</t>
        </is>
      </c>
      <c r="B16" s="32" t="inlineStr">
        <is>
          <t>INE062A01020</t>
        </is>
      </c>
      <c r="C16" s="32" t="inlineStr">
        <is>
          <t>Banks</t>
        </is>
      </c>
      <c r="D16" s="14" t="n">
        <v>173072</v>
      </c>
      <c r="E16" s="15" t="n">
        <v>1694.37</v>
      </c>
      <c r="F16" s="16" t="n">
        <v>0.0153</v>
      </c>
      <c r="G16" s="16" t="n"/>
    </row>
    <row r="17">
      <c r="A17" s="13" t="inlineStr">
        <is>
          <t>IndusInd Bank Ltd.</t>
        </is>
      </c>
      <c r="B17" s="32" t="inlineStr">
        <is>
          <t>INE095A01012</t>
        </is>
      </c>
      <c r="C17" s="32" t="inlineStr">
        <is>
          <t>Banks</t>
        </is>
      </c>
      <c r="D17" s="14" t="n">
        <v>182700</v>
      </c>
      <c r="E17" s="15" t="n">
        <v>1568.57</v>
      </c>
      <c r="F17" s="16" t="n">
        <v>0.0142</v>
      </c>
      <c r="G17" s="16" t="n"/>
    </row>
    <row r="18">
      <c r="A18" s="13" t="inlineStr">
        <is>
          <t>Ambuja Cements Ltd.</t>
        </is>
      </c>
      <c r="B18" s="32" t="inlineStr">
        <is>
          <t>INE079A01024</t>
        </is>
      </c>
      <c r="C18" s="32" t="inlineStr">
        <is>
          <t>Cement &amp; Cement Products</t>
        </is>
      </c>
      <c r="D18" s="14" t="n">
        <v>283500</v>
      </c>
      <c r="E18" s="15" t="n">
        <v>1559.82</v>
      </c>
      <c r="F18" s="16" t="n">
        <v>0.0141</v>
      </c>
      <c r="G18" s="16" t="n"/>
    </row>
    <row r="19">
      <c r="A19" s="13" t="inlineStr">
        <is>
          <t>Adani Ports &amp; Special Economic Zone Ltd.</t>
        </is>
      </c>
      <c r="B19" s="32" t="inlineStr">
        <is>
          <t>INE742F01042</t>
        </is>
      </c>
      <c r="C19" s="32" t="inlineStr">
        <is>
          <t>Transport Infrastructure</t>
        </is>
      </c>
      <c r="D19" s="14" t="n">
        <v>99750</v>
      </c>
      <c r="E19" s="15" t="n">
        <v>1513.11</v>
      </c>
      <c r="F19" s="16" t="n">
        <v>0.0137</v>
      </c>
      <c r="G19" s="16" t="n"/>
    </row>
    <row r="20">
      <c r="A20" s="13" t="inlineStr">
        <is>
          <t>Eternal Ltd.</t>
        </is>
      </c>
      <c r="B20" s="32" t="inlineStr">
        <is>
          <t>INE758T01015</t>
        </is>
      </c>
      <c r="C20" s="32" t="inlineStr">
        <is>
          <t>Retailing</t>
        </is>
      </c>
      <c r="D20" s="14" t="n">
        <v>458325</v>
      </c>
      <c r="E20" s="15" t="n">
        <v>1375.43</v>
      </c>
      <c r="F20" s="16" t="n">
        <v>0.0124</v>
      </c>
      <c r="G20" s="16" t="n"/>
    </row>
    <row r="21">
      <c r="A21" s="13" t="inlineStr">
        <is>
          <t>RBL Bank Ltd.</t>
        </is>
      </c>
      <c r="B21" s="32" t="inlineStr">
        <is>
          <t>INE976G01028</t>
        </is>
      </c>
      <c r="C21" s="32" t="inlineStr">
        <is>
          <t>Banks</t>
        </is>
      </c>
      <c r="D21" s="14" t="n">
        <v>419100</v>
      </c>
      <c r="E21" s="15" t="n">
        <v>1309.27</v>
      </c>
      <c r="F21" s="16" t="n">
        <v>0.0118</v>
      </c>
      <c r="G21" s="16" t="n"/>
    </row>
    <row r="22">
      <c r="A22" s="13" t="inlineStr">
        <is>
          <t>The Federal Bank Ltd.</t>
        </is>
      </c>
      <c r="B22" s="32" t="inlineStr">
        <is>
          <t>INE171A01029</t>
        </is>
      </c>
      <c r="C22" s="32" t="inlineStr">
        <is>
          <t>Banks</t>
        </is>
      </c>
      <c r="D22" s="14" t="n">
        <v>439446</v>
      </c>
      <c r="E22" s="15" t="n">
        <v>1133.42</v>
      </c>
      <c r="F22" s="16" t="n">
        <v>0.0102</v>
      </c>
      <c r="G22" s="16" t="n"/>
    </row>
    <row r="23">
      <c r="A23" s="13" t="inlineStr">
        <is>
          <t>Time Technoplast Ltd.</t>
        </is>
      </c>
      <c r="B23" s="32" t="inlineStr">
        <is>
          <t>INE508G01029</t>
        </is>
      </c>
      <c r="C23" s="32" t="inlineStr">
        <is>
          <t>Industrial Products</t>
        </is>
      </c>
      <c r="D23" s="14" t="n">
        <v>497215</v>
      </c>
      <c r="E23" s="15" t="n">
        <v>997.02</v>
      </c>
      <c r="F23" s="16" t="n">
        <v>0.008999999999999999</v>
      </c>
      <c r="G23" s="16" t="n"/>
    </row>
    <row r="24">
      <c r="A24" s="13" t="inlineStr">
        <is>
          <t>Hindalco Industries Ltd.</t>
        </is>
      </c>
      <c r="B24" s="32" t="inlineStr">
        <is>
          <t>INE038A01020</t>
        </is>
      </c>
      <c r="C24" s="32" t="inlineStr">
        <is>
          <t>Non - Ferrous Metals</t>
        </is>
      </c>
      <c r="D24" s="14" t="n">
        <v>111216</v>
      </c>
      <c r="E24" s="15" t="n">
        <v>899.0700000000001</v>
      </c>
      <c r="F24" s="16" t="n">
        <v>0.0081</v>
      </c>
      <c r="G24" s="16" t="n"/>
    </row>
    <row r="25">
      <c r="A25" s="13" t="inlineStr">
        <is>
          <t>Larsen &amp; Toubro Ltd.</t>
        </is>
      </c>
      <c r="B25" s="32" t="inlineStr">
        <is>
          <t>INE018A01030</t>
        </is>
      </c>
      <c r="C25" s="32" t="inlineStr">
        <is>
          <t>Construction</t>
        </is>
      </c>
      <c r="D25" s="14" t="n">
        <v>22050</v>
      </c>
      <c r="E25" s="15" t="n">
        <v>897.35</v>
      </c>
      <c r="F25" s="16" t="n">
        <v>0.0081</v>
      </c>
      <c r="G25" s="16" t="n"/>
    </row>
    <row r="26">
      <c r="A26" s="13" t="inlineStr">
        <is>
          <t>Grasim Industries Ltd.</t>
        </is>
      </c>
      <c r="B26" s="32" t="inlineStr">
        <is>
          <t>INE047A01021</t>
        </is>
      </c>
      <c r="C26" s="32" t="inlineStr">
        <is>
          <t>Cement &amp; Cement Products</t>
        </is>
      </c>
      <c r="D26" s="14" t="n">
        <v>30750</v>
      </c>
      <c r="E26" s="15" t="n">
        <v>842.37</v>
      </c>
      <c r="F26" s="16" t="n">
        <v>0.0076</v>
      </c>
      <c r="G26" s="16" t="n"/>
    </row>
    <row r="27">
      <c r="A27" s="13" t="inlineStr">
        <is>
          <t>NMDC Ltd.</t>
        </is>
      </c>
      <c r="B27" s="32" t="inlineStr">
        <is>
          <t>INE584A01023</t>
        </is>
      </c>
      <c r="C27" s="32" t="inlineStr">
        <is>
          <t>Minerals &amp; Mining</t>
        </is>
      </c>
      <c r="D27" s="14" t="n">
        <v>1013195</v>
      </c>
      <c r="E27" s="15" t="n">
        <v>748.95</v>
      </c>
      <c r="F27" s="16" t="n">
        <v>0.0068</v>
      </c>
      <c r="G27" s="16" t="n"/>
    </row>
    <row r="28">
      <c r="A28" s="13" t="inlineStr">
        <is>
          <t>Bajaj Finance Ltd.</t>
        </is>
      </c>
      <c r="B28" s="32" t="inlineStr">
        <is>
          <t>INE296A01032</t>
        </is>
      </c>
      <c r="C28" s="32" t="inlineStr">
        <is>
          <t>Finance</t>
        </is>
      </c>
      <c r="D28" s="14" t="n">
        <v>71970</v>
      </c>
      <c r="E28" s="15" t="n">
        <v>746.6900000000001</v>
      </c>
      <c r="F28" s="16" t="n">
        <v>0.0068</v>
      </c>
      <c r="G28" s="16" t="n"/>
    </row>
    <row r="29">
      <c r="A29" s="13" t="inlineStr">
        <is>
          <t>Kotak Mahindra Bank Ltd.</t>
        </is>
      </c>
      <c r="B29" s="32" t="inlineStr">
        <is>
          <t>INE237A01028</t>
        </is>
      </c>
      <c r="C29" s="32" t="inlineStr">
        <is>
          <t>Banks</t>
        </is>
      </c>
      <c r="D29" s="14" t="n">
        <v>33763</v>
      </c>
      <c r="E29" s="15" t="n">
        <v>717.26</v>
      </c>
      <c r="F29" s="16" t="n">
        <v>0.0065</v>
      </c>
      <c r="G29" s="16" t="n"/>
    </row>
    <row r="30">
      <c r="A30" s="13" t="inlineStr">
        <is>
          <t>Steel Authority of India Ltd.</t>
        </is>
      </c>
      <c r="B30" s="32" t="inlineStr">
        <is>
          <t>INE114A01011</t>
        </is>
      </c>
      <c r="C30" s="32" t="inlineStr">
        <is>
          <t>Ferrous Metals</t>
        </is>
      </c>
      <c r="D30" s="14" t="n">
        <v>521700</v>
      </c>
      <c r="E30" s="15" t="n">
        <v>703.83</v>
      </c>
      <c r="F30" s="16" t="n">
        <v>0.0064</v>
      </c>
      <c r="G30" s="16" t="n"/>
    </row>
    <row r="31">
      <c r="A31" s="13" t="inlineStr">
        <is>
          <t>Tata Consultancy Services Ltd.</t>
        </is>
      </c>
      <c r="B31" s="32" t="inlineStr">
        <is>
          <t>INE467B01029</t>
        </is>
      </c>
      <c r="C31" s="32" t="inlineStr">
        <is>
          <t>IT - Software</t>
        </is>
      </c>
      <c r="D31" s="14" t="n">
        <v>22350</v>
      </c>
      <c r="E31" s="15" t="n">
        <v>701.23</v>
      </c>
      <c r="F31" s="16" t="n">
        <v>0.0063</v>
      </c>
      <c r="G31" s="16" t="n"/>
    </row>
    <row r="32">
      <c r="A32" s="13" t="inlineStr">
        <is>
          <t>Mahindra &amp; Mahindra Ltd.</t>
        </is>
      </c>
      <c r="B32" s="32" t="inlineStr">
        <is>
          <t>INE101A01026</t>
        </is>
      </c>
      <c r="C32" s="32" t="inlineStr">
        <is>
          <t>Automobiles</t>
        </is>
      </c>
      <c r="D32" s="14" t="n">
        <v>17848</v>
      </c>
      <c r="E32" s="15" t="n">
        <v>670.6</v>
      </c>
      <c r="F32" s="16" t="n">
        <v>0.0061</v>
      </c>
      <c r="G32" s="16" t="n"/>
    </row>
    <row r="33">
      <c r="A33" s="13" t="inlineStr">
        <is>
          <t>Max Healthcare Institute Ltd.</t>
        </is>
      </c>
      <c r="B33" s="32" t="inlineStr">
        <is>
          <t>INE027H01010</t>
        </is>
      </c>
      <c r="C33" s="32" t="inlineStr">
        <is>
          <t>Healthcare Services</t>
        </is>
      </c>
      <c r="D33" s="14" t="n">
        <v>53939</v>
      </c>
      <c r="E33" s="15" t="n">
        <v>627.2</v>
      </c>
      <c r="F33" s="16" t="n">
        <v>0.0057</v>
      </c>
      <c r="G33" s="16" t="n"/>
    </row>
    <row r="34">
      <c r="A34" s="13" t="inlineStr">
        <is>
          <t>Ultratech Cement Ltd.</t>
        </is>
      </c>
      <c r="B34" s="32" t="inlineStr">
        <is>
          <t>INE481G01011</t>
        </is>
      </c>
      <c r="C34" s="32" t="inlineStr">
        <is>
          <t>Cement &amp; Cement Products</t>
        </is>
      </c>
      <c r="D34" s="14" t="n">
        <v>5306</v>
      </c>
      <c r="E34" s="15" t="n">
        <v>615.5</v>
      </c>
      <c r="F34" s="16" t="n">
        <v>0.0056</v>
      </c>
      <c r="G34" s="16" t="n"/>
    </row>
    <row r="35">
      <c r="A35" s="13" t="inlineStr">
        <is>
          <t>National Aluminium Company Ltd.</t>
        </is>
      </c>
      <c r="B35" s="32" t="inlineStr">
        <is>
          <t>INE139A01034</t>
        </is>
      </c>
      <c r="C35" s="32" t="inlineStr">
        <is>
          <t>Non - Ferrous Metals</t>
        </is>
      </c>
      <c r="D35" s="14" t="n">
        <v>232500</v>
      </c>
      <c r="E35" s="15" t="n">
        <v>604.45</v>
      </c>
      <c r="F35" s="16" t="n">
        <v>0.0055</v>
      </c>
      <c r="G35" s="16" t="n"/>
    </row>
    <row r="36">
      <c r="A36" s="13" t="inlineStr">
        <is>
          <t>ITC Ltd.</t>
        </is>
      </c>
      <c r="B36" s="32" t="inlineStr">
        <is>
          <t>INE154A01025</t>
        </is>
      </c>
      <c r="C36" s="32" t="inlineStr">
        <is>
          <t>Diversified FMCG</t>
        </is>
      </c>
      <c r="D36" s="14" t="n">
        <v>149167</v>
      </c>
      <c r="E36" s="15" t="n">
        <v>603.01</v>
      </c>
      <c r="F36" s="16" t="n">
        <v>0.0055</v>
      </c>
      <c r="G36" s="16" t="n"/>
    </row>
    <row r="37">
      <c r="A37" s="13" t="inlineStr">
        <is>
          <t>Sammaan Capital Ltd.</t>
        </is>
      </c>
      <c r="B37" s="32" t="inlineStr">
        <is>
          <t>INE148I01020</t>
        </is>
      </c>
      <c r="C37" s="32" t="inlineStr">
        <is>
          <t>Finance</t>
        </is>
      </c>
      <c r="D37" s="14" t="n">
        <v>374100</v>
      </c>
      <c r="E37" s="15" t="n">
        <v>575.22</v>
      </c>
      <c r="F37" s="16" t="n">
        <v>0.0052</v>
      </c>
      <c r="G37" s="16" t="n"/>
    </row>
    <row r="38">
      <c r="A38" s="13" t="inlineStr">
        <is>
          <t>Life Insurance Corporation of India</t>
        </is>
      </c>
      <c r="B38" s="32" t="inlineStr">
        <is>
          <t>INE0J1Y01017</t>
        </is>
      </c>
      <c r="C38" s="32" t="inlineStr">
        <is>
          <t>Insurance</t>
        </is>
      </c>
      <c r="D38" s="14" t="n">
        <v>62839</v>
      </c>
      <c r="E38" s="15" t="n">
        <v>562.0599999999999</v>
      </c>
      <c r="F38" s="16" t="n">
        <v>0.0051</v>
      </c>
      <c r="G38" s="16" t="n"/>
    </row>
    <row r="39">
      <c r="A39" s="13" t="inlineStr">
        <is>
          <t>JSW Steel Ltd.</t>
        </is>
      </c>
      <c r="B39" s="32" t="inlineStr">
        <is>
          <t>INE019A01038</t>
        </is>
      </c>
      <c r="C39" s="32" t="inlineStr">
        <is>
          <t>Ferrous Metals</t>
        </is>
      </c>
      <c r="D39" s="14" t="n">
        <v>47925</v>
      </c>
      <c r="E39" s="15" t="n">
        <v>556.0700000000001</v>
      </c>
      <c r="F39" s="16" t="n">
        <v>0.005</v>
      </c>
      <c r="G39" s="16" t="n"/>
    </row>
    <row r="40">
      <c r="A40" s="13" t="inlineStr">
        <is>
          <t>NTPC Ltd.</t>
        </is>
      </c>
      <c r="B40" s="32" t="inlineStr">
        <is>
          <t>INE733E01010</t>
        </is>
      </c>
      <c r="C40" s="32" t="inlineStr">
        <is>
          <t>Power</t>
        </is>
      </c>
      <c r="D40" s="14" t="n">
        <v>168889</v>
      </c>
      <c r="E40" s="15" t="n">
        <v>551.34</v>
      </c>
      <c r="F40" s="16" t="n">
        <v>0.005</v>
      </c>
      <c r="G40" s="16" t="n"/>
    </row>
    <row r="41">
      <c r="A41" s="13" t="inlineStr">
        <is>
          <t>Multi Commodity Exchange Of India Ltd.</t>
        </is>
      </c>
      <c r="B41" s="32" t="inlineStr">
        <is>
          <t>INE745G01035</t>
        </is>
      </c>
      <c r="C41" s="32" t="inlineStr">
        <is>
          <t>Capital Markets</t>
        </is>
      </c>
      <c r="D41" s="14" t="n">
        <v>5375</v>
      </c>
      <c r="E41" s="15" t="n">
        <v>541.45</v>
      </c>
      <c r="F41" s="16" t="n">
        <v>0.0049</v>
      </c>
      <c r="G41" s="16" t="n"/>
    </row>
    <row r="42">
      <c r="A42" s="13" t="inlineStr">
        <is>
          <t>Tata Power Company Ltd.</t>
        </is>
      </c>
      <c r="B42" s="32" t="inlineStr">
        <is>
          <t>INE245A01021</t>
        </is>
      </c>
      <c r="C42" s="32" t="inlineStr">
        <is>
          <t>Power</t>
        </is>
      </c>
      <c r="D42" s="14" t="n">
        <v>134850</v>
      </c>
      <c r="E42" s="15" t="n">
        <v>526.05</v>
      </c>
      <c r="F42" s="16" t="n">
        <v>0.0048</v>
      </c>
      <c r="G42" s="16" t="n"/>
    </row>
    <row r="43">
      <c r="A43" s="13" t="inlineStr">
        <is>
          <t>Sudeep Pharma Ltd.</t>
        </is>
      </c>
      <c r="B43" s="32" t="inlineStr">
        <is>
          <t>INE0QPI01025</t>
        </is>
      </c>
      <c r="C43" s="32" t="inlineStr">
        <is>
          <t>Pharmaceuticals &amp; Biotechnology</t>
        </is>
      </c>
      <c r="D43" s="14" t="n">
        <v>67595</v>
      </c>
      <c r="E43" s="15" t="n">
        <v>523.29</v>
      </c>
      <c r="F43" s="16" t="n">
        <v>0.0047</v>
      </c>
      <c r="G43" s="16" t="n"/>
    </row>
    <row r="44">
      <c r="A44" s="13" t="inlineStr">
        <is>
          <t>Vedanta Ltd.</t>
        </is>
      </c>
      <c r="B44" s="32" t="inlineStr">
        <is>
          <t>INE205A01025</t>
        </is>
      </c>
      <c r="C44" s="32" t="inlineStr">
        <is>
          <t>Diversified Metals</t>
        </is>
      </c>
      <c r="D44" s="14" t="n">
        <v>94300</v>
      </c>
      <c r="E44" s="15" t="n">
        <v>496.02</v>
      </c>
      <c r="F44" s="16" t="n">
        <v>0.0045</v>
      </c>
      <c r="G44" s="16" t="n"/>
    </row>
    <row r="45">
      <c r="A45" s="13" t="inlineStr">
        <is>
          <t>Sun Pharmaceutical Industries Ltd.</t>
        </is>
      </c>
      <c r="B45" s="32" t="inlineStr">
        <is>
          <t>INE044A01036</t>
        </is>
      </c>
      <c r="C45" s="32" t="inlineStr">
        <is>
          <t>Pharmaceuticals &amp; Biotechnology</t>
        </is>
      </c>
      <c r="D45" s="14" t="n">
        <v>25865</v>
      </c>
      <c r="E45" s="15" t="n">
        <v>473.74</v>
      </c>
      <c r="F45" s="16" t="n">
        <v>0.0043</v>
      </c>
      <c r="G45" s="16" t="n"/>
    </row>
    <row r="46">
      <c r="A46" s="13" t="inlineStr">
        <is>
          <t>Gabriel India Ltd.</t>
        </is>
      </c>
      <c r="B46" s="32" t="inlineStr">
        <is>
          <t>INE524A01029</t>
        </is>
      </c>
      <c r="C46" s="32" t="inlineStr">
        <is>
          <t>Auto Components</t>
        </is>
      </c>
      <c r="D46" s="14" t="n">
        <v>45000</v>
      </c>
      <c r="E46" s="15" t="n">
        <v>462.92</v>
      </c>
      <c r="F46" s="16" t="n">
        <v>0.0042</v>
      </c>
      <c r="G46" s="16" t="n"/>
    </row>
    <row r="47">
      <c r="A47" s="13" t="inlineStr">
        <is>
          <t>Titan Company Ltd.</t>
        </is>
      </c>
      <c r="B47" s="32" t="inlineStr">
        <is>
          <t>INE280A01028</t>
        </is>
      </c>
      <c r="C47" s="32" t="inlineStr">
        <is>
          <t>Consumer Durables</t>
        </is>
      </c>
      <c r="D47" s="14" t="n">
        <v>10858</v>
      </c>
      <c r="E47" s="15" t="n">
        <v>424.3</v>
      </c>
      <c r="F47" s="16" t="n">
        <v>0.0038</v>
      </c>
      <c r="G47" s="16" t="n"/>
    </row>
    <row r="48">
      <c r="A48" s="13" t="inlineStr">
        <is>
          <t>Tech Mahindra Ltd.</t>
        </is>
      </c>
      <c r="B48" s="32" t="inlineStr">
        <is>
          <t>INE669C01036</t>
        </is>
      </c>
      <c r="C48" s="32" t="inlineStr">
        <is>
          <t>IT - Software</t>
        </is>
      </c>
      <c r="D48" s="14" t="n">
        <v>26967</v>
      </c>
      <c r="E48" s="15" t="n">
        <v>409.17</v>
      </c>
      <c r="F48" s="16" t="n">
        <v>0.0037</v>
      </c>
      <c r="G48" s="16" t="n"/>
    </row>
    <row r="49">
      <c r="A49" s="13" t="inlineStr">
        <is>
          <t>Hindustan Aeronautics Ltd.</t>
        </is>
      </c>
      <c r="B49" s="32" t="inlineStr">
        <is>
          <t>INE066F01020</t>
        </is>
      </c>
      <c r="C49" s="32" t="inlineStr">
        <is>
          <t>Aerospace &amp; Defense</t>
        </is>
      </c>
      <c r="D49" s="14" t="n">
        <v>9000</v>
      </c>
      <c r="E49" s="15" t="n">
        <v>408.82</v>
      </c>
      <c r="F49" s="16" t="n">
        <v>0.0037</v>
      </c>
      <c r="G49" s="16" t="n"/>
    </row>
    <row r="50">
      <c r="A50" s="13" t="inlineStr">
        <is>
          <t>Maruti Suzuki India Ltd.</t>
        </is>
      </c>
      <c r="B50" s="32" t="inlineStr">
        <is>
          <t>INE585B01010</t>
        </is>
      </c>
      <c r="C50" s="32" t="inlineStr">
        <is>
          <t>Automobiles</t>
        </is>
      </c>
      <c r="D50" s="14" t="n">
        <v>2561</v>
      </c>
      <c r="E50" s="15" t="n">
        <v>407.2</v>
      </c>
      <c r="F50" s="16" t="n">
        <v>0.0037</v>
      </c>
      <c r="G50" s="16" t="n"/>
    </row>
    <row r="51">
      <c r="A51" s="13" t="inlineStr">
        <is>
          <t>Anant Raj Ltd.</t>
        </is>
      </c>
      <c r="B51" s="32" t="inlineStr">
        <is>
          <t>INE242C01024</t>
        </is>
      </c>
      <c r="C51" s="32" t="inlineStr">
        <is>
          <t>Realty</t>
        </is>
      </c>
      <c r="D51" s="14" t="n">
        <v>70000</v>
      </c>
      <c r="E51" s="15" t="n">
        <v>403.52</v>
      </c>
      <c r="F51" s="16" t="n">
        <v>0.0036</v>
      </c>
      <c r="G51" s="16" t="n"/>
    </row>
    <row r="52">
      <c r="A52" s="13" t="inlineStr">
        <is>
          <t>Bharat Petroleum Corporation Ltd.</t>
        </is>
      </c>
      <c r="B52" s="32" t="inlineStr">
        <is>
          <t>INE029A01011</t>
        </is>
      </c>
      <c r="C52" s="32" t="inlineStr">
        <is>
          <t>Petroleum Products</t>
        </is>
      </c>
      <c r="D52" s="14" t="n">
        <v>108977</v>
      </c>
      <c r="E52" s="15" t="n">
        <v>391.34</v>
      </c>
      <c r="F52" s="16" t="n">
        <v>0.0035</v>
      </c>
      <c r="G52" s="16" t="n"/>
    </row>
    <row r="53">
      <c r="A53" s="13" t="inlineStr">
        <is>
          <t>Bharat Electronics Ltd.</t>
        </is>
      </c>
      <c r="B53" s="32" t="inlineStr">
        <is>
          <t>INE263A01024</t>
        </is>
      </c>
      <c r="C53" s="32" t="inlineStr">
        <is>
          <t>Aerospace &amp; Defense</t>
        </is>
      </c>
      <c r="D53" s="14" t="n">
        <v>94167</v>
      </c>
      <c r="E53" s="15" t="n">
        <v>387.73</v>
      </c>
      <c r="F53" s="16" t="n">
        <v>0.0035</v>
      </c>
      <c r="G53" s="16" t="n"/>
    </row>
    <row r="54">
      <c r="A54" s="13" t="inlineStr">
        <is>
          <t>Hero MotoCorp Ltd.</t>
        </is>
      </c>
      <c r="B54" s="32" t="inlineStr">
        <is>
          <t>INE158A01026</t>
        </is>
      </c>
      <c r="C54" s="32" t="inlineStr">
        <is>
          <t>Automobiles</t>
        </is>
      </c>
      <c r="D54" s="14" t="n">
        <v>6183</v>
      </c>
      <c r="E54" s="15" t="n">
        <v>381.77</v>
      </c>
      <c r="F54" s="16" t="n">
        <v>0.0035</v>
      </c>
      <c r="G54" s="16" t="n"/>
    </row>
    <row r="55">
      <c r="A55" s="13" t="inlineStr">
        <is>
          <t>Glenmark Pharmaceuticals Ltd.</t>
        </is>
      </c>
      <c r="B55" s="32" t="inlineStr">
        <is>
          <t>INE935A01035</t>
        </is>
      </c>
      <c r="C55" s="32" t="inlineStr">
        <is>
          <t>Pharmaceuticals &amp; Biotechnology</t>
        </is>
      </c>
      <c r="D55" s="14" t="n">
        <v>18046</v>
      </c>
      <c r="E55" s="15" t="n">
        <v>351.21</v>
      </c>
      <c r="F55" s="16" t="n">
        <v>0.0032</v>
      </c>
      <c r="G55" s="16" t="n"/>
    </row>
    <row r="56">
      <c r="A56" s="13" t="inlineStr">
        <is>
          <t>Premier Energies Ltd.</t>
        </is>
      </c>
      <c r="B56" s="32" t="inlineStr">
        <is>
          <t>INE0BS701011</t>
        </is>
      </c>
      <c r="C56" s="32" t="inlineStr">
        <is>
          <t>Electrical Equipment</t>
        </is>
      </c>
      <c r="D56" s="14" t="n">
        <v>34000</v>
      </c>
      <c r="E56" s="15" t="n">
        <v>331.74</v>
      </c>
      <c r="F56" s="16" t="n">
        <v>0.003</v>
      </c>
      <c r="G56" s="16" t="n"/>
    </row>
    <row r="57">
      <c r="A57" s="13" t="inlineStr">
        <is>
          <t>Apollo Hospitals Enterprise Ltd.</t>
        </is>
      </c>
      <c r="B57" s="32" t="inlineStr">
        <is>
          <t>INE437A01024</t>
        </is>
      </c>
      <c r="C57" s="32" t="inlineStr">
        <is>
          <t>Healthcare Services</t>
        </is>
      </c>
      <c r="D57" s="14" t="n">
        <v>4433</v>
      </c>
      <c r="E57" s="15" t="n">
        <v>325.18</v>
      </c>
      <c r="F57" s="16" t="n">
        <v>0.0029</v>
      </c>
      <c r="G57" s="16" t="n"/>
    </row>
    <row r="58">
      <c r="A58" s="13" t="inlineStr">
        <is>
          <t>Hindustan Zinc Ltd.</t>
        </is>
      </c>
      <c r="B58" s="32" t="inlineStr">
        <is>
          <t>INE267A01025</t>
        </is>
      </c>
      <c r="C58" s="32" t="inlineStr">
        <is>
          <t>Non - Ferrous Metals</t>
        </is>
      </c>
      <c r="D58" s="14" t="n">
        <v>65176</v>
      </c>
      <c r="E58" s="15" t="n">
        <v>316.23</v>
      </c>
      <c r="F58" s="16" t="n">
        <v>0.0029</v>
      </c>
      <c r="G58" s="16" t="n"/>
    </row>
    <row r="59">
      <c r="A59" s="13" t="inlineStr">
        <is>
          <t>Yes Bank Ltd.</t>
        </is>
      </c>
      <c r="B59" s="32" t="inlineStr">
        <is>
          <t>INE528G01035</t>
        </is>
      </c>
      <c r="C59" s="32" t="inlineStr">
        <is>
          <t>Banks</t>
        </is>
      </c>
      <c r="D59" s="14" t="n">
        <v>1368400</v>
      </c>
      <c r="E59" s="15" t="n">
        <v>313.77</v>
      </c>
      <c r="F59" s="16" t="n">
        <v>0.0028</v>
      </c>
      <c r="G59" s="16" t="n"/>
    </row>
    <row r="60">
      <c r="A60" s="13" t="inlineStr">
        <is>
          <t>Cipla Ltd.</t>
        </is>
      </c>
      <c r="B60" s="32" t="inlineStr">
        <is>
          <t>INE059A01026</t>
        </is>
      </c>
      <c r="C60" s="32" t="inlineStr">
        <is>
          <t>Pharmaceuticals &amp; Biotechnology</t>
        </is>
      </c>
      <c r="D60" s="14" t="n">
        <v>20468</v>
      </c>
      <c r="E60" s="15" t="n">
        <v>313.43</v>
      </c>
      <c r="F60" s="16" t="n">
        <v>0.0028</v>
      </c>
      <c r="G60" s="16" t="n"/>
    </row>
    <row r="61">
      <c r="A61" s="13" t="inlineStr">
        <is>
          <t>Adani Enterprises Ltd.</t>
        </is>
      </c>
      <c r="B61" s="32" t="inlineStr">
        <is>
          <t>INE423A01024</t>
        </is>
      </c>
      <c r="C61" s="32" t="inlineStr">
        <is>
          <t>Metals &amp; Minerals Trading</t>
        </is>
      </c>
      <c r="D61" s="14" t="n">
        <v>13596</v>
      </c>
      <c r="E61" s="15" t="n">
        <v>310.02</v>
      </c>
      <c r="F61" s="16" t="n">
        <v>0.0028</v>
      </c>
      <c r="G61" s="16" t="n"/>
    </row>
    <row r="62">
      <c r="A62" s="13" t="inlineStr">
        <is>
          <t>Union Bank of India</t>
        </is>
      </c>
      <c r="B62" s="32" t="inlineStr">
        <is>
          <t>INE692A01016</t>
        </is>
      </c>
      <c r="C62" s="32" t="inlineStr">
        <is>
          <t>Banks</t>
        </is>
      </c>
      <c r="D62" s="14" t="n">
        <v>200000</v>
      </c>
      <c r="E62" s="15" t="n">
        <v>306.54</v>
      </c>
      <c r="F62" s="16" t="n">
        <v>0.0028</v>
      </c>
      <c r="G62" s="16" t="n"/>
    </row>
    <row r="63">
      <c r="A63" s="13" t="inlineStr">
        <is>
          <t>Pidilite Industries Ltd.</t>
        </is>
      </c>
      <c r="B63" s="32" t="inlineStr">
        <is>
          <t>INE318A01026</t>
        </is>
      </c>
      <c r="C63" s="32" t="inlineStr">
        <is>
          <t>Chemicals &amp; Petrochemicals</t>
        </is>
      </c>
      <c r="D63" s="14" t="n">
        <v>20440</v>
      </c>
      <c r="E63" s="15" t="n">
        <v>300.43</v>
      </c>
      <c r="F63" s="16" t="n">
        <v>0.0027</v>
      </c>
      <c r="G63" s="16" t="n"/>
    </row>
    <row r="64">
      <c r="A64" s="13" t="inlineStr">
        <is>
          <t>The Indian Hotels Company Ltd.</t>
        </is>
      </c>
      <c r="B64" s="32" t="inlineStr">
        <is>
          <t>INE053A01029</t>
        </is>
      </c>
      <c r="C64" s="32" t="inlineStr">
        <is>
          <t>Leisure Services</t>
        </is>
      </c>
      <c r="D64" s="14" t="n">
        <v>40015</v>
      </c>
      <c r="E64" s="15" t="n">
        <v>297.83</v>
      </c>
      <c r="F64" s="16" t="n">
        <v>0.0027</v>
      </c>
      <c r="G64" s="16" t="n"/>
    </row>
    <row r="65">
      <c r="A65" s="13" t="inlineStr">
        <is>
          <t>AU Small Finance Bank Ltd.</t>
        </is>
      </c>
      <c r="B65" s="32" t="inlineStr">
        <is>
          <t>INE949L01017</t>
        </is>
      </c>
      <c r="C65" s="32" t="inlineStr">
        <is>
          <t>Banks</t>
        </is>
      </c>
      <c r="D65" s="14" t="n">
        <v>30425</v>
      </c>
      <c r="E65" s="15" t="n">
        <v>290.63</v>
      </c>
      <c r="F65" s="16" t="n">
        <v>0.0026</v>
      </c>
      <c r="G65" s="16" t="n"/>
    </row>
    <row r="66">
      <c r="A66" s="13" t="inlineStr">
        <is>
          <t>Power Finance Corporation Ltd.</t>
        </is>
      </c>
      <c r="B66" s="32" t="inlineStr">
        <is>
          <t>INE134E01011</t>
        </is>
      </c>
      <c r="C66" s="32" t="inlineStr">
        <is>
          <t>Finance</t>
        </is>
      </c>
      <c r="D66" s="14" t="n">
        <v>77661</v>
      </c>
      <c r="E66" s="15" t="n">
        <v>281.68</v>
      </c>
      <c r="F66" s="16" t="n">
        <v>0.0025</v>
      </c>
      <c r="G66" s="16" t="n"/>
    </row>
    <row r="67">
      <c r="A67" s="13" t="inlineStr">
        <is>
          <t>CG Power and Industrial Solutions Ltd.</t>
        </is>
      </c>
      <c r="B67" s="32" t="inlineStr">
        <is>
          <t>INE067A01029</t>
        </is>
      </c>
      <c r="C67" s="32" t="inlineStr">
        <is>
          <t>Electrical Equipment</t>
        </is>
      </c>
      <c r="D67" s="14" t="n">
        <v>40384</v>
      </c>
      <c r="E67" s="15" t="n">
        <v>271.74</v>
      </c>
      <c r="F67" s="16" t="n">
        <v>0.0025</v>
      </c>
      <c r="G67" s="16" t="n"/>
    </row>
    <row r="68">
      <c r="A68" s="13" t="inlineStr">
        <is>
          <t>Dixon Technologies (India) Ltd.</t>
        </is>
      </c>
      <c r="B68" s="32" t="inlineStr">
        <is>
          <t>INE935N01020</t>
        </is>
      </c>
      <c r="C68" s="32" t="inlineStr">
        <is>
          <t>Consumer Durables</t>
        </is>
      </c>
      <c r="D68" s="14" t="n">
        <v>1860</v>
      </c>
      <c r="E68" s="15" t="n">
        <v>271.58</v>
      </c>
      <c r="F68" s="16" t="n">
        <v>0.0025</v>
      </c>
      <c r="G68" s="16" t="n"/>
    </row>
    <row r="69">
      <c r="A69" s="13" t="inlineStr">
        <is>
          <t>Hindustan Petroleum Corporation Ltd.</t>
        </is>
      </c>
      <c r="B69" s="32" t="inlineStr">
        <is>
          <t>INE094A01015</t>
        </is>
      </c>
      <c r="C69" s="32" t="inlineStr">
        <is>
          <t>Petroleum Products</t>
        </is>
      </c>
      <c r="D69" s="14" t="n">
        <v>58725</v>
      </c>
      <c r="E69" s="15" t="n">
        <v>268.67</v>
      </c>
      <c r="F69" s="16" t="n">
        <v>0.0024</v>
      </c>
      <c r="G69" s="16" t="n"/>
    </row>
    <row r="70">
      <c r="A70" s="13" t="inlineStr">
        <is>
          <t>Bharat Heavy Electricals Ltd.</t>
        </is>
      </c>
      <c r="B70" s="32" t="inlineStr">
        <is>
          <t>INE257A01026</t>
        </is>
      </c>
      <c r="C70" s="32" t="inlineStr">
        <is>
          <t>Electrical Equipment</t>
        </is>
      </c>
      <c r="D70" s="14" t="n">
        <v>91875</v>
      </c>
      <c r="E70" s="15" t="n">
        <v>267.22</v>
      </c>
      <c r="F70" s="16" t="n">
        <v>0.0024</v>
      </c>
      <c r="G70" s="16" t="n"/>
    </row>
    <row r="71">
      <c r="A71" s="13" t="inlineStr">
        <is>
          <t>Aavas Financiers Ltd.</t>
        </is>
      </c>
      <c r="B71" s="32" t="inlineStr">
        <is>
          <t>INE216P01012</t>
        </is>
      </c>
      <c r="C71" s="32" t="inlineStr">
        <is>
          <t>Finance</t>
        </is>
      </c>
      <c r="D71" s="14" t="n">
        <v>17226</v>
      </c>
      <c r="E71" s="15" t="n">
        <v>266.4</v>
      </c>
      <c r="F71" s="16" t="n">
        <v>0.0024</v>
      </c>
      <c r="G71" s="16" t="n"/>
    </row>
    <row r="72">
      <c r="A72" s="13" t="inlineStr">
        <is>
          <t>Aditya Infotech Ltd.</t>
        </is>
      </c>
      <c r="B72" s="32" t="inlineStr">
        <is>
          <t>INE819V01029</t>
        </is>
      </c>
      <c r="C72" s="32" t="inlineStr">
        <is>
          <t>Industrial Manufacturing</t>
        </is>
      </c>
      <c r="D72" s="14" t="n">
        <v>17210</v>
      </c>
      <c r="E72" s="15" t="n">
        <v>264</v>
      </c>
      <c r="F72" s="16" t="n">
        <v>0.0024</v>
      </c>
      <c r="G72" s="16" t="n"/>
    </row>
    <row r="73">
      <c r="A73" s="13" t="inlineStr">
        <is>
          <t>Indian Bank</t>
        </is>
      </c>
      <c r="B73" s="32" t="inlineStr">
        <is>
          <t>INE562A01011</t>
        </is>
      </c>
      <c r="C73" s="32" t="inlineStr">
        <is>
          <t>Banks</t>
        </is>
      </c>
      <c r="D73" s="14" t="n">
        <v>30188</v>
      </c>
      <c r="E73" s="15" t="n">
        <v>262.71</v>
      </c>
      <c r="F73" s="16" t="n">
        <v>0.0024</v>
      </c>
      <c r="G73" s="16" t="n"/>
    </row>
    <row r="74">
      <c r="A74" s="13" t="inlineStr">
        <is>
          <t>Indus Towers Ltd.</t>
        </is>
      </c>
      <c r="B74" s="32" t="inlineStr">
        <is>
          <t>INE121J01017</t>
        </is>
      </c>
      <c r="C74" s="32" t="inlineStr">
        <is>
          <t>Telecom - Services</t>
        </is>
      </c>
      <c r="D74" s="14" t="n">
        <v>65304</v>
      </c>
      <c r="E74" s="15" t="n">
        <v>261.9</v>
      </c>
      <c r="F74" s="16" t="n">
        <v>0.0024</v>
      </c>
      <c r="G74" s="16" t="n"/>
    </row>
    <row r="75">
      <c r="A75" s="13" t="inlineStr">
        <is>
          <t>HCL Technologies Ltd.</t>
        </is>
      </c>
      <c r="B75" s="32" t="inlineStr">
        <is>
          <t>INE860A01027</t>
        </is>
      </c>
      <c r="C75" s="32" t="inlineStr">
        <is>
          <t>IT - Software</t>
        </is>
      </c>
      <c r="D75" s="14" t="n">
        <v>16110</v>
      </c>
      <c r="E75" s="15" t="n">
        <v>261.66</v>
      </c>
      <c r="F75" s="16" t="n">
        <v>0.0024</v>
      </c>
      <c r="G75" s="16" t="n"/>
    </row>
    <row r="76">
      <c r="A76" s="13" t="inlineStr">
        <is>
          <t>VARUN BEVERAGES LIMITED</t>
        </is>
      </c>
      <c r="B76" s="32" t="inlineStr">
        <is>
          <t>INE200M01039</t>
        </is>
      </c>
      <c r="C76" s="32" t="inlineStr">
        <is>
          <t>Beverages</t>
        </is>
      </c>
      <c r="D76" s="14" t="n">
        <v>54285</v>
      </c>
      <c r="E76" s="15" t="n">
        <v>261.41</v>
      </c>
      <c r="F76" s="16" t="n">
        <v>0.0024</v>
      </c>
      <c r="G76" s="16" t="n"/>
    </row>
    <row r="77">
      <c r="A77" s="13" t="inlineStr">
        <is>
          <t>TVS Motor Company Ltd.</t>
        </is>
      </c>
      <c r="B77" s="32" t="inlineStr">
        <is>
          <t>INE494B01023</t>
        </is>
      </c>
      <c r="C77" s="32" t="inlineStr">
        <is>
          <t>Automobiles</t>
        </is>
      </c>
      <c r="D77" s="14" t="n">
        <v>6931</v>
      </c>
      <c r="E77" s="15" t="n">
        <v>244.77</v>
      </c>
      <c r="F77" s="16" t="n">
        <v>0.0022</v>
      </c>
      <c r="G77" s="16" t="n"/>
    </row>
    <row r="78">
      <c r="A78" s="13" t="inlineStr">
        <is>
          <t>REC Ltd.</t>
        </is>
      </c>
      <c r="B78" s="32" t="inlineStr">
        <is>
          <t>INE020B01018</t>
        </is>
      </c>
      <c r="C78" s="32" t="inlineStr">
        <is>
          <t>Finance</t>
        </is>
      </c>
      <c r="D78" s="14" t="n">
        <v>66663</v>
      </c>
      <c r="E78" s="15" t="n">
        <v>240.59</v>
      </c>
      <c r="F78" s="16" t="n">
        <v>0.0022</v>
      </c>
      <c r="G78" s="16" t="n"/>
    </row>
    <row r="79">
      <c r="A79" s="13" t="inlineStr">
        <is>
          <t>Persistent Systems Ltd.</t>
        </is>
      </c>
      <c r="B79" s="32" t="inlineStr">
        <is>
          <t>INE262H01021</t>
        </is>
      </c>
      <c r="C79" s="32" t="inlineStr">
        <is>
          <t>IT - Software</t>
        </is>
      </c>
      <c r="D79" s="14" t="n">
        <v>3610</v>
      </c>
      <c r="E79" s="15" t="n">
        <v>229.34</v>
      </c>
      <c r="F79" s="16" t="n">
        <v>0.0021</v>
      </c>
      <c r="G79" s="16" t="n"/>
    </row>
    <row r="80">
      <c r="A80" s="13" t="inlineStr">
        <is>
          <t>Bank of Baroda</t>
        </is>
      </c>
      <c r="B80" s="32" t="inlineStr">
        <is>
          <t>INE028A01039</t>
        </is>
      </c>
      <c r="C80" s="32" t="inlineStr">
        <is>
          <t>Banks</t>
        </is>
      </c>
      <c r="D80" s="14" t="n">
        <v>78975</v>
      </c>
      <c r="E80" s="15" t="n">
        <v>228.87</v>
      </c>
      <c r="F80" s="16" t="n">
        <v>0.0021</v>
      </c>
      <c r="G80" s="16" t="n"/>
    </row>
    <row r="81">
      <c r="A81" s="13" t="inlineStr">
        <is>
          <t>GMR Airports Ltd.</t>
        </is>
      </c>
      <c r="B81" s="32" t="inlineStr">
        <is>
          <t>INE776C01039</t>
        </is>
      </c>
      <c r="C81" s="32" t="inlineStr">
        <is>
          <t>Transport Infrastructure</t>
        </is>
      </c>
      <c r="D81" s="14" t="n">
        <v>209250</v>
      </c>
      <c r="E81" s="15" t="n">
        <v>226.72</v>
      </c>
      <c r="F81" s="16" t="n">
        <v>0.0021</v>
      </c>
      <c r="G81" s="16" t="n"/>
    </row>
    <row r="82">
      <c r="A82" s="13" t="inlineStr">
        <is>
          <t>ICICI Prudential Life Insurance Co Ltd.</t>
        </is>
      </c>
      <c r="B82" s="32" t="inlineStr">
        <is>
          <t>INE726G01019</t>
        </is>
      </c>
      <c r="C82" s="32" t="inlineStr">
        <is>
          <t>Insurance</t>
        </is>
      </c>
      <c r="D82" s="14" t="n">
        <v>34225</v>
      </c>
      <c r="E82" s="15" t="n">
        <v>212.11</v>
      </c>
      <c r="F82" s="16" t="n">
        <v>0.0019</v>
      </c>
      <c r="G82" s="16" t="n"/>
    </row>
    <row r="83">
      <c r="A83" s="13" t="inlineStr">
        <is>
          <t>Marico Ltd.</t>
        </is>
      </c>
      <c r="B83" s="32" t="inlineStr">
        <is>
          <t>INE196A01026</t>
        </is>
      </c>
      <c r="C83" s="32" t="inlineStr">
        <is>
          <t>Agricultural Food &amp; other Products</t>
        </is>
      </c>
      <c r="D83" s="14" t="n">
        <v>27864</v>
      </c>
      <c r="E83" s="15" t="n">
        <v>199.9</v>
      </c>
      <c r="F83" s="16" t="n">
        <v>0.0018</v>
      </c>
      <c r="G83" s="16" t="n"/>
    </row>
    <row r="84">
      <c r="A84" s="13" t="inlineStr">
        <is>
          <t>Computer Age Management Services Ltd.</t>
        </is>
      </c>
      <c r="B84" s="32" t="inlineStr">
        <is>
          <t>INE596I01012</t>
        </is>
      </c>
      <c r="C84" s="32" t="inlineStr">
        <is>
          <t>Capital Markets</t>
        </is>
      </c>
      <c r="D84" s="14" t="n">
        <v>5100</v>
      </c>
      <c r="E84" s="15" t="n">
        <v>197.39</v>
      </c>
      <c r="F84" s="16" t="n">
        <v>0.0018</v>
      </c>
      <c r="G84" s="16" t="n"/>
    </row>
    <row r="85">
      <c r="A85" s="13" t="inlineStr">
        <is>
          <t>UNO Minda Ltd.</t>
        </is>
      </c>
      <c r="B85" s="32" t="inlineStr">
        <is>
          <t>INE405E01023</t>
        </is>
      </c>
      <c r="C85" s="32" t="inlineStr">
        <is>
          <t>Auto Components</t>
        </is>
      </c>
      <c r="D85" s="14" t="n">
        <v>15053</v>
      </c>
      <c r="E85" s="15" t="n">
        <v>196.71</v>
      </c>
      <c r="F85" s="16" t="n">
        <v>0.0018</v>
      </c>
      <c r="G85" s="16" t="n"/>
    </row>
    <row r="86">
      <c r="A86" s="13" t="inlineStr">
        <is>
          <t>Anthem Biosciences Ltd.</t>
        </is>
      </c>
      <c r="B86" s="32" t="inlineStr">
        <is>
          <t>INE0CZ201020</t>
        </is>
      </c>
      <c r="C86" s="32" t="inlineStr">
        <is>
          <t>Pharmaceuticals &amp; Biotechnology</t>
        </is>
      </c>
      <c r="D86" s="14" t="n">
        <v>30706</v>
      </c>
      <c r="E86" s="15" t="n">
        <v>194.89</v>
      </c>
      <c r="F86" s="16" t="n">
        <v>0.0018</v>
      </c>
      <c r="G86" s="16" t="n"/>
    </row>
    <row r="87">
      <c r="A87" s="13" t="inlineStr">
        <is>
          <t>United Spirits Ltd.</t>
        </is>
      </c>
      <c r="B87" s="32" t="inlineStr">
        <is>
          <t>INE854D01024</t>
        </is>
      </c>
      <c r="C87" s="32" t="inlineStr">
        <is>
          <t>Beverages</t>
        </is>
      </c>
      <c r="D87" s="14" t="n">
        <v>13121</v>
      </c>
      <c r="E87" s="15" t="n">
        <v>190.46</v>
      </c>
      <c r="F87" s="16" t="n">
        <v>0.0017</v>
      </c>
      <c r="G87" s="16" t="n"/>
    </row>
    <row r="88">
      <c r="A88" s="13" t="inlineStr">
        <is>
          <t>Ellenbarrie Industrial Gases Ltd.</t>
        </is>
      </c>
      <c r="B88" s="32" t="inlineStr">
        <is>
          <t>INE236E01022</t>
        </is>
      </c>
      <c r="C88" s="32" t="inlineStr">
        <is>
          <t>Chemicals &amp; Petrochemicals</t>
        </is>
      </c>
      <c r="D88" s="14" t="n">
        <v>48034</v>
      </c>
      <c r="E88" s="15" t="n">
        <v>188.73</v>
      </c>
      <c r="F88" s="16" t="n">
        <v>0.0017</v>
      </c>
      <c r="G88" s="16" t="n"/>
    </row>
    <row r="89">
      <c r="A89" s="13" t="inlineStr">
        <is>
          <t>Coforge Ltd.</t>
        </is>
      </c>
      <c r="B89" s="32" t="inlineStr">
        <is>
          <t>INE591G01025</t>
        </is>
      </c>
      <c r="C89" s="32" t="inlineStr">
        <is>
          <t>IT - Software</t>
        </is>
      </c>
      <c r="D89" s="14" t="n">
        <v>9845</v>
      </c>
      <c r="E89" s="15" t="n">
        <v>187.91</v>
      </c>
      <c r="F89" s="16" t="n">
        <v>0.0017</v>
      </c>
      <c r="G89" s="16" t="n"/>
    </row>
    <row r="90">
      <c r="A90" s="13" t="inlineStr">
        <is>
          <t>SJVN Ltd.</t>
        </is>
      </c>
      <c r="B90" s="32" t="inlineStr">
        <is>
          <t>INE002L01015</t>
        </is>
      </c>
      <c r="C90" s="32" t="inlineStr">
        <is>
          <t>Power</t>
        </is>
      </c>
      <c r="D90" s="14" t="n">
        <v>240145</v>
      </c>
      <c r="E90" s="15" t="n">
        <v>186.98</v>
      </c>
      <c r="F90" s="16" t="n">
        <v>0.0017</v>
      </c>
      <c r="G90" s="16" t="n"/>
    </row>
    <row r="91">
      <c r="A91" s="13" t="inlineStr">
        <is>
          <t>Physicswallah Ltd.</t>
        </is>
      </c>
      <c r="B91" s="32" t="inlineStr">
        <is>
          <t>INE0LP301011</t>
        </is>
      </c>
      <c r="C91" s="32" t="inlineStr">
        <is>
          <t>Other Consumer Services</t>
        </is>
      </c>
      <c r="D91" s="14" t="n">
        <v>146694</v>
      </c>
      <c r="E91" s="15" t="n">
        <v>183.21</v>
      </c>
      <c r="F91" s="16" t="n">
        <v>0.0017</v>
      </c>
      <c r="G91" s="16" t="n"/>
    </row>
    <row r="92">
      <c r="A92" s="13" t="inlineStr">
        <is>
          <t>Aster DM Healthcare Ltd.</t>
        </is>
      </c>
      <c r="B92" s="32" t="inlineStr">
        <is>
          <t>INE914M01019</t>
        </is>
      </c>
      <c r="C92" s="32" t="inlineStr">
        <is>
          <t>Healthcare Services</t>
        </is>
      </c>
      <c r="D92" s="14" t="n">
        <v>27356</v>
      </c>
      <c r="E92" s="15" t="n">
        <v>182.04</v>
      </c>
      <c r="F92" s="16" t="n">
        <v>0.0016</v>
      </c>
      <c r="G92" s="16" t="n"/>
    </row>
    <row r="93">
      <c r="A93" s="13" t="inlineStr">
        <is>
          <t>Punjab National Bank</t>
        </is>
      </c>
      <c r="B93" s="32" t="inlineStr">
        <is>
          <t>INE160A01022</t>
        </is>
      </c>
      <c r="C93" s="32" t="inlineStr">
        <is>
          <t>Banks</t>
        </is>
      </c>
      <c r="D93" s="14" t="n">
        <v>146077</v>
      </c>
      <c r="E93" s="15" t="n">
        <v>181.87</v>
      </c>
      <c r="F93" s="16" t="n">
        <v>0.0016</v>
      </c>
      <c r="G93" s="16" t="n"/>
    </row>
    <row r="94">
      <c r="A94" s="13" t="inlineStr">
        <is>
          <t>GK Energy Ltd</t>
        </is>
      </c>
      <c r="B94" s="32" t="inlineStr">
        <is>
          <t>INE1AG301022</t>
        </is>
      </c>
      <c r="C94" s="32" t="inlineStr">
        <is>
          <t>Construction</t>
        </is>
      </c>
      <c r="D94" s="14" t="n">
        <v>110864</v>
      </c>
      <c r="E94" s="15" t="n">
        <v>181.74</v>
      </c>
      <c r="F94" s="16" t="n">
        <v>0.0016</v>
      </c>
      <c r="G94" s="16" t="n"/>
    </row>
    <row r="95">
      <c r="A95" s="13" t="inlineStr">
        <is>
          <t>Page Industries Ltd.</t>
        </is>
      </c>
      <c r="B95" s="32" t="inlineStr">
        <is>
          <t>INE761H01022</t>
        </is>
      </c>
      <c r="C95" s="32" t="inlineStr">
        <is>
          <t>Textiles &amp; Apparels</t>
        </is>
      </c>
      <c r="D95" s="14" t="n">
        <v>468</v>
      </c>
      <c r="E95" s="15" t="n">
        <v>179.34</v>
      </c>
      <c r="F95" s="16" t="n">
        <v>0.0016</v>
      </c>
      <c r="G95" s="16" t="n"/>
    </row>
    <row r="96">
      <c r="A96" s="13" t="inlineStr">
        <is>
          <t>InterGlobe Aviation Ltd.</t>
        </is>
      </c>
      <c r="B96" s="32" t="inlineStr">
        <is>
          <t>INE646L01027</t>
        </is>
      </c>
      <c r="C96" s="32" t="inlineStr">
        <is>
          <t>Transport Services</t>
        </is>
      </c>
      <c r="D96" s="14" t="n">
        <v>2956</v>
      </c>
      <c r="E96" s="15" t="n">
        <v>174.45</v>
      </c>
      <c r="F96" s="16" t="n">
        <v>0.0016</v>
      </c>
      <c r="G96" s="16" t="n"/>
    </row>
    <row r="97">
      <c r="A97" s="13" t="inlineStr">
        <is>
          <t>One 97 Communications Ltd.</t>
        </is>
      </c>
      <c r="B97" s="32" t="inlineStr">
        <is>
          <t>INE982J01020</t>
        </is>
      </c>
      <c r="C97" s="32" t="inlineStr">
        <is>
          <t>Financial Technology (Fintech)</t>
        </is>
      </c>
      <c r="D97" s="14" t="n">
        <v>13050</v>
      </c>
      <c r="E97" s="15" t="n">
        <v>172.34</v>
      </c>
      <c r="F97" s="16" t="n">
        <v>0.0016</v>
      </c>
      <c r="G97" s="16" t="n"/>
    </row>
    <row r="98">
      <c r="A98" s="13" t="inlineStr">
        <is>
          <t>PG Electroplast Ltd.</t>
        </is>
      </c>
      <c r="B98" s="32" t="inlineStr">
        <is>
          <t>INE457L01029</t>
        </is>
      </c>
      <c r="C98" s="32" t="inlineStr">
        <is>
          <t>Consumer Durables</t>
        </is>
      </c>
      <c r="D98" s="14" t="n">
        <v>28000</v>
      </c>
      <c r="E98" s="15" t="n">
        <v>165.45</v>
      </c>
      <c r="F98" s="16" t="n">
        <v>0.0015</v>
      </c>
      <c r="G98" s="16" t="n"/>
    </row>
    <row r="99">
      <c r="A99" s="13" t="inlineStr">
        <is>
          <t>Orkla India Ltd.</t>
        </is>
      </c>
      <c r="B99" s="32" t="inlineStr">
        <is>
          <t>INE16NZ01023</t>
        </is>
      </c>
      <c r="C99" s="32" t="inlineStr">
        <is>
          <t>Food Products</t>
        </is>
      </c>
      <c r="D99" s="14" t="n">
        <v>24697</v>
      </c>
      <c r="E99" s="15" t="n">
        <v>160.12</v>
      </c>
      <c r="F99" s="16" t="n">
        <v>0.0014</v>
      </c>
      <c r="G99" s="16" t="n"/>
    </row>
    <row r="100">
      <c r="A100" s="13" t="inlineStr">
        <is>
          <t>PB Fintech Ltd.</t>
        </is>
      </c>
      <c r="B100" s="32" t="inlineStr">
        <is>
          <t>INE417T01026</t>
        </is>
      </c>
      <c r="C100" s="32" t="inlineStr">
        <is>
          <t>Financial Technology (Fintech)</t>
        </is>
      </c>
      <c r="D100" s="14" t="n">
        <v>8760</v>
      </c>
      <c r="E100" s="15" t="n">
        <v>159.34</v>
      </c>
      <c r="F100" s="16" t="n">
        <v>0.0014</v>
      </c>
      <c r="G100" s="16" t="n"/>
    </row>
    <row r="101">
      <c r="A101" s="13" t="inlineStr">
        <is>
          <t>Zydus Lifesciences Ltd.</t>
        </is>
      </c>
      <c r="B101" s="32" t="inlineStr">
        <is>
          <t>INE010B01027</t>
        </is>
      </c>
      <c r="C101" s="32" t="inlineStr">
        <is>
          <t>Pharmaceuticals &amp; Biotechnology</t>
        </is>
      </c>
      <c r="D101" s="14" t="n">
        <v>16690</v>
      </c>
      <c r="E101" s="15" t="n">
        <v>157.3</v>
      </c>
      <c r="F101" s="16" t="n">
        <v>0.0014</v>
      </c>
      <c r="G101" s="16" t="n"/>
    </row>
    <row r="102">
      <c r="A102" s="13" t="inlineStr">
        <is>
          <t>Bandhan Bank Ltd.</t>
        </is>
      </c>
      <c r="B102" s="32" t="inlineStr">
        <is>
          <t>INE545U01014</t>
        </is>
      </c>
      <c r="C102" s="32" t="inlineStr">
        <is>
          <t>Banks</t>
        </is>
      </c>
      <c r="D102" s="14" t="n">
        <v>104400</v>
      </c>
      <c r="E102" s="15" t="n">
        <v>156.98</v>
      </c>
      <c r="F102" s="16" t="n">
        <v>0.0014</v>
      </c>
      <c r="G102" s="16" t="n"/>
    </row>
    <row r="103">
      <c r="A103" s="13" t="inlineStr">
        <is>
          <t>DAM Capital Advisors Ltd.</t>
        </is>
      </c>
      <c r="B103" s="32" t="inlineStr">
        <is>
          <t>INE284H01025</t>
        </is>
      </c>
      <c r="C103" s="32" t="inlineStr">
        <is>
          <t>Capital Markets</t>
        </is>
      </c>
      <c r="D103" s="14" t="n">
        <v>68653</v>
      </c>
      <c r="E103" s="15" t="n">
        <v>153.53</v>
      </c>
      <c r="F103" s="16" t="n">
        <v>0.0014</v>
      </c>
      <c r="G103" s="16" t="n"/>
    </row>
    <row r="104">
      <c r="A104" s="13" t="inlineStr">
        <is>
          <t>Schaeffler India Ltd.</t>
        </is>
      </c>
      <c r="B104" s="32" t="inlineStr">
        <is>
          <t>INE513A01022</t>
        </is>
      </c>
      <c r="C104" s="32" t="inlineStr">
        <is>
          <t>Auto Components</t>
        </is>
      </c>
      <c r="D104" s="14" t="n">
        <v>3828</v>
      </c>
      <c r="E104" s="15" t="n">
        <v>149.27</v>
      </c>
      <c r="F104" s="16" t="n">
        <v>0.0013</v>
      </c>
      <c r="G104" s="16" t="n"/>
    </row>
    <row r="105">
      <c r="A105" s="13" t="inlineStr">
        <is>
          <t>Fortis Healthcare Ltd.</t>
        </is>
      </c>
      <c r="B105" s="32" t="inlineStr">
        <is>
          <t>INE061F01013</t>
        </is>
      </c>
      <c r="C105" s="32" t="inlineStr">
        <is>
          <t>Healthcare Services</t>
        </is>
      </c>
      <c r="D105" s="14" t="n">
        <v>16240</v>
      </c>
      <c r="E105" s="15" t="n">
        <v>149.26</v>
      </c>
      <c r="F105" s="16" t="n">
        <v>0.0013</v>
      </c>
      <c r="G105" s="16" t="n"/>
    </row>
    <row r="106">
      <c r="A106" s="13" t="inlineStr">
        <is>
          <t>HDFC Life Insurance Company Ltd.</t>
        </is>
      </c>
      <c r="B106" s="32" t="inlineStr">
        <is>
          <t>INE795G01014</t>
        </is>
      </c>
      <c r="C106" s="32" t="inlineStr">
        <is>
          <t>Insurance</t>
        </is>
      </c>
      <c r="D106" s="14" t="n">
        <v>18446</v>
      </c>
      <c r="E106" s="15" t="n">
        <v>140.98</v>
      </c>
      <c r="F106" s="16" t="n">
        <v>0.0013</v>
      </c>
      <c r="G106" s="16" t="n"/>
    </row>
    <row r="107">
      <c r="A107" s="13" t="inlineStr">
        <is>
          <t>Cera Sanitaryware Ltd.</t>
        </is>
      </c>
      <c r="B107" s="32" t="inlineStr">
        <is>
          <t>INE739E01017</t>
        </is>
      </c>
      <c r="C107" s="32" t="inlineStr">
        <is>
          <t>Consumer Durables</t>
        </is>
      </c>
      <c r="D107" s="14" t="n">
        <v>2460</v>
      </c>
      <c r="E107" s="15" t="n">
        <v>136.21</v>
      </c>
      <c r="F107" s="16" t="n">
        <v>0.0012</v>
      </c>
      <c r="G107" s="16" t="n"/>
    </row>
    <row r="108">
      <c r="A108" s="13" t="inlineStr">
        <is>
          <t>Housing &amp; Urban Development Corp Ltd.</t>
        </is>
      </c>
      <c r="B108" s="32" t="inlineStr">
        <is>
          <t>INE031A01017</t>
        </is>
      </c>
      <c r="C108" s="32" t="inlineStr">
        <is>
          <t>Finance</t>
        </is>
      </c>
      <c r="D108" s="14" t="n">
        <v>56734</v>
      </c>
      <c r="E108" s="15" t="n">
        <v>135.75</v>
      </c>
      <c r="F108" s="16" t="n">
        <v>0.0012</v>
      </c>
      <c r="G108" s="16" t="n"/>
    </row>
    <row r="109">
      <c r="A109" s="13" t="inlineStr">
        <is>
          <t>CCL Products (India) Ltd.</t>
        </is>
      </c>
      <c r="B109" s="32" t="inlineStr">
        <is>
          <t>INE421D01022</t>
        </is>
      </c>
      <c r="C109" s="32" t="inlineStr">
        <is>
          <t>Agricultural Food &amp; other Products</t>
        </is>
      </c>
      <c r="D109" s="14" t="n">
        <v>12624</v>
      </c>
      <c r="E109" s="15" t="n">
        <v>127.33</v>
      </c>
      <c r="F109" s="16" t="n">
        <v>0.0012</v>
      </c>
      <c r="G109" s="16" t="n"/>
    </row>
    <row r="110">
      <c r="A110" s="13" t="inlineStr">
        <is>
          <t>Urban Company Ltd.</t>
        </is>
      </c>
      <c r="B110" s="32" t="inlineStr">
        <is>
          <t>INE0CAZ01013</t>
        </is>
      </c>
      <c r="C110" s="32" t="inlineStr">
        <is>
          <t>Retailing</t>
        </is>
      </c>
      <c r="D110" s="14" t="n">
        <v>93961</v>
      </c>
      <c r="E110" s="15" t="n">
        <v>126.88</v>
      </c>
      <c r="F110" s="16" t="n">
        <v>0.0011</v>
      </c>
      <c r="G110" s="16" t="n"/>
    </row>
    <row r="111">
      <c r="A111" s="13" t="inlineStr">
        <is>
          <t>Lupin Ltd.</t>
        </is>
      </c>
      <c r="B111" s="32" t="inlineStr">
        <is>
          <t>INE326A01037</t>
        </is>
      </c>
      <c r="C111" s="32" t="inlineStr">
        <is>
          <t>Pharmaceuticals &amp; Biotechnology</t>
        </is>
      </c>
      <c r="D111" s="14" t="n">
        <v>6018</v>
      </c>
      <c r="E111" s="15" t="n">
        <v>125.31</v>
      </c>
      <c r="F111" s="16" t="n">
        <v>0.0011</v>
      </c>
      <c r="G111" s="16" t="n"/>
    </row>
    <row r="112">
      <c r="A112" s="13" t="inlineStr">
        <is>
          <t>BROOKFIELD INDIA REAL ESTATE TRUST</t>
        </is>
      </c>
      <c r="B112" s="32" t="inlineStr">
        <is>
          <t>INE0FDU25010</t>
        </is>
      </c>
      <c r="C112" s="32" t="inlineStr">
        <is>
          <t>Realty</t>
        </is>
      </c>
      <c r="D112" s="14" t="n">
        <v>37400</v>
      </c>
      <c r="E112" s="15" t="n">
        <v>124.35</v>
      </c>
      <c r="F112" s="16" t="n">
        <v>0.0011</v>
      </c>
      <c r="G112" s="16" t="n"/>
    </row>
    <row r="113">
      <c r="A113" s="13" t="inlineStr">
        <is>
          <t>GAIL (India) Ltd.</t>
        </is>
      </c>
      <c r="B113" s="32" t="inlineStr">
        <is>
          <t>INE129A01019</t>
        </is>
      </c>
      <c r="C113" s="32" t="inlineStr">
        <is>
          <t>Gas</t>
        </is>
      </c>
      <c r="D113" s="14" t="n">
        <v>68900</v>
      </c>
      <c r="E113" s="15" t="n">
        <v>121.33</v>
      </c>
      <c r="F113" s="16" t="n">
        <v>0.0011</v>
      </c>
      <c r="G113" s="16" t="n"/>
    </row>
    <row r="114">
      <c r="A114" s="13" t="inlineStr">
        <is>
          <t>JSW Cement Ltd.</t>
        </is>
      </c>
      <c r="B114" s="32" t="inlineStr">
        <is>
          <t>INE718I01012</t>
        </is>
      </c>
      <c r="C114" s="32" t="inlineStr">
        <is>
          <t>Cement &amp; Cement Products</t>
        </is>
      </c>
      <c r="D114" s="14" t="n">
        <v>105557</v>
      </c>
      <c r="E114" s="15" t="n">
        <v>121.12</v>
      </c>
      <c r="F114" s="16" t="n">
        <v>0.0011</v>
      </c>
      <c r="G114" s="16" t="n"/>
    </row>
    <row r="115">
      <c r="A115" s="13" t="inlineStr">
        <is>
          <t>LG Electronics India Ltd.</t>
        </is>
      </c>
      <c r="B115" s="32" t="inlineStr">
        <is>
          <t>INE324D01010</t>
        </is>
      </c>
      <c r="C115" s="32" t="inlineStr">
        <is>
          <t>Consumer Durables</t>
        </is>
      </c>
      <c r="D115" s="14" t="n">
        <v>7187</v>
      </c>
      <c r="E115" s="15" t="n">
        <v>119.25</v>
      </c>
      <c r="F115" s="16" t="n">
        <v>0.0011</v>
      </c>
      <c r="G115" s="16" t="n"/>
    </row>
    <row r="116">
      <c r="A116" s="13" t="inlineStr">
        <is>
          <t>Abbott India Ltd.</t>
        </is>
      </c>
      <c r="B116" s="32" t="inlineStr">
        <is>
          <t>INE358A01014</t>
        </is>
      </c>
      <c r="C116" s="32" t="inlineStr">
        <is>
          <t>Pharmaceuticals &amp; Biotechnology</t>
        </is>
      </c>
      <c r="D116" s="14" t="n">
        <v>389</v>
      </c>
      <c r="E116" s="15" t="n">
        <v>116.99</v>
      </c>
      <c r="F116" s="16" t="n">
        <v>0.0011</v>
      </c>
      <c r="G116" s="16" t="n"/>
    </row>
    <row r="117">
      <c r="A117" s="13" t="inlineStr">
        <is>
          <t>Godrej Properties Ltd.</t>
        </is>
      </c>
      <c r="B117" s="32" t="inlineStr">
        <is>
          <t>INE484J01027</t>
        </is>
      </c>
      <c r="C117" s="32" t="inlineStr">
        <is>
          <t>Realty</t>
        </is>
      </c>
      <c r="D117" s="14" t="n">
        <v>5500</v>
      </c>
      <c r="E117" s="15" t="n">
        <v>116.3</v>
      </c>
      <c r="F117" s="16" t="n">
        <v>0.0011</v>
      </c>
      <c r="G117" s="16" t="n"/>
    </row>
    <row r="118">
      <c r="A118" s="13" t="inlineStr">
        <is>
          <t>Polycab India Ltd.</t>
        </is>
      </c>
      <c r="B118" s="32" t="inlineStr">
        <is>
          <t>INE455K01017</t>
        </is>
      </c>
      <c r="C118" s="32" t="inlineStr">
        <is>
          <t>Industrial Products</t>
        </is>
      </c>
      <c r="D118" s="14" t="n">
        <v>1500</v>
      </c>
      <c r="E118" s="15" t="n">
        <v>112.05</v>
      </c>
      <c r="F118" s="16" t="n">
        <v>0.001</v>
      </c>
      <c r="G118" s="16" t="n"/>
    </row>
    <row r="119">
      <c r="A119" s="13" t="inlineStr">
        <is>
          <t>Aether Industries Ltd.</t>
        </is>
      </c>
      <c r="B119" s="32" t="inlineStr">
        <is>
          <t>INE0BWX01014</t>
        </is>
      </c>
      <c r="C119" s="32" t="inlineStr">
        <is>
          <t>Chemicals &amp; Petrochemicals</t>
        </is>
      </c>
      <c r="D119" s="14" t="n">
        <v>12753</v>
      </c>
      <c r="E119" s="15" t="n">
        <v>111.87</v>
      </c>
      <c r="F119" s="16" t="n">
        <v>0.001</v>
      </c>
      <c r="G119" s="16" t="n"/>
    </row>
    <row r="120">
      <c r="A120" s="13" t="inlineStr">
        <is>
          <t>TBO Tek Ltd.</t>
        </is>
      </c>
      <c r="B120" s="32" t="inlineStr">
        <is>
          <t>INE673O01025</t>
        </is>
      </c>
      <c r="C120" s="32" t="inlineStr">
        <is>
          <t>Leisure Services</t>
        </is>
      </c>
      <c r="D120" s="14" t="n">
        <v>6538</v>
      </c>
      <c r="E120" s="15" t="n">
        <v>108.03</v>
      </c>
      <c r="F120" s="16" t="n">
        <v>0.001</v>
      </c>
      <c r="G120" s="16" t="n"/>
    </row>
    <row r="121">
      <c r="A121" s="13" t="inlineStr">
        <is>
          <t>Mazagon Dock Shipbuilders Ltd.</t>
        </is>
      </c>
      <c r="B121" s="32" t="inlineStr">
        <is>
          <t>INE249Z01020</t>
        </is>
      </c>
      <c r="C121" s="32" t="inlineStr">
        <is>
          <t>Industrial Manufacturing</t>
        </is>
      </c>
      <c r="D121" s="14" t="n">
        <v>3850</v>
      </c>
      <c r="E121" s="15" t="n">
        <v>103.16</v>
      </c>
      <c r="F121" s="16" t="n">
        <v>0.0009</v>
      </c>
      <c r="G121" s="16" t="n"/>
    </row>
    <row r="122">
      <c r="A122" s="13" t="inlineStr">
        <is>
          <t>Canara Robeco Asset Mgmt Co Ltd.</t>
        </is>
      </c>
      <c r="B122" s="32" t="inlineStr">
        <is>
          <t>INE218I01013</t>
        </is>
      </c>
      <c r="C122" s="32" t="inlineStr">
        <is>
          <t>Capital Markets</t>
        </is>
      </c>
      <c r="D122" s="14" t="n">
        <v>33937</v>
      </c>
      <c r="E122" s="15" t="n">
        <v>102.98</v>
      </c>
      <c r="F122" s="16" t="n">
        <v>0.0009</v>
      </c>
      <c r="G122" s="16" t="n"/>
    </row>
    <row r="123">
      <c r="A123" s="13" t="inlineStr">
        <is>
          <t>Biocon Ltd.</t>
        </is>
      </c>
      <c r="B123" s="32" t="inlineStr">
        <is>
          <t>INE376G01013</t>
        </is>
      </c>
      <c r="C123" s="32" t="inlineStr">
        <is>
          <t>Pharmaceuticals &amp; Biotechnology</t>
        </is>
      </c>
      <c r="D123" s="14" t="n">
        <v>25000</v>
      </c>
      <c r="E123" s="15" t="n">
        <v>99.59</v>
      </c>
      <c r="F123" s="16" t="n">
        <v>0.0009</v>
      </c>
      <c r="G123" s="16" t="n"/>
    </row>
    <row r="124">
      <c r="A124" s="13" t="inlineStr">
        <is>
          <t>Cholamandalam Financial Holdings Ltd.</t>
        </is>
      </c>
      <c r="B124" s="32" t="inlineStr">
        <is>
          <t>INE149A01033</t>
        </is>
      </c>
      <c r="C124" s="32" t="inlineStr">
        <is>
          <t>Finance</t>
        </is>
      </c>
      <c r="D124" s="14" t="n">
        <v>5323</v>
      </c>
      <c r="E124" s="15" t="n">
        <v>98.27</v>
      </c>
      <c r="F124" s="16" t="n">
        <v>0.0009</v>
      </c>
      <c r="G124" s="16" t="n"/>
    </row>
    <row r="125">
      <c r="A125" s="13" t="inlineStr">
        <is>
          <t>Oberoi Realty Ltd.</t>
        </is>
      </c>
      <c r="B125" s="32" t="inlineStr">
        <is>
          <t>INE093I01010</t>
        </is>
      </c>
      <c r="C125" s="32" t="inlineStr">
        <is>
          <t>Realty</t>
        </is>
      </c>
      <c r="D125" s="14" t="n">
        <v>5950</v>
      </c>
      <c r="E125" s="15" t="n">
        <v>98.01000000000001</v>
      </c>
      <c r="F125" s="16" t="n">
        <v>0.0009</v>
      </c>
      <c r="G125" s="16" t="n"/>
    </row>
    <row r="126">
      <c r="A126" s="13" t="inlineStr">
        <is>
          <t>Nestle India Ltd.</t>
        </is>
      </c>
      <c r="B126" s="32" t="inlineStr">
        <is>
          <t>INE239A01024</t>
        </is>
      </c>
      <c r="C126" s="32" t="inlineStr">
        <is>
          <t>Food Products</t>
        </is>
      </c>
      <c r="D126" s="14" t="n">
        <v>7500</v>
      </c>
      <c r="E126" s="15" t="n">
        <v>94.58</v>
      </c>
      <c r="F126" s="16" t="n">
        <v>0.0009</v>
      </c>
      <c r="G126" s="16" t="n"/>
    </row>
    <row r="127">
      <c r="A127" s="13" t="inlineStr">
        <is>
          <t>GlaxoSmithKline Pharmaceuticals Ltd.</t>
        </is>
      </c>
      <c r="B127" s="32" t="inlineStr">
        <is>
          <t>INE159A01016</t>
        </is>
      </c>
      <c r="C127" s="32" t="inlineStr">
        <is>
          <t>Pharmaceuticals &amp; Biotechnology</t>
        </is>
      </c>
      <c r="D127" s="14" t="n">
        <v>3597</v>
      </c>
      <c r="E127" s="15" t="n">
        <v>92.42</v>
      </c>
      <c r="F127" s="16" t="n">
        <v>0.0008</v>
      </c>
      <c r="G127" s="16" t="n"/>
    </row>
    <row r="128">
      <c r="A128" s="13" t="inlineStr">
        <is>
          <t>AWFIS Space Solutions Ltd.</t>
        </is>
      </c>
      <c r="B128" s="32" t="inlineStr">
        <is>
          <t>INE108V01019</t>
        </is>
      </c>
      <c r="C128" s="32" t="inlineStr">
        <is>
          <t>Commercial Services &amp; Supplies</t>
        </is>
      </c>
      <c r="D128" s="14" t="n">
        <v>16765</v>
      </c>
      <c r="E128" s="15" t="n">
        <v>89.86</v>
      </c>
      <c r="F128" s="16" t="n">
        <v>0.0008</v>
      </c>
      <c r="G128" s="16" t="n"/>
    </row>
    <row r="129">
      <c r="A129" s="13" t="inlineStr">
        <is>
          <t>Seshaasai Technologies Ltd.</t>
        </is>
      </c>
      <c r="B129" s="32" t="inlineStr">
        <is>
          <t>INE04VU01023</t>
        </is>
      </c>
      <c r="C129" s="32" t="inlineStr">
        <is>
          <t>Financial Technology (Fintech)</t>
        </is>
      </c>
      <c r="D129" s="14" t="n">
        <v>28419</v>
      </c>
      <c r="E129" s="15" t="n">
        <v>84.92</v>
      </c>
      <c r="F129" s="16" t="n">
        <v>0.0008</v>
      </c>
      <c r="G129" s="16" t="n"/>
    </row>
    <row r="130">
      <c r="A130" s="13" t="inlineStr">
        <is>
          <t>Tube Investments Of India Ltd.</t>
        </is>
      </c>
      <c r="B130" s="32" t="inlineStr">
        <is>
          <t>INE974X01010</t>
        </is>
      </c>
      <c r="C130" s="32" t="inlineStr">
        <is>
          <t>Auto Components</t>
        </is>
      </c>
      <c r="D130" s="14" t="n">
        <v>3000</v>
      </c>
      <c r="E130" s="15" t="n">
        <v>83.53</v>
      </c>
      <c r="F130" s="16" t="n">
        <v>0.0008</v>
      </c>
      <c r="G130" s="16" t="n"/>
    </row>
    <row r="131">
      <c r="A131" s="13" t="inlineStr">
        <is>
          <t>HDFC Asset Management Company Ltd.</t>
        </is>
      </c>
      <c r="B131" s="32" t="inlineStr">
        <is>
          <t>INE127D01025</t>
        </is>
      </c>
      <c r="C131" s="32" t="inlineStr">
        <is>
          <t>Capital Markets</t>
        </is>
      </c>
      <c r="D131" s="14" t="n">
        <v>3000</v>
      </c>
      <c r="E131" s="15" t="n">
        <v>80.19</v>
      </c>
      <c r="F131" s="16" t="n">
        <v>0.0007</v>
      </c>
      <c r="G131" s="16" t="n"/>
    </row>
    <row r="132">
      <c r="A132" s="13" t="inlineStr">
        <is>
          <t>KFIN Technologies Ltd.</t>
        </is>
      </c>
      <c r="B132" s="32" t="inlineStr">
        <is>
          <t>INE138Y01010</t>
        </is>
      </c>
      <c r="C132" s="32" t="inlineStr">
        <is>
          <t>Capital Markets</t>
        </is>
      </c>
      <c r="D132" s="14" t="n">
        <v>7500</v>
      </c>
      <c r="E132" s="15" t="n">
        <v>79.22</v>
      </c>
      <c r="F132" s="16" t="n">
        <v>0.0007</v>
      </c>
      <c r="G132" s="16" t="n"/>
    </row>
    <row r="133">
      <c r="A133" s="13" t="inlineStr">
        <is>
          <t>Cyient Ltd.</t>
        </is>
      </c>
      <c r="B133" s="32" t="inlineStr">
        <is>
          <t>INE136B01020</t>
        </is>
      </c>
      <c r="C133" s="32" t="inlineStr">
        <is>
          <t>IT - Services</t>
        </is>
      </c>
      <c r="D133" s="14" t="n">
        <v>6800</v>
      </c>
      <c r="E133" s="15" t="n">
        <v>76.40000000000001</v>
      </c>
      <c r="F133" s="16" t="n">
        <v>0.0007</v>
      </c>
      <c r="G133" s="16" t="n"/>
    </row>
    <row r="134">
      <c r="A134" s="13" t="inlineStr">
        <is>
          <t>Tata Steel Ltd.</t>
        </is>
      </c>
      <c r="B134" s="32" t="inlineStr">
        <is>
          <t>INE081A01020</t>
        </is>
      </c>
      <c r="C134" s="32" t="inlineStr">
        <is>
          <t>Ferrous Metals</t>
        </is>
      </c>
      <c r="D134" s="14" t="n">
        <v>44000</v>
      </c>
      <c r="E134" s="15" t="n">
        <v>73.90000000000001</v>
      </c>
      <c r="F134" s="16" t="n">
        <v>0.0007</v>
      </c>
      <c r="G134" s="16" t="n"/>
    </row>
    <row r="135">
      <c r="A135" s="13" t="inlineStr">
        <is>
          <t>Studds Accessories Ltd.</t>
        </is>
      </c>
      <c r="B135" s="32" t="inlineStr">
        <is>
          <t>INE00Q601028</t>
        </is>
      </c>
      <c r="C135" s="32" t="inlineStr">
        <is>
          <t>Auto Components</t>
        </is>
      </c>
      <c r="D135" s="14" t="n">
        <v>12791</v>
      </c>
      <c r="E135" s="15" t="n">
        <v>70.06</v>
      </c>
      <c r="F135" s="16" t="n">
        <v>0.0005999999999999999</v>
      </c>
      <c r="G135" s="16" t="n"/>
    </row>
    <row r="136">
      <c r="A136" s="13" t="inlineStr">
        <is>
          <t>Hindustan Unilever Ltd.</t>
        </is>
      </c>
      <c r="B136" s="32" t="inlineStr">
        <is>
          <t>INE030A01027</t>
        </is>
      </c>
      <c r="C136" s="32" t="inlineStr">
        <is>
          <t>Diversified FMCG</t>
        </is>
      </c>
      <c r="D136" s="14" t="n">
        <v>2762</v>
      </c>
      <c r="E136" s="15" t="n">
        <v>68.13</v>
      </c>
      <c r="F136" s="16" t="n">
        <v>0.0005999999999999999</v>
      </c>
      <c r="G136" s="16" t="n"/>
    </row>
    <row r="137">
      <c r="A137" s="13" t="inlineStr">
        <is>
          <t>Brigade Enterprises Ltd.</t>
        </is>
      </c>
      <c r="B137" s="32" t="inlineStr">
        <is>
          <t>INE791I01019</t>
        </is>
      </c>
      <c r="C137" s="32" t="inlineStr">
        <is>
          <t>Realty</t>
        </is>
      </c>
      <c r="D137" s="14" t="n">
        <v>7432</v>
      </c>
      <c r="E137" s="15" t="n">
        <v>66.52</v>
      </c>
      <c r="F137" s="16" t="n">
        <v>0.0005999999999999999</v>
      </c>
      <c r="G137" s="16" t="n"/>
    </row>
    <row r="138">
      <c r="A138" s="13" t="inlineStr">
        <is>
          <t>DLF Ltd.</t>
        </is>
      </c>
      <c r="B138" s="32" t="inlineStr">
        <is>
          <t>INE271C01023</t>
        </is>
      </c>
      <c r="C138" s="32" t="inlineStr">
        <is>
          <t>Realty</t>
        </is>
      </c>
      <c r="D138" s="14" t="n">
        <v>9075</v>
      </c>
      <c r="E138" s="15" t="n">
        <v>65.67</v>
      </c>
      <c r="F138" s="16" t="n">
        <v>0.0005999999999999999</v>
      </c>
      <c r="G138" s="16" t="n"/>
    </row>
    <row r="139">
      <c r="A139" s="13" t="inlineStr">
        <is>
          <t>Gem Aromatics Ltd.</t>
        </is>
      </c>
      <c r="B139" s="32" t="inlineStr">
        <is>
          <t>INE06XZ01023</t>
        </is>
      </c>
      <c r="C139" s="32" t="inlineStr">
        <is>
          <t>Chemicals &amp; Petrochemicals</t>
        </is>
      </c>
      <c r="D139" s="14" t="n">
        <v>37428</v>
      </c>
      <c r="E139" s="15" t="n">
        <v>63.81</v>
      </c>
      <c r="F139" s="16" t="n">
        <v>0.0005999999999999999</v>
      </c>
      <c r="G139" s="16" t="n"/>
    </row>
    <row r="140">
      <c r="A140" s="13" t="inlineStr">
        <is>
          <t>Muthoot Finance Ltd.</t>
        </is>
      </c>
      <c r="B140" s="32" t="inlineStr">
        <is>
          <t>INE414G01012</t>
        </is>
      </c>
      <c r="C140" s="32" t="inlineStr">
        <is>
          <t>Finance</t>
        </is>
      </c>
      <c r="D140" s="14" t="n">
        <v>1635</v>
      </c>
      <c r="E140" s="15" t="n">
        <v>61.22</v>
      </c>
      <c r="F140" s="16" t="n">
        <v>0.0005999999999999999</v>
      </c>
      <c r="G140" s="16" t="n"/>
    </row>
    <row r="141">
      <c r="A141" s="13" t="inlineStr">
        <is>
          <t>Divi's Laboratories Ltd.</t>
        </is>
      </c>
      <c r="B141" s="32" t="inlineStr">
        <is>
          <t>INE361B01024</t>
        </is>
      </c>
      <c r="C141" s="32" t="inlineStr">
        <is>
          <t>Pharmaceuticals &amp; Biotechnology</t>
        </is>
      </c>
      <c r="D141" s="14" t="n">
        <v>900</v>
      </c>
      <c r="E141" s="15" t="n">
        <v>58.29</v>
      </c>
      <c r="F141" s="16" t="n">
        <v>0.0005</v>
      </c>
      <c r="G141" s="16" t="n"/>
    </row>
    <row r="142">
      <c r="A142" s="13" t="inlineStr">
        <is>
          <t>MINDSPACE BUSINESS PARKS REIT</t>
        </is>
      </c>
      <c r="B142" s="32" t="inlineStr">
        <is>
          <t>INE0CCU25019</t>
        </is>
      </c>
      <c r="C142" s="32" t="inlineStr">
        <is>
          <t>Realty</t>
        </is>
      </c>
      <c r="D142" s="14" t="n">
        <v>12000</v>
      </c>
      <c r="E142" s="15" t="n">
        <v>55.52</v>
      </c>
      <c r="F142" s="16" t="n">
        <v>0.0005</v>
      </c>
      <c r="G142" s="16" t="n"/>
    </row>
    <row r="143">
      <c r="A143" s="13" t="inlineStr">
        <is>
          <t>Oil &amp; Natural Gas Corporation Ltd.</t>
        </is>
      </c>
      <c r="B143" s="32" t="inlineStr">
        <is>
          <t>INE213A01029</t>
        </is>
      </c>
      <c r="C143" s="32" t="inlineStr">
        <is>
          <t>Oil</t>
        </is>
      </c>
      <c r="D143" s="14" t="n">
        <v>22500</v>
      </c>
      <c r="E143" s="15" t="n">
        <v>54.73</v>
      </c>
      <c r="F143" s="16" t="n">
        <v>0.0005</v>
      </c>
      <c r="G143" s="16" t="n"/>
    </row>
    <row r="144">
      <c r="A144" s="13" t="inlineStr">
        <is>
          <t>Jio Financial Services Ltd.</t>
        </is>
      </c>
      <c r="B144" s="32" t="inlineStr">
        <is>
          <t>INE758E01017</t>
        </is>
      </c>
      <c r="C144" s="32" t="inlineStr">
        <is>
          <t>Finance</t>
        </is>
      </c>
      <c r="D144" s="14" t="n">
        <v>16450</v>
      </c>
      <c r="E144" s="15" t="n">
        <v>50.37</v>
      </c>
      <c r="F144" s="16" t="n">
        <v>0.0005</v>
      </c>
      <c r="G144" s="16" t="n"/>
    </row>
    <row r="145">
      <c r="A145" s="13" t="inlineStr">
        <is>
          <t>Bank of India</t>
        </is>
      </c>
      <c r="B145" s="32" t="inlineStr">
        <is>
          <t>INE084A01016</t>
        </is>
      </c>
      <c r="C145" s="32" t="inlineStr">
        <is>
          <t>Banks</t>
        </is>
      </c>
      <c r="D145" s="14" t="n">
        <v>26000</v>
      </c>
      <c r="E145" s="15" t="n">
        <v>38.26</v>
      </c>
      <c r="F145" s="16" t="n">
        <v>0.0003</v>
      </c>
      <c r="G145" s="16" t="n"/>
    </row>
    <row r="146">
      <c r="A146" s="13" t="inlineStr">
        <is>
          <t>Titagarh Rail Systems Ltd.</t>
        </is>
      </c>
      <c r="B146" s="32" t="inlineStr">
        <is>
          <t>INE615H01020</t>
        </is>
      </c>
      <c r="C146" s="32" t="inlineStr">
        <is>
          <t>Industrial Manufacturing</t>
        </is>
      </c>
      <c r="D146" s="14" t="n">
        <v>3593</v>
      </c>
      <c r="E146" s="15" t="n">
        <v>29.7</v>
      </c>
      <c r="F146" s="16" t="n">
        <v>0.0003</v>
      </c>
      <c r="G146" s="16" t="n"/>
    </row>
    <row r="147">
      <c r="A147" s="13" t="inlineStr">
        <is>
          <t>Coal India Ltd.</t>
        </is>
      </c>
      <c r="B147" s="32" t="inlineStr">
        <is>
          <t>INE522F01014</t>
        </is>
      </c>
      <c r="C147" s="32" t="inlineStr">
        <is>
          <t>Consumable Fuels</t>
        </is>
      </c>
      <c r="D147" s="14" t="n">
        <v>6750</v>
      </c>
      <c r="E147" s="15" t="n">
        <v>25.39</v>
      </c>
      <c r="F147" s="16" t="n">
        <v>0.0002</v>
      </c>
      <c r="G147" s="16" t="n"/>
    </row>
    <row r="148">
      <c r="A148" s="13" t="inlineStr">
        <is>
          <t>Kalyan Jewellers India Ltd.</t>
        </is>
      </c>
      <c r="B148" s="32" t="inlineStr">
        <is>
          <t>INE303R01014</t>
        </is>
      </c>
      <c r="C148" s="32" t="inlineStr">
        <is>
          <t>Consumer Durables</t>
        </is>
      </c>
      <c r="D148" s="14" t="n">
        <v>4700</v>
      </c>
      <c r="E148" s="15" t="n">
        <v>23.75</v>
      </c>
      <c r="F148" s="16" t="n">
        <v>0.0002</v>
      </c>
      <c r="G148" s="16" t="n"/>
    </row>
    <row r="149">
      <c r="A149" s="13" t="inlineStr">
        <is>
          <t>Cholamandalam Investment &amp; Finance Company Ltd.</t>
        </is>
      </c>
      <c r="B149" s="32" t="inlineStr">
        <is>
          <t>INE121A01024</t>
        </is>
      </c>
      <c r="C149" s="32" t="inlineStr">
        <is>
          <t>Finance</t>
        </is>
      </c>
      <c r="D149" s="14" t="n">
        <v>595</v>
      </c>
      <c r="E149" s="15" t="n">
        <v>10.33</v>
      </c>
      <c r="F149" s="16" t="n">
        <v>0.0001</v>
      </c>
      <c r="G149" s="16" t="n"/>
    </row>
    <row r="150">
      <c r="A150" s="13" t="inlineStr">
        <is>
          <t>ADANI ENTERPRISES LTD RIGHTS OFF 1800INR</t>
        </is>
      </c>
      <c r="B150" s="32" t="inlineStr">
        <is>
          <t>INE423A20016</t>
        </is>
      </c>
      <c r="C150" s="32" t="inlineStr">
        <is>
          <t>Metals &amp; Minerals Trading</t>
        </is>
      </c>
      <c r="D150" s="14" t="n">
        <v>1584</v>
      </c>
      <c r="E150" s="15" t="n">
        <v>7.61</v>
      </c>
      <c r="F150" s="16" t="n">
        <v>0.0001</v>
      </c>
      <c r="G150" s="16" t="n"/>
    </row>
    <row r="151">
      <c r="A151" s="13" t="inlineStr">
        <is>
          <t>Aurobindo Pharma Ltd.</t>
        </is>
      </c>
      <c r="B151" s="32" t="inlineStr">
        <is>
          <t>INE406A01037</t>
        </is>
      </c>
      <c r="C151" s="32" t="inlineStr">
        <is>
          <t>Pharmaceuticals &amp; Biotechnology</t>
        </is>
      </c>
      <c r="D151" s="14" t="n">
        <v>550</v>
      </c>
      <c r="E151" s="15" t="n">
        <v>6.75</v>
      </c>
      <c r="F151" s="16" t="n">
        <v>0.0001</v>
      </c>
      <c r="G151" s="16" t="n"/>
    </row>
    <row r="152">
      <c r="A152" s="17" t="inlineStr">
        <is>
          <t>Sub Total</t>
        </is>
      </c>
      <c r="B152" s="33" t="n"/>
      <c r="C152" s="33" t="n"/>
      <c r="D152" s="18" t="n"/>
      <c r="E152" s="38" t="n">
        <v>73852.12</v>
      </c>
      <c r="F152" s="39" t="n">
        <v>0.668</v>
      </c>
      <c r="G152" s="21" t="n"/>
    </row>
    <row r="153">
      <c r="A153" s="17" t="n"/>
      <c r="B153" s="33" t="n"/>
      <c r="C153" s="33" t="n"/>
      <c r="D153" s="18" t="n"/>
      <c r="E153" s="42" t="n"/>
      <c r="F153" s="21" t="n"/>
      <c r="G153" s="21" t="n"/>
    </row>
    <row r="154">
      <c r="A154" s="17" t="n"/>
      <c r="B154" s="33" t="n"/>
      <c r="C154" s="33" t="n"/>
      <c r="D154" s="18" t="n"/>
      <c r="E154" s="42" t="n"/>
      <c r="F154" s="21" t="n"/>
      <c r="G154" s="21" t="n"/>
    </row>
    <row r="155">
      <c r="A155" s="17" t="n"/>
      <c r="B155" s="33" t="n"/>
      <c r="C155" s="33" t="n"/>
      <c r="D155" s="18" t="n"/>
      <c r="E155" s="42" t="n"/>
      <c r="F155" s="21" t="n"/>
      <c r="G155" s="21" t="n"/>
    </row>
    <row r="156">
      <c r="A156" s="69" t="inlineStr">
        <is>
          <t>Debt Instruments</t>
        </is>
      </c>
      <c r="B156" s="33" t="n"/>
      <c r="C156" s="33" t="n"/>
      <c r="D156" s="18" t="n"/>
      <c r="E156" s="42" t="n"/>
      <c r="F156" s="21" t="n"/>
      <c r="G156" s="21" t="n"/>
    </row>
    <row r="157">
      <c r="A157" s="69" t="inlineStr">
        <is>
          <t>(a) Non-convertible Preference share</t>
        </is>
      </c>
      <c r="B157" s="32" t="n"/>
      <c r="C157" s="32" t="n"/>
      <c r="D157" s="14" t="n"/>
      <c r="E157" s="15" t="n"/>
      <c r="F157" s="16" t="n"/>
      <c r="G157" s="16" t="n"/>
    </row>
    <row r="158">
      <c r="A158" s="69" t="inlineStr">
        <is>
          <t>Listed / Awaiting listing on Stock Exchanges</t>
        </is>
      </c>
      <c r="B158" s="32" t="n"/>
      <c r="C158" s="32" t="n"/>
      <c r="D158" s="14" t="n"/>
      <c r="E158" s="15" t="n"/>
      <c r="F158" s="16" t="n"/>
      <c r="G158" s="16" t="n"/>
    </row>
    <row r="159">
      <c r="A159" s="13" t="inlineStr">
        <is>
          <t>6% TVS MOTOR CO LTD NCRPS 01-09-2026</t>
        </is>
      </c>
      <c r="B159" s="32" t="inlineStr">
        <is>
          <t>INE494B04019</t>
        </is>
      </c>
      <c r="C159" s="32" t="inlineStr">
        <is>
          <t>Automobiles</t>
        </is>
      </c>
      <c r="D159" s="14" t="n">
        <v>27724</v>
      </c>
      <c r="E159" s="15" t="n">
        <v>2.81</v>
      </c>
      <c r="F159" s="16" t="n">
        <v>0</v>
      </c>
      <c r="G159" s="16" t="n">
        <v>0.06035</v>
      </c>
    </row>
    <row r="160">
      <c r="A160" s="17" t="inlineStr">
        <is>
          <t>Sub Total</t>
        </is>
      </c>
      <c r="B160" s="33" t="n"/>
      <c r="C160" s="33" t="n"/>
      <c r="D160" s="18" t="n"/>
      <c r="E160" s="38" t="n">
        <v>2.81</v>
      </c>
      <c r="F160" s="39" t="n">
        <v>0</v>
      </c>
      <c r="G160" s="21" t="n"/>
    </row>
    <row r="161">
      <c r="A161" s="25" t="inlineStr">
        <is>
          <t>TOTAL</t>
        </is>
      </c>
      <c r="B161" s="34" t="n"/>
      <c r="C161" s="34" t="n"/>
      <c r="D161" s="26" t="n"/>
      <c r="E161" s="29" t="n">
        <v>73854.92999999999</v>
      </c>
      <c r="F161" s="30" t="n">
        <v>0.668</v>
      </c>
      <c r="G161" s="21" t="n"/>
    </row>
    <row r="162">
      <c r="A162" s="13" t="n"/>
      <c r="B162" s="32" t="n"/>
      <c r="C162" s="32" t="n"/>
      <c r="D162" s="14" t="n"/>
      <c r="E162" s="15" t="n"/>
      <c r="F162" s="16" t="n"/>
      <c r="G162" s="16" t="n"/>
    </row>
    <row r="163">
      <c r="A163" s="17" t="inlineStr">
        <is>
          <t>Derivatives</t>
        </is>
      </c>
      <c r="B163" s="32" t="n"/>
      <c r="C163" s="32" t="n"/>
      <c r="D163" s="14" t="n"/>
      <c r="E163" s="15" t="n"/>
      <c r="F163" s="16" t="n"/>
      <c r="G163" s="16" t="n"/>
    </row>
    <row r="164">
      <c r="A164" s="17" t="inlineStr">
        <is>
          <t>(a) Index/Stock Future</t>
        </is>
      </c>
      <c r="B164" s="32" t="n"/>
      <c r="C164" s="32" t="n"/>
      <c r="D164" s="14" t="n"/>
      <c r="E164" s="15" t="n"/>
      <c r="F164" s="16" t="n"/>
      <c r="G164" s="16" t="n"/>
    </row>
    <row r="165">
      <c r="A165" s="13" t="inlineStr">
        <is>
          <t>KFIN Technologies Ltd.30/12/2025</t>
        </is>
      </c>
      <c r="B165" s="32" t="n"/>
      <c r="C165" s="32" t="inlineStr">
        <is>
          <t>Capital Markets</t>
        </is>
      </c>
      <c r="D165" s="14" t="n">
        <v>22500</v>
      </c>
      <c r="E165" s="15" t="n">
        <v>239.33</v>
      </c>
      <c r="F165" s="16" t="n">
        <v>0.002164</v>
      </c>
      <c r="G165" s="16" t="n"/>
    </row>
    <row r="166">
      <c r="A166" s="13" t="inlineStr">
        <is>
          <t>Cholamandalam Investment &amp; Finance Company Ltd.30/12/2025</t>
        </is>
      </c>
      <c r="B166" s="32" t="n"/>
      <c r="C166" s="32" t="inlineStr">
        <is>
          <t>Finance</t>
        </is>
      </c>
      <c r="D166" s="14" t="n">
        <v>10000</v>
      </c>
      <c r="E166" s="15" t="n">
        <v>174.37</v>
      </c>
      <c r="F166" s="16" t="n">
        <v>0.001576</v>
      </c>
      <c r="G166" s="16" t="n"/>
    </row>
    <row r="167">
      <c r="A167" s="13" t="inlineStr">
        <is>
          <t>Aurobindo Pharma Ltd.30/12/2025</t>
        </is>
      </c>
      <c r="B167" s="32" t="n"/>
      <c r="C167" s="32" t="inlineStr">
        <is>
          <t>Pharmaceuticals &amp; Biotechnology</t>
        </is>
      </c>
      <c r="D167" s="43" t="n">
        <v>-550</v>
      </c>
      <c r="E167" s="36" t="n">
        <v>-6.76</v>
      </c>
      <c r="F167" s="37" t="n">
        <v>-6.1e-05</v>
      </c>
      <c r="G167" s="16" t="n"/>
    </row>
    <row r="168">
      <c r="A168" s="13" t="inlineStr">
        <is>
          <t>Punjab National Bank30/12/2025</t>
        </is>
      </c>
      <c r="B168" s="32" t="n"/>
      <c r="C168" s="32" t="inlineStr">
        <is>
          <t>Banks</t>
        </is>
      </c>
      <c r="D168" s="43" t="n">
        <v>-16000</v>
      </c>
      <c r="E168" s="36" t="n">
        <v>-20.07</v>
      </c>
      <c r="F168" s="37" t="n">
        <v>-0.000181</v>
      </c>
      <c r="G168" s="16" t="n"/>
    </row>
    <row r="169">
      <c r="A169" s="13" t="inlineStr">
        <is>
          <t>Kalyan Jewellers India Ltd.30/12/2025</t>
        </is>
      </c>
      <c r="B169" s="32" t="n"/>
      <c r="C169" s="32" t="inlineStr">
        <is>
          <t>Consumer Durables</t>
        </is>
      </c>
      <c r="D169" s="43" t="n">
        <v>-4700</v>
      </c>
      <c r="E169" s="36" t="n">
        <v>-23.93</v>
      </c>
      <c r="F169" s="37" t="n">
        <v>-0.000216</v>
      </c>
      <c r="G169" s="16" t="n"/>
    </row>
    <row r="170">
      <c r="A170" s="13" t="inlineStr">
        <is>
          <t>Coal India Ltd.30/12/2025</t>
        </is>
      </c>
      <c r="B170" s="32" t="n"/>
      <c r="C170" s="32" t="inlineStr">
        <is>
          <t>Consumable Fuels</t>
        </is>
      </c>
      <c r="D170" s="43" t="n">
        <v>-6750</v>
      </c>
      <c r="E170" s="36" t="n">
        <v>-25.5</v>
      </c>
      <c r="F170" s="37" t="n">
        <v>-0.00023</v>
      </c>
      <c r="G170" s="16" t="n"/>
    </row>
    <row r="171">
      <c r="A171" s="13" t="inlineStr">
        <is>
          <t>HCL Technologies Ltd.30/12/2025</t>
        </is>
      </c>
      <c r="B171" s="32" t="n"/>
      <c r="C171" s="32" t="inlineStr">
        <is>
          <t>IT - Software</t>
        </is>
      </c>
      <c r="D171" s="43" t="n">
        <v>-1750</v>
      </c>
      <c r="E171" s="36" t="n">
        <v>-28.61</v>
      </c>
      <c r="F171" s="37" t="n">
        <v>-0.000258</v>
      </c>
      <c r="G171" s="16" t="n"/>
    </row>
    <row r="172">
      <c r="A172" s="13" t="inlineStr">
        <is>
          <t>GAIL (India) Ltd.30/12/2025</t>
        </is>
      </c>
      <c r="B172" s="32" t="n"/>
      <c r="C172" s="32" t="inlineStr">
        <is>
          <t>Gas</t>
        </is>
      </c>
      <c r="D172" s="43" t="n">
        <v>-18900</v>
      </c>
      <c r="E172" s="36" t="n">
        <v>-33.4</v>
      </c>
      <c r="F172" s="37" t="n">
        <v>-0.000301</v>
      </c>
      <c r="G172" s="16" t="n"/>
    </row>
    <row r="173">
      <c r="A173" s="13" t="inlineStr">
        <is>
          <t>TVS Motor Company Ltd.30/12/2025</t>
        </is>
      </c>
      <c r="B173" s="32" t="n"/>
      <c r="C173" s="32" t="inlineStr">
        <is>
          <t>Automobiles</t>
        </is>
      </c>
      <c r="D173" s="43" t="n">
        <v>-1050</v>
      </c>
      <c r="E173" s="36" t="n">
        <v>-37.34</v>
      </c>
      <c r="F173" s="37" t="n">
        <v>-0.000337</v>
      </c>
      <c r="G173" s="16" t="n"/>
    </row>
    <row r="174">
      <c r="A174" s="13" t="inlineStr">
        <is>
          <t>Multi Commodity Exchange Of India Ltd.30/12/2025</t>
        </is>
      </c>
      <c r="B174" s="32" t="n"/>
      <c r="C174" s="32" t="inlineStr">
        <is>
          <t>Capital Markets</t>
        </is>
      </c>
      <c r="D174" s="43" t="n">
        <v>-375</v>
      </c>
      <c r="E174" s="36" t="n">
        <v>-38.02</v>
      </c>
      <c r="F174" s="37" t="n">
        <v>-0.000343</v>
      </c>
      <c r="G174" s="16" t="n"/>
    </row>
    <row r="175">
      <c r="A175" s="13" t="inlineStr">
        <is>
          <t>Bank of India30/12/2025</t>
        </is>
      </c>
      <c r="B175" s="32" t="n"/>
      <c r="C175" s="32" t="inlineStr">
        <is>
          <t>Banks</t>
        </is>
      </c>
      <c r="D175" s="43" t="n">
        <v>-26000</v>
      </c>
      <c r="E175" s="36" t="n">
        <v>-38.51</v>
      </c>
      <c r="F175" s="37" t="n">
        <v>-0.000348</v>
      </c>
      <c r="G175" s="16" t="n"/>
    </row>
    <row r="176">
      <c r="A176" s="13" t="inlineStr">
        <is>
          <t>Persistent Systems Ltd.30/12/2025</t>
        </is>
      </c>
      <c r="B176" s="32" t="n"/>
      <c r="C176" s="32" t="inlineStr">
        <is>
          <t>IT - Software</t>
        </is>
      </c>
      <c r="D176" s="43" t="n">
        <v>-700</v>
      </c>
      <c r="E176" s="36" t="n">
        <v>-44.79</v>
      </c>
      <c r="F176" s="37" t="n">
        <v>-0.000404</v>
      </c>
      <c r="G176" s="16" t="n"/>
    </row>
    <row r="177">
      <c r="A177" s="13" t="inlineStr">
        <is>
          <t>Jio Financial Services Ltd.30/12/2025</t>
        </is>
      </c>
      <c r="B177" s="32" t="n"/>
      <c r="C177" s="32" t="inlineStr">
        <is>
          <t>Finance</t>
        </is>
      </c>
      <c r="D177" s="43" t="n">
        <v>-16450</v>
      </c>
      <c r="E177" s="36" t="n">
        <v>-50.71</v>
      </c>
      <c r="F177" s="37" t="n">
        <v>-0.000458</v>
      </c>
      <c r="G177" s="16" t="n"/>
    </row>
    <row r="178">
      <c r="A178" s="13" t="inlineStr">
        <is>
          <t>Sun Pharmaceutical Industries Ltd.30/12/2025</t>
        </is>
      </c>
      <c r="B178" s="32" t="n"/>
      <c r="C178" s="32" t="inlineStr">
        <is>
          <t>Pharmaceuticals &amp; Biotechnology</t>
        </is>
      </c>
      <c r="D178" s="43" t="n">
        <v>-2800</v>
      </c>
      <c r="E178" s="36" t="n">
        <v>-51.5</v>
      </c>
      <c r="F178" s="37" t="n">
        <v>-0.000465</v>
      </c>
      <c r="G178" s="16" t="n"/>
    </row>
    <row r="179">
      <c r="A179" s="13" t="inlineStr">
        <is>
          <t>Oil &amp; Natural Gas Corporation Ltd.30/12/2025</t>
        </is>
      </c>
      <c r="B179" s="32" t="n"/>
      <c r="C179" s="32" t="inlineStr">
        <is>
          <t>Oil</t>
        </is>
      </c>
      <c r="D179" s="43" t="n">
        <v>-22500</v>
      </c>
      <c r="E179" s="36" t="n">
        <v>-55.1</v>
      </c>
      <c r="F179" s="37" t="n">
        <v>-0.000498</v>
      </c>
      <c r="G179" s="16" t="n"/>
    </row>
    <row r="180">
      <c r="A180" s="13" t="inlineStr">
        <is>
          <t>Divi's Laboratories Ltd.30/12/2025</t>
        </is>
      </c>
      <c r="B180" s="32" t="n"/>
      <c r="C180" s="32" t="inlineStr">
        <is>
          <t>Pharmaceuticals &amp; Biotechnology</t>
        </is>
      </c>
      <c r="D180" s="43" t="n">
        <v>-900</v>
      </c>
      <c r="E180" s="36" t="n">
        <v>-58.67</v>
      </c>
      <c r="F180" s="37" t="n">
        <v>-0.00053</v>
      </c>
      <c r="G180" s="16" t="n"/>
    </row>
    <row r="181">
      <c r="A181" s="13" t="inlineStr">
        <is>
          <t>Indus Towers Ltd.30/12/2025</t>
        </is>
      </c>
      <c r="B181" s="32" t="n"/>
      <c r="C181" s="32" t="inlineStr">
        <is>
          <t>Telecom - Services</t>
        </is>
      </c>
      <c r="D181" s="43" t="n">
        <v>-15300</v>
      </c>
      <c r="E181" s="36" t="n">
        <v>-61.75</v>
      </c>
      <c r="F181" s="37" t="n">
        <v>-0.000558</v>
      </c>
      <c r="G181" s="16" t="n"/>
    </row>
    <row r="182">
      <c r="A182" s="13" t="inlineStr">
        <is>
          <t>DLF Ltd.30/12/2025</t>
        </is>
      </c>
      <c r="B182" s="32" t="n"/>
      <c r="C182" s="32" t="inlineStr">
        <is>
          <t>Realty</t>
        </is>
      </c>
      <c r="D182" s="43" t="n">
        <v>-9075</v>
      </c>
      <c r="E182" s="36" t="n">
        <v>-66.16</v>
      </c>
      <c r="F182" s="37" t="n">
        <v>-0.000598</v>
      </c>
      <c r="G182" s="16" t="n"/>
    </row>
    <row r="183">
      <c r="A183" s="13" t="inlineStr">
        <is>
          <t>Tata Steel Ltd.30/12/2025</t>
        </is>
      </c>
      <c r="B183" s="32" t="n"/>
      <c r="C183" s="32" t="inlineStr">
        <is>
          <t>Ferrous Metals</t>
        </is>
      </c>
      <c r="D183" s="43" t="n">
        <v>-44000</v>
      </c>
      <c r="E183" s="36" t="n">
        <v>-74.42</v>
      </c>
      <c r="F183" s="37" t="n">
        <v>-0.000672</v>
      </c>
      <c r="G183" s="16" t="n"/>
    </row>
    <row r="184">
      <c r="A184" s="13" t="inlineStr">
        <is>
          <t>VARUN BEVERAGES LIMITED30/12/2025</t>
        </is>
      </c>
      <c r="B184" s="32" t="n"/>
      <c r="C184" s="32" t="inlineStr">
        <is>
          <t>Beverages</t>
        </is>
      </c>
      <c r="D184" s="43" t="n">
        <v>-15375</v>
      </c>
      <c r="E184" s="36" t="n">
        <v>-74.55</v>
      </c>
      <c r="F184" s="37" t="n">
        <v>-0.000674</v>
      </c>
      <c r="G184" s="16" t="n"/>
    </row>
    <row r="185">
      <c r="A185" s="13" t="inlineStr">
        <is>
          <t>Cipla Ltd.30/12/2025</t>
        </is>
      </c>
      <c r="B185" s="32" t="n"/>
      <c r="C185" s="32" t="inlineStr">
        <is>
          <t>Pharmaceuticals &amp; Biotechnology</t>
        </is>
      </c>
      <c r="D185" s="43" t="n">
        <v>-4875</v>
      </c>
      <c r="E185" s="36" t="n">
        <v>-75.13</v>
      </c>
      <c r="F185" s="37" t="n">
        <v>-0.000679</v>
      </c>
      <c r="G185" s="16" t="n"/>
    </row>
    <row r="186">
      <c r="A186" s="13" t="inlineStr">
        <is>
          <t>Cyient Ltd.30/12/2025</t>
        </is>
      </c>
      <c r="B186" s="32" t="n"/>
      <c r="C186" s="32" t="inlineStr">
        <is>
          <t>IT - Services</t>
        </is>
      </c>
      <c r="D186" s="43" t="n">
        <v>-6800</v>
      </c>
      <c r="E186" s="36" t="n">
        <v>-76.73999999999999</v>
      </c>
      <c r="F186" s="37" t="n">
        <v>-0.000693</v>
      </c>
      <c r="G186" s="16" t="n"/>
    </row>
    <row r="187">
      <c r="A187" s="13" t="inlineStr">
        <is>
          <t>Marico Ltd.30/12/2025</t>
        </is>
      </c>
      <c r="B187" s="32" t="n"/>
      <c r="C187" s="32" t="inlineStr">
        <is>
          <t>Agricultural Food &amp; other Products</t>
        </is>
      </c>
      <c r="D187" s="43" t="n">
        <v>-10800</v>
      </c>
      <c r="E187" s="36" t="n">
        <v>-78.04000000000001</v>
      </c>
      <c r="F187" s="37" t="n">
        <v>-0.000705</v>
      </c>
      <c r="G187" s="16" t="n"/>
    </row>
    <row r="188">
      <c r="A188" s="13" t="inlineStr">
        <is>
          <t>HDFC Asset Management Company Ltd.30/12/2025</t>
        </is>
      </c>
      <c r="B188" s="32" t="n"/>
      <c r="C188" s="32" t="inlineStr">
        <is>
          <t>Capital Markets</t>
        </is>
      </c>
      <c r="D188" s="43" t="n">
        <v>-3000</v>
      </c>
      <c r="E188" s="36" t="n">
        <v>-80.63</v>
      </c>
      <c r="F188" s="37" t="n">
        <v>-0.000729</v>
      </c>
      <c r="G188" s="16" t="n"/>
    </row>
    <row r="189">
      <c r="A189" s="13" t="inlineStr">
        <is>
          <t>Tube Investments Of India Ltd.30/12/2025</t>
        </is>
      </c>
      <c r="B189" s="32" t="n"/>
      <c r="C189" s="32" t="inlineStr">
        <is>
          <t>Auto Components</t>
        </is>
      </c>
      <c r="D189" s="43" t="n">
        <v>-3000</v>
      </c>
      <c r="E189" s="36" t="n">
        <v>-84.13</v>
      </c>
      <c r="F189" s="37" t="n">
        <v>-0.00076</v>
      </c>
      <c r="G189" s="16" t="n"/>
    </row>
    <row r="190">
      <c r="A190" s="13" t="inlineStr">
        <is>
          <t>Dixon Technologies (India) Ltd.30/12/2025</t>
        </is>
      </c>
      <c r="B190" s="32" t="n"/>
      <c r="C190" s="32" t="inlineStr">
        <is>
          <t>Consumer Durables</t>
        </is>
      </c>
      <c r="D190" s="43" t="n">
        <v>-600</v>
      </c>
      <c r="E190" s="36" t="n">
        <v>-88.01000000000001</v>
      </c>
      <c r="F190" s="37" t="n">
        <v>-0.000795</v>
      </c>
      <c r="G190" s="16" t="n"/>
    </row>
    <row r="191">
      <c r="A191" s="13" t="inlineStr">
        <is>
          <t>Tata Consultancy Services Ltd.30/12/2025</t>
        </is>
      </c>
      <c r="B191" s="32" t="n"/>
      <c r="C191" s="32" t="inlineStr">
        <is>
          <t>IT - Software</t>
        </is>
      </c>
      <c r="D191" s="43" t="n">
        <v>-2800</v>
      </c>
      <c r="E191" s="36" t="n">
        <v>-88.34999999999999</v>
      </c>
      <c r="F191" s="37" t="n">
        <v>-0.000798</v>
      </c>
      <c r="G191" s="16" t="n"/>
    </row>
    <row r="192">
      <c r="A192" s="13" t="inlineStr">
        <is>
          <t>Nestle India Ltd.30/12/2025</t>
        </is>
      </c>
      <c r="B192" s="32" t="n"/>
      <c r="C192" s="32" t="inlineStr">
        <is>
          <t>Food Products</t>
        </is>
      </c>
      <c r="D192" s="43" t="n">
        <v>-7500</v>
      </c>
      <c r="E192" s="36" t="n">
        <v>-95.15000000000001</v>
      </c>
      <c r="F192" s="37" t="n">
        <v>-0.00086</v>
      </c>
      <c r="G192" s="16" t="n"/>
    </row>
    <row r="193">
      <c r="A193" s="13" t="inlineStr">
        <is>
          <t>Pidilite Industries Ltd.30/12/2025</t>
        </is>
      </c>
      <c r="B193" s="32" t="n"/>
      <c r="C193" s="32" t="inlineStr">
        <is>
          <t>Chemicals &amp; Petrochemicals</t>
        </is>
      </c>
      <c r="D193" s="43" t="n">
        <v>-6500</v>
      </c>
      <c r="E193" s="36" t="n">
        <v>-96.04000000000001</v>
      </c>
      <c r="F193" s="37" t="n">
        <v>-0.000868</v>
      </c>
      <c r="G193" s="16" t="n"/>
    </row>
    <row r="194">
      <c r="A194" s="13" t="inlineStr">
        <is>
          <t>REC Ltd.30/12/2025</t>
        </is>
      </c>
      <c r="B194" s="32" t="n"/>
      <c r="C194" s="32" t="inlineStr">
        <is>
          <t>Finance</t>
        </is>
      </c>
      <c r="D194" s="43" t="n">
        <v>-26775</v>
      </c>
      <c r="E194" s="36" t="n">
        <v>-97.06999999999999</v>
      </c>
      <c r="F194" s="37" t="n">
        <v>-0.000877</v>
      </c>
      <c r="G194" s="16" t="n"/>
    </row>
    <row r="195">
      <c r="A195" s="13" t="inlineStr">
        <is>
          <t>Oberoi Realty Ltd.30/12/2025</t>
        </is>
      </c>
      <c r="B195" s="32" t="n"/>
      <c r="C195" s="32" t="inlineStr">
        <is>
          <t>Realty</t>
        </is>
      </c>
      <c r="D195" s="43" t="n">
        <v>-5950</v>
      </c>
      <c r="E195" s="36" t="n">
        <v>-98.67</v>
      </c>
      <c r="F195" s="37" t="n">
        <v>-0.000892</v>
      </c>
      <c r="G195" s="16" t="n"/>
    </row>
    <row r="196">
      <c r="A196" s="13" t="inlineStr">
        <is>
          <t>Biocon Ltd.30/12/2025</t>
        </is>
      </c>
      <c r="B196" s="32" t="n"/>
      <c r="C196" s="32" t="inlineStr">
        <is>
          <t>Pharmaceuticals &amp; Biotechnology</t>
        </is>
      </c>
      <c r="D196" s="43" t="n">
        <v>-25000</v>
      </c>
      <c r="E196" s="36" t="n">
        <v>-100.14</v>
      </c>
      <c r="F196" s="37" t="n">
        <v>-0.000905</v>
      </c>
      <c r="G196" s="16" t="n"/>
    </row>
    <row r="197">
      <c r="A197" s="13" t="inlineStr">
        <is>
          <t>Mazagon Dock Shipbuilders Ltd.30/12/2025</t>
        </is>
      </c>
      <c r="B197" s="32" t="n"/>
      <c r="C197" s="32" t="inlineStr">
        <is>
          <t>Industrial Manufacturing</t>
        </is>
      </c>
      <c r="D197" s="43" t="n">
        <v>-3850</v>
      </c>
      <c r="E197" s="36" t="n">
        <v>-103.87</v>
      </c>
      <c r="F197" s="37" t="n">
        <v>-0.0009389999999999999</v>
      </c>
      <c r="G197" s="16" t="n"/>
    </row>
    <row r="198">
      <c r="A198" s="13" t="inlineStr">
        <is>
          <t>The Indian Hotels Company Ltd.30/12/2025</t>
        </is>
      </c>
      <c r="B198" s="32" t="n"/>
      <c r="C198" s="32" t="inlineStr">
        <is>
          <t>Leisure Services</t>
        </is>
      </c>
      <c r="D198" s="43" t="n">
        <v>-15000</v>
      </c>
      <c r="E198" s="36" t="n">
        <v>-112.13</v>
      </c>
      <c r="F198" s="37" t="n">
        <v>-0.001013</v>
      </c>
      <c r="G198" s="16" t="n"/>
    </row>
    <row r="199">
      <c r="A199" s="13" t="inlineStr">
        <is>
          <t>Polycab India Ltd.30/12/2025</t>
        </is>
      </c>
      <c r="B199" s="32" t="n"/>
      <c r="C199" s="32" t="inlineStr">
        <is>
          <t>Industrial Products</t>
        </is>
      </c>
      <c r="D199" s="43" t="n">
        <v>-1500</v>
      </c>
      <c r="E199" s="36" t="n">
        <v>-112.58</v>
      </c>
      <c r="F199" s="37" t="n">
        <v>-0.001017</v>
      </c>
      <c r="G199" s="16" t="n"/>
    </row>
    <row r="200">
      <c r="A200" s="13" t="inlineStr">
        <is>
          <t>Godrej Properties Ltd.30/12/2025</t>
        </is>
      </c>
      <c r="B200" s="32" t="n"/>
      <c r="C200" s="32" t="inlineStr">
        <is>
          <t>Realty</t>
        </is>
      </c>
      <c r="D200" s="43" t="n">
        <v>-5500</v>
      </c>
      <c r="E200" s="36" t="n">
        <v>-116.84</v>
      </c>
      <c r="F200" s="37" t="n">
        <v>-0.001056</v>
      </c>
      <c r="G200" s="16" t="n"/>
    </row>
    <row r="201">
      <c r="A201" s="13" t="inlineStr">
        <is>
          <t>Bharat Petroleum Corporation Ltd.30/12/2025</t>
        </is>
      </c>
      <c r="B201" s="32" t="n"/>
      <c r="C201" s="32" t="inlineStr">
        <is>
          <t>Petroleum Products</t>
        </is>
      </c>
      <c r="D201" s="43" t="n">
        <v>-33575</v>
      </c>
      <c r="E201" s="36" t="n">
        <v>-121.34</v>
      </c>
      <c r="F201" s="37" t="n">
        <v>-0.001097</v>
      </c>
      <c r="G201" s="16" t="n"/>
    </row>
    <row r="202">
      <c r="A202" s="13" t="inlineStr">
        <is>
          <t>Hero MotoCorp Ltd.30/12/2025</t>
        </is>
      </c>
      <c r="B202" s="32" t="n"/>
      <c r="C202" s="32" t="inlineStr">
        <is>
          <t>Automobiles</t>
        </is>
      </c>
      <c r="D202" s="43" t="n">
        <v>-2400</v>
      </c>
      <c r="E202" s="36" t="n">
        <v>-149.27</v>
      </c>
      <c r="F202" s="37" t="n">
        <v>-0.001349</v>
      </c>
      <c r="G202" s="16" t="n"/>
    </row>
    <row r="203">
      <c r="A203" s="13" t="inlineStr">
        <is>
          <t>Titan Company Ltd.30/12/2025</t>
        </is>
      </c>
      <c r="B203" s="32" t="n"/>
      <c r="C203" s="32" t="inlineStr">
        <is>
          <t>Consumer Durables</t>
        </is>
      </c>
      <c r="D203" s="43" t="n">
        <v>-3850</v>
      </c>
      <c r="E203" s="36" t="n">
        <v>-151.29</v>
      </c>
      <c r="F203" s="37" t="n">
        <v>-0.001368</v>
      </c>
      <c r="G203" s="16" t="n"/>
    </row>
    <row r="204">
      <c r="A204" s="13" t="inlineStr">
        <is>
          <t>Bandhan Bank Ltd.30/12/2025</t>
        </is>
      </c>
      <c r="B204" s="32" t="n"/>
      <c r="C204" s="32" t="inlineStr">
        <is>
          <t>Banks</t>
        </is>
      </c>
      <c r="D204" s="43" t="n">
        <v>-104400</v>
      </c>
      <c r="E204" s="36" t="n">
        <v>-157.95</v>
      </c>
      <c r="F204" s="37" t="n">
        <v>-0.001428</v>
      </c>
      <c r="G204" s="16" t="n"/>
    </row>
    <row r="205">
      <c r="A205" s="13" t="inlineStr">
        <is>
          <t>Power Finance Corporation Ltd.30/12/2025</t>
        </is>
      </c>
      <c r="B205" s="32" t="n"/>
      <c r="C205" s="32" t="inlineStr">
        <is>
          <t>Finance</t>
        </is>
      </c>
      <c r="D205" s="43" t="n">
        <v>-45500</v>
      </c>
      <c r="E205" s="36" t="n">
        <v>-166.21</v>
      </c>
      <c r="F205" s="37" t="n">
        <v>-0.001502</v>
      </c>
      <c r="G205" s="16" t="n"/>
    </row>
    <row r="206">
      <c r="A206" s="13" t="inlineStr">
        <is>
          <t>PG Electroplast Ltd.30/12/2025</t>
        </is>
      </c>
      <c r="B206" s="32" t="n"/>
      <c r="C206" s="32" t="inlineStr">
        <is>
          <t>Consumer Durables</t>
        </is>
      </c>
      <c r="D206" s="43" t="n">
        <v>-28000</v>
      </c>
      <c r="E206" s="36" t="n">
        <v>-166.35</v>
      </c>
      <c r="F206" s="37" t="n">
        <v>-0.001504</v>
      </c>
      <c r="G206" s="16" t="n"/>
    </row>
    <row r="207">
      <c r="A207" s="13" t="inlineStr">
        <is>
          <t>Hindustan Zinc Ltd.30/12/2025</t>
        </is>
      </c>
      <c r="B207" s="32" t="n"/>
      <c r="C207" s="32" t="inlineStr">
        <is>
          <t>Non - Ferrous Metals</t>
        </is>
      </c>
      <c r="D207" s="43" t="n">
        <v>-34300</v>
      </c>
      <c r="E207" s="36" t="n">
        <v>-167.61</v>
      </c>
      <c r="F207" s="37" t="n">
        <v>-0.001515</v>
      </c>
      <c r="G207" s="16" t="n"/>
    </row>
    <row r="208">
      <c r="A208" s="13" t="inlineStr">
        <is>
          <t>One 97 Communications Ltd.30/12/2025</t>
        </is>
      </c>
      <c r="B208" s="32" t="n"/>
      <c r="C208" s="32" t="inlineStr">
        <is>
          <t>Financial Technology (Fintech)</t>
        </is>
      </c>
      <c r="D208" s="43" t="n">
        <v>-13050</v>
      </c>
      <c r="E208" s="36" t="n">
        <v>-173.55</v>
      </c>
      <c r="F208" s="37" t="n">
        <v>-0.001569</v>
      </c>
      <c r="G208" s="16" t="n"/>
    </row>
    <row r="209">
      <c r="A209" s="13" t="inlineStr">
        <is>
          <t>Computer Age Management Services Ltd.30/12/2025</t>
        </is>
      </c>
      <c r="B209" s="32" t="n"/>
      <c r="C209" s="32" t="inlineStr">
        <is>
          <t>Capital Markets</t>
        </is>
      </c>
      <c r="D209" s="43" t="n">
        <v>-5100</v>
      </c>
      <c r="E209" s="36" t="n">
        <v>-198.78</v>
      </c>
      <c r="F209" s="37" t="n">
        <v>-0.001797</v>
      </c>
      <c r="G209" s="16" t="n"/>
    </row>
    <row r="210">
      <c r="A210" s="13" t="inlineStr">
        <is>
          <t>ICICI Prudential Life Insurance Co Ltd.30/12/2025</t>
        </is>
      </c>
      <c r="B210" s="32" t="n"/>
      <c r="C210" s="32" t="inlineStr">
        <is>
          <t>Insurance</t>
        </is>
      </c>
      <c r="D210" s="43" t="n">
        <v>-34225</v>
      </c>
      <c r="E210" s="36" t="n">
        <v>-213</v>
      </c>
      <c r="F210" s="37" t="n">
        <v>-0.001925</v>
      </c>
      <c r="G210" s="16" t="n"/>
    </row>
    <row r="211">
      <c r="A211" s="13" t="inlineStr">
        <is>
          <t>GMR Airports Ltd.30/12/2025</t>
        </is>
      </c>
      <c r="B211" s="32" t="n"/>
      <c r="C211" s="32" t="inlineStr">
        <is>
          <t>Transport Infrastructure</t>
        </is>
      </c>
      <c r="D211" s="43" t="n">
        <v>-209250</v>
      </c>
      <c r="E211" s="36" t="n">
        <v>-228.08</v>
      </c>
      <c r="F211" s="37" t="n">
        <v>-0.002062</v>
      </c>
      <c r="G211" s="16" t="n"/>
    </row>
    <row r="212">
      <c r="A212" s="13" t="inlineStr">
        <is>
          <t>Bank of Baroda30/12/2025</t>
        </is>
      </c>
      <c r="B212" s="32" t="n"/>
      <c r="C212" s="32" t="inlineStr">
        <is>
          <t>Banks</t>
        </is>
      </c>
      <c r="D212" s="43" t="n">
        <v>-78975</v>
      </c>
      <c r="E212" s="36" t="n">
        <v>-230.49</v>
      </c>
      <c r="F212" s="37" t="n">
        <v>-0.002084</v>
      </c>
      <c r="G212" s="16" t="n"/>
    </row>
    <row r="213">
      <c r="A213" s="13" t="inlineStr">
        <is>
          <t>Bharat Heavy Electricals Ltd.30/12/2025</t>
        </is>
      </c>
      <c r="B213" s="32" t="n"/>
      <c r="C213" s="32" t="inlineStr">
        <is>
          <t>Electrical Equipment</t>
        </is>
      </c>
      <c r="D213" s="43" t="n">
        <v>-91875</v>
      </c>
      <c r="E213" s="36" t="n">
        <v>-268.46</v>
      </c>
      <c r="F213" s="37" t="n">
        <v>-0.002427</v>
      </c>
      <c r="G213" s="16" t="n"/>
    </row>
    <row r="214">
      <c r="A214" s="13" t="inlineStr">
        <is>
          <t>Hindustan Petroleum Corporation Ltd.30/12/2025</t>
        </is>
      </c>
      <c r="B214" s="32" t="n"/>
      <c r="C214" s="32" t="inlineStr">
        <is>
          <t>Petroleum Products</t>
        </is>
      </c>
      <c r="D214" s="43" t="n">
        <v>-58725</v>
      </c>
      <c r="E214" s="36" t="n">
        <v>-269.84</v>
      </c>
      <c r="F214" s="37" t="n">
        <v>-0.002439</v>
      </c>
      <c r="G214" s="16" t="n"/>
    </row>
    <row r="215">
      <c r="A215" s="13" t="inlineStr">
        <is>
          <t>ITC Ltd.30/12/2025</t>
        </is>
      </c>
      <c r="B215" s="32" t="n"/>
      <c r="C215" s="32" t="inlineStr">
        <is>
          <t>Diversified FMCG</t>
        </is>
      </c>
      <c r="D215" s="43" t="n">
        <v>-70400</v>
      </c>
      <c r="E215" s="36" t="n">
        <v>-286.04</v>
      </c>
      <c r="F215" s="37" t="n">
        <v>-0.002586</v>
      </c>
      <c r="G215" s="16" t="n"/>
    </row>
    <row r="216">
      <c r="A216" s="13" t="inlineStr">
        <is>
          <t>Life Insurance Corporation of India30/12/2025</t>
        </is>
      </c>
      <c r="B216" s="32" t="n"/>
      <c r="C216" s="32" t="inlineStr">
        <is>
          <t>Insurance</t>
        </is>
      </c>
      <c r="D216" s="43" t="n">
        <v>-32200</v>
      </c>
      <c r="E216" s="36" t="n">
        <v>-289.3</v>
      </c>
      <c r="F216" s="37" t="n">
        <v>-0.002615</v>
      </c>
      <c r="G216" s="16" t="n"/>
    </row>
    <row r="217">
      <c r="A217" s="13" t="inlineStr">
        <is>
          <t>Larsen &amp; Toubro Ltd.30/12/2025</t>
        </is>
      </c>
      <c r="B217" s="32" t="n"/>
      <c r="C217" s="32" t="inlineStr">
        <is>
          <t>Construction</t>
        </is>
      </c>
      <c r="D217" s="43" t="n">
        <v>-7175</v>
      </c>
      <c r="E217" s="36" t="n">
        <v>-293.97</v>
      </c>
      <c r="F217" s="37" t="n">
        <v>-0.002658</v>
      </c>
      <c r="G217" s="16" t="n"/>
    </row>
    <row r="218">
      <c r="A218" s="13" t="inlineStr">
        <is>
          <t>Adani Enterprises Ltd.30/12/2025</t>
        </is>
      </c>
      <c r="B218" s="32" t="n"/>
      <c r="C218" s="32" t="inlineStr">
        <is>
          <t>Metals &amp; Minerals Trading</t>
        </is>
      </c>
      <c r="D218" s="43" t="n">
        <v>-13596</v>
      </c>
      <c r="E218" s="36" t="n">
        <v>-311.5</v>
      </c>
      <c r="F218" s="37" t="n">
        <v>-0.002816</v>
      </c>
      <c r="G218" s="16" t="n"/>
    </row>
    <row r="219">
      <c r="A219" s="13" t="inlineStr">
        <is>
          <t>Yes Bank Ltd.30/12/2025</t>
        </is>
      </c>
      <c r="B219" s="32" t="n"/>
      <c r="C219" s="32" t="inlineStr">
        <is>
          <t>Banks</t>
        </is>
      </c>
      <c r="D219" s="43" t="n">
        <v>-1368400</v>
      </c>
      <c r="E219" s="36" t="n">
        <v>-315.96</v>
      </c>
      <c r="F219" s="37" t="n">
        <v>-0.002857</v>
      </c>
      <c r="G219" s="16" t="n"/>
    </row>
    <row r="220">
      <c r="A220" s="13" t="inlineStr">
        <is>
          <t>RBL Bank Ltd.30/12/2025</t>
        </is>
      </c>
      <c r="B220" s="32" t="n"/>
      <c r="C220" s="32" t="inlineStr">
        <is>
          <t>Banks</t>
        </is>
      </c>
      <c r="D220" s="43" t="n">
        <v>-104775</v>
      </c>
      <c r="E220" s="36" t="n">
        <v>-328.73</v>
      </c>
      <c r="F220" s="37" t="n">
        <v>-0.002972</v>
      </c>
      <c r="G220" s="16" t="n"/>
    </row>
    <row r="221">
      <c r="A221" s="13" t="inlineStr">
        <is>
          <t>Glenmark Pharmaceuticals Ltd.30/12/2025</t>
        </is>
      </c>
      <c r="B221" s="32" t="n"/>
      <c r="C221" s="32" t="inlineStr">
        <is>
          <t>Pharmaceuticals &amp; Biotechnology</t>
        </is>
      </c>
      <c r="D221" s="43" t="n">
        <v>-17625</v>
      </c>
      <c r="E221" s="36" t="n">
        <v>-344.59</v>
      </c>
      <c r="F221" s="37" t="n">
        <v>-0.003115</v>
      </c>
      <c r="G221" s="16" t="n"/>
    </row>
    <row r="222">
      <c r="A222" s="13" t="inlineStr">
        <is>
          <t>Hindustan Aeronautics Ltd.30/12/2025</t>
        </is>
      </c>
      <c r="B222" s="32" t="n"/>
      <c r="C222" s="32" t="inlineStr">
        <is>
          <t>Aerospace &amp; Defense</t>
        </is>
      </c>
      <c r="D222" s="43" t="n">
        <v>-9000</v>
      </c>
      <c r="E222" s="36" t="n">
        <v>-411.69</v>
      </c>
      <c r="F222" s="37" t="n">
        <v>-0.003722</v>
      </c>
      <c r="G222" s="16" t="n"/>
    </row>
    <row r="223">
      <c r="A223" s="13" t="inlineStr">
        <is>
          <t>Kotak Mahindra Bank Ltd.30/12/2025</t>
        </is>
      </c>
      <c r="B223" s="32" t="n"/>
      <c r="C223" s="32" t="inlineStr">
        <is>
          <t>Banks</t>
        </is>
      </c>
      <c r="D223" s="43" t="n">
        <v>-21600</v>
      </c>
      <c r="E223" s="36" t="n">
        <v>-461.72</v>
      </c>
      <c r="F223" s="37" t="n">
        <v>-0.004175</v>
      </c>
      <c r="G223" s="16" t="n"/>
    </row>
    <row r="224">
      <c r="A224" s="13" t="inlineStr">
        <is>
          <t>Max Healthcare Institute Ltd.30/12/2025</t>
        </is>
      </c>
      <c r="B224" s="32" t="n"/>
      <c r="C224" s="32" t="inlineStr">
        <is>
          <t>Healthcare Services</t>
        </is>
      </c>
      <c r="D224" s="43" t="n">
        <v>-39900</v>
      </c>
      <c r="E224" s="36" t="n">
        <v>-466.35</v>
      </c>
      <c r="F224" s="37" t="n">
        <v>-0.004216</v>
      </c>
      <c r="G224" s="16" t="n"/>
    </row>
    <row r="225">
      <c r="A225" s="13" t="inlineStr">
        <is>
          <t>Mahindra &amp; Mahindra Ltd.30/12/2025</t>
        </is>
      </c>
      <c r="B225" s="32" t="n"/>
      <c r="C225" s="32" t="inlineStr">
        <is>
          <t>Automobiles</t>
        </is>
      </c>
      <c r="D225" s="43" t="n">
        <v>-12600</v>
      </c>
      <c r="E225" s="36" t="n">
        <v>-476.71</v>
      </c>
      <c r="F225" s="37" t="n">
        <v>-0.00431</v>
      </c>
      <c r="G225" s="16" t="n"/>
    </row>
    <row r="226">
      <c r="A226" s="13" t="inlineStr">
        <is>
          <t>Ultratech Cement Ltd.30/12/2025</t>
        </is>
      </c>
      <c r="B226" s="32" t="n"/>
      <c r="C226" s="32" t="inlineStr">
        <is>
          <t>Cement &amp; Cement Products</t>
        </is>
      </c>
      <c r="D226" s="43" t="n">
        <v>-4100</v>
      </c>
      <c r="E226" s="36" t="n">
        <v>-478.88</v>
      </c>
      <c r="F226" s="37" t="n">
        <v>-0.00433</v>
      </c>
      <c r="G226" s="16" t="n"/>
    </row>
    <row r="227">
      <c r="A227" s="13" t="inlineStr">
        <is>
          <t>Vedanta Ltd.30/12/2025</t>
        </is>
      </c>
      <c r="B227" s="32" t="n"/>
      <c r="C227" s="32" t="inlineStr">
        <is>
          <t>Diversified Metals</t>
        </is>
      </c>
      <c r="D227" s="43" t="n">
        <v>-94300</v>
      </c>
      <c r="E227" s="36" t="n">
        <v>-499.6</v>
      </c>
      <c r="F227" s="37" t="n">
        <v>-0.004517</v>
      </c>
      <c r="G227" s="16" t="n"/>
    </row>
    <row r="228">
      <c r="A228" s="13" t="inlineStr">
        <is>
          <t>Tata Power Company Ltd.30/12/2025</t>
        </is>
      </c>
      <c r="B228" s="32" t="n"/>
      <c r="C228" s="32" t="inlineStr">
        <is>
          <t>Power</t>
        </is>
      </c>
      <c r="D228" s="43" t="n">
        <v>-134850</v>
      </c>
      <c r="E228" s="36" t="n">
        <v>-529.5599999999999</v>
      </c>
      <c r="F228" s="37" t="n">
        <v>-0.004788</v>
      </c>
      <c r="G228" s="16" t="n"/>
    </row>
    <row r="229">
      <c r="A229" s="13" t="inlineStr">
        <is>
          <t>JSW Steel Ltd.30/12/2025</t>
        </is>
      </c>
      <c r="B229" s="32" t="n"/>
      <c r="C229" s="32" t="inlineStr">
        <is>
          <t>Ferrous Metals</t>
        </is>
      </c>
      <c r="D229" s="43" t="n">
        <v>-47925</v>
      </c>
      <c r="E229" s="36" t="n">
        <v>-560.2</v>
      </c>
      <c r="F229" s="37" t="n">
        <v>-0.005065</v>
      </c>
      <c r="G229" s="16" t="n"/>
    </row>
    <row r="230">
      <c r="A230" s="13" t="inlineStr">
        <is>
          <t>Sammaan Capital Ltd.30/12/2025</t>
        </is>
      </c>
      <c r="B230" s="32" t="n"/>
      <c r="C230" s="32" t="inlineStr">
        <is>
          <t>Finance</t>
        </is>
      </c>
      <c r="D230" s="43" t="n">
        <v>-374100</v>
      </c>
      <c r="E230" s="36" t="n">
        <v>-579.67</v>
      </c>
      <c r="F230" s="37" t="n">
        <v>-0.005241</v>
      </c>
      <c r="G230" s="16" t="n"/>
    </row>
    <row r="231">
      <c r="A231" s="13" t="inlineStr">
        <is>
          <t>National Aluminium Company Ltd.30/12/2025</t>
        </is>
      </c>
      <c r="B231" s="32" t="n"/>
      <c r="C231" s="32" t="inlineStr">
        <is>
          <t>Non - Ferrous Metals</t>
        </is>
      </c>
      <c r="D231" s="43" t="n">
        <v>-232500</v>
      </c>
      <c r="E231" s="36" t="n">
        <v>-608.75</v>
      </c>
      <c r="F231" s="37" t="n">
        <v>-0.005504</v>
      </c>
      <c r="G231" s="16" t="n"/>
    </row>
    <row r="232">
      <c r="A232" s="13" t="inlineStr">
        <is>
          <t>NMDC Ltd.30/12/2025</t>
        </is>
      </c>
      <c r="B232" s="32" t="n"/>
      <c r="C232" s="32" t="inlineStr">
        <is>
          <t>Minerals &amp; Mining</t>
        </is>
      </c>
      <c r="D232" s="43" t="n">
        <v>-823500</v>
      </c>
      <c r="E232" s="36" t="n">
        <v>-612.52</v>
      </c>
      <c r="F232" s="37" t="n">
        <v>-0.005538</v>
      </c>
      <c r="G232" s="16" t="n"/>
    </row>
    <row r="233">
      <c r="A233" s="13" t="inlineStr">
        <is>
          <t>Hindalco Industries Ltd.30/12/2025</t>
        </is>
      </c>
      <c r="B233" s="32" t="n"/>
      <c r="C233" s="32" t="inlineStr">
        <is>
          <t>Non - Ferrous Metals</t>
        </is>
      </c>
      <c r="D233" s="43" t="n">
        <v>-86100</v>
      </c>
      <c r="E233" s="36" t="n">
        <v>-700.98</v>
      </c>
      <c r="F233" s="37" t="n">
        <v>-0.006338</v>
      </c>
      <c r="G233" s="16" t="n"/>
    </row>
    <row r="234">
      <c r="A234" s="13" t="inlineStr">
        <is>
          <t>Steel Authority of India Ltd.30/12/2025</t>
        </is>
      </c>
      <c r="B234" s="32" t="n"/>
      <c r="C234" s="32" t="inlineStr">
        <is>
          <t>Ferrous Metals</t>
        </is>
      </c>
      <c r="D234" s="43" t="n">
        <v>-521700</v>
      </c>
      <c r="E234" s="36" t="n">
        <v>-709.3</v>
      </c>
      <c r="F234" s="37" t="n">
        <v>-0.006413</v>
      </c>
      <c r="G234" s="16" t="n"/>
    </row>
    <row r="235">
      <c r="A235" s="13" t="inlineStr">
        <is>
          <t>Grasim Industries Ltd.30/12/2025</t>
        </is>
      </c>
      <c r="B235" s="32" t="n"/>
      <c r="C235" s="32" t="inlineStr">
        <is>
          <t>Cement &amp; Cement Products</t>
        </is>
      </c>
      <c r="D235" s="43" t="n">
        <v>-30750</v>
      </c>
      <c r="E235" s="36" t="n">
        <v>-847.1</v>
      </c>
      <c r="F235" s="37" t="n">
        <v>-0.007659</v>
      </c>
      <c r="G235" s="16" t="n"/>
    </row>
    <row r="236">
      <c r="A236" s="13" t="inlineStr">
        <is>
          <t>The Federal Bank Ltd.30/12/2025</t>
        </is>
      </c>
      <c r="B236" s="32" t="n"/>
      <c r="C236" s="32" t="inlineStr">
        <is>
          <t>Banks</t>
        </is>
      </c>
      <c r="D236" s="43" t="n">
        <v>-335000</v>
      </c>
      <c r="E236" s="36" t="n">
        <v>-864.3</v>
      </c>
      <c r="F236" s="37" t="n">
        <v>-0.007815000000000001</v>
      </c>
      <c r="G236" s="16" t="n"/>
    </row>
    <row r="237">
      <c r="A237" s="13" t="inlineStr">
        <is>
          <t>State Bank of India30/12/2025</t>
        </is>
      </c>
      <c r="B237" s="32" t="n"/>
      <c r="C237" s="32" t="inlineStr">
        <is>
          <t>Banks</t>
        </is>
      </c>
      <c r="D237" s="43" t="n">
        <v>-96000</v>
      </c>
      <c r="E237" s="36" t="n">
        <v>-945.74</v>
      </c>
      <c r="F237" s="37" t="n">
        <v>-0.008551</v>
      </c>
      <c r="G237" s="16" t="n"/>
    </row>
    <row r="238">
      <c r="A238" s="13" t="inlineStr">
        <is>
          <t>Infosys Ltd.30/12/2025</t>
        </is>
      </c>
      <c r="B238" s="32" t="n"/>
      <c r="C238" s="32" t="inlineStr">
        <is>
          <t>IT - Software</t>
        </is>
      </c>
      <c r="D238" s="43" t="n">
        <v>-84400</v>
      </c>
      <c r="E238" s="36" t="n">
        <v>-1319.34</v>
      </c>
      <c r="F238" s="37" t="n">
        <v>-0.011929</v>
      </c>
      <c r="G238" s="16" t="n"/>
    </row>
    <row r="239">
      <c r="A239" s="13" t="inlineStr">
        <is>
          <t>Eternal Ltd.30/12/2025</t>
        </is>
      </c>
      <c r="B239" s="32" t="n"/>
      <c r="C239" s="32" t="inlineStr">
        <is>
          <t>Retailing</t>
        </is>
      </c>
      <c r="D239" s="43" t="n">
        <v>-458325</v>
      </c>
      <c r="E239" s="36" t="n">
        <v>-1385.29</v>
      </c>
      <c r="F239" s="37" t="n">
        <v>-0.012526</v>
      </c>
      <c r="G239" s="16" t="n"/>
    </row>
    <row r="240">
      <c r="A240" s="13" t="inlineStr">
        <is>
          <t>Adani Ports &amp; Special Economic Zone Ltd.30/12/2025</t>
        </is>
      </c>
      <c r="B240" s="32" t="n"/>
      <c r="C240" s="32" t="inlineStr">
        <is>
          <t>Transport Infrastructure</t>
        </is>
      </c>
      <c r="D240" s="43" t="n">
        <v>-99750</v>
      </c>
      <c r="E240" s="36" t="n">
        <v>-1523.78</v>
      </c>
      <c r="F240" s="37" t="n">
        <v>-0.013778</v>
      </c>
      <c r="G240" s="16" t="n"/>
    </row>
    <row r="241">
      <c r="A241" s="13" t="inlineStr">
        <is>
          <t>Ambuja Cements Ltd.30/12/2025</t>
        </is>
      </c>
      <c r="B241" s="32" t="n"/>
      <c r="C241" s="32" t="inlineStr">
        <is>
          <t>Cement &amp; Cement Products</t>
        </is>
      </c>
      <c r="D241" s="43" t="n">
        <v>-283500</v>
      </c>
      <c r="E241" s="36" t="n">
        <v>-1566.48</v>
      </c>
      <c r="F241" s="37" t="n">
        <v>-0.014164</v>
      </c>
      <c r="G241" s="16" t="n"/>
    </row>
    <row r="242">
      <c r="A242" s="13" t="inlineStr">
        <is>
          <t>IndusInd Bank Ltd.30/12/2025</t>
        </is>
      </c>
      <c r="B242" s="32" t="n"/>
      <c r="C242" s="32" t="inlineStr">
        <is>
          <t>Banks</t>
        </is>
      </c>
      <c r="D242" s="43" t="n">
        <v>-182700</v>
      </c>
      <c r="E242" s="36" t="n">
        <v>-1576.24</v>
      </c>
      <c r="F242" s="37" t="n">
        <v>-0.014252</v>
      </c>
      <c r="G242" s="16" t="n"/>
    </row>
    <row r="243">
      <c r="A243" s="13" t="inlineStr">
        <is>
          <t>Bharti Airtel Ltd.30/12/2025</t>
        </is>
      </c>
      <c r="B243" s="32" t="n"/>
      <c r="C243" s="32" t="inlineStr">
        <is>
          <t>Telecom - Services</t>
        </is>
      </c>
      <c r="D243" s="43" t="n">
        <v>-100225</v>
      </c>
      <c r="E243" s="36" t="n">
        <v>-2119.86</v>
      </c>
      <c r="F243" s="37" t="n">
        <v>-0.019168</v>
      </c>
      <c r="G243" s="16" t="n"/>
    </row>
    <row r="244">
      <c r="A244" s="13" t="inlineStr">
        <is>
          <t>Axis Bank Ltd.30/12/2025</t>
        </is>
      </c>
      <c r="B244" s="32" t="n"/>
      <c r="C244" s="32" t="inlineStr">
        <is>
          <t>Banks</t>
        </is>
      </c>
      <c r="D244" s="43" t="n">
        <v>-178125</v>
      </c>
      <c r="E244" s="36" t="n">
        <v>-2291.4</v>
      </c>
      <c r="F244" s="37" t="n">
        <v>-0.020719</v>
      </c>
      <c r="G244" s="16" t="n"/>
    </row>
    <row r="245">
      <c r="A245" s="13" t="inlineStr">
        <is>
          <t>Vodafone Idea Ltd.30/12/2025</t>
        </is>
      </c>
      <c r="B245" s="32" t="n"/>
      <c r="C245" s="32" t="inlineStr">
        <is>
          <t>Telecom - Services</t>
        </is>
      </c>
      <c r="D245" s="43" t="n">
        <v>-25731000</v>
      </c>
      <c r="E245" s="36" t="n">
        <v>-2580.82</v>
      </c>
      <c r="F245" s="37" t="n">
        <v>-0.023336</v>
      </c>
      <c r="G245" s="16" t="n"/>
    </row>
    <row r="246">
      <c r="A246" s="13" t="inlineStr">
        <is>
          <t>ICICI Bank Ltd.30/12/2025</t>
        </is>
      </c>
      <c r="B246" s="32" t="n"/>
      <c r="C246" s="32" t="inlineStr">
        <is>
          <t>Banks</t>
        </is>
      </c>
      <c r="D246" s="43" t="n">
        <v>-203700</v>
      </c>
      <c r="E246" s="36" t="n">
        <v>-2842.23</v>
      </c>
      <c r="F246" s="37" t="n">
        <v>-0.0257</v>
      </c>
      <c r="G246" s="16" t="n"/>
    </row>
    <row r="247">
      <c r="A247" s="13" t="inlineStr">
        <is>
          <t>UPL Ltd.30/12/2025</t>
        </is>
      </c>
      <c r="B247" s="32" t="n"/>
      <c r="C247" s="32" t="inlineStr">
        <is>
          <t>Fertilizers &amp; Agrochemicals</t>
        </is>
      </c>
      <c r="D247" s="43" t="n">
        <v>-489155</v>
      </c>
      <c r="E247" s="36" t="n">
        <v>-3738.61</v>
      </c>
      <c r="F247" s="37" t="n">
        <v>-0.033805</v>
      </c>
      <c r="G247" s="16" t="n"/>
    </row>
    <row r="248">
      <c r="A248" s="13" t="inlineStr">
        <is>
          <t>HDFC Bank Ltd.30/12/2025</t>
        </is>
      </c>
      <c r="B248" s="32" t="n"/>
      <c r="C248" s="32" t="inlineStr">
        <is>
          <t>Banks</t>
        </is>
      </c>
      <c r="D248" s="43" t="n">
        <v>-384450</v>
      </c>
      <c r="E248" s="36" t="n">
        <v>-3896.59</v>
      </c>
      <c r="F248" s="37" t="n">
        <v>-0.035234</v>
      </c>
      <c r="G248" s="16" t="n"/>
    </row>
    <row r="249">
      <c r="A249" s="13" t="inlineStr">
        <is>
          <t>Reliance Industries Ltd.30/12/2025</t>
        </is>
      </c>
      <c r="B249" s="32" t="n"/>
      <c r="C249" s="32" t="inlineStr">
        <is>
          <t>Petroleum Products</t>
        </is>
      </c>
      <c r="D249" s="43" t="n">
        <v>-271000</v>
      </c>
      <c r="E249" s="36" t="n">
        <v>-4272.32</v>
      </c>
      <c r="F249" s="37" t="n">
        <v>-0.038631</v>
      </c>
      <c r="G249" s="16" t="n"/>
    </row>
    <row r="250">
      <c r="A250" s="17" t="inlineStr">
        <is>
          <t>Sub Total</t>
        </is>
      </c>
      <c r="B250" s="33" t="n"/>
      <c r="C250" s="33" t="n"/>
      <c r="D250" s="18" t="n"/>
      <c r="E250" s="44" t="n">
        <v>-45577.95</v>
      </c>
      <c r="F250" s="45" t="n">
        <v>-0.412087</v>
      </c>
      <c r="G250" s="21" t="n"/>
    </row>
    <row r="251">
      <c r="A251" s="13" t="n"/>
      <c r="B251" s="32" t="n"/>
      <c r="C251" s="32" t="n"/>
      <c r="D251" s="14" t="n"/>
      <c r="E251" s="15" t="n"/>
      <c r="F251" s="16" t="n"/>
      <c r="G251" s="16" t="n"/>
    </row>
    <row r="252">
      <c r="A252" s="13" t="n"/>
      <c r="B252" s="32" t="n"/>
      <c r="C252" s="32" t="n"/>
      <c r="D252" s="14" t="n"/>
      <c r="E252" s="15" t="n"/>
      <c r="F252" s="16" t="n"/>
      <c r="G252" s="16" t="n"/>
    </row>
    <row r="253">
      <c r="A253" s="13" t="n"/>
      <c r="B253" s="32" t="n"/>
      <c r="C253" s="32" t="n"/>
      <c r="D253" s="14" t="n"/>
      <c r="E253" s="15" t="n"/>
      <c r="F253" s="16" t="n"/>
      <c r="G253" s="16" t="n"/>
    </row>
    <row r="254">
      <c r="A254" s="25" t="inlineStr">
        <is>
          <t>TOTAL</t>
        </is>
      </c>
      <c r="B254" s="34" t="n"/>
      <c r="C254" s="34" t="n"/>
      <c r="D254" s="26" t="n"/>
      <c r="E254" s="46" t="n">
        <v>-45577.95</v>
      </c>
      <c r="F254" s="47" t="n">
        <v>-0.412087</v>
      </c>
      <c r="G254" s="21" t="n"/>
    </row>
    <row r="255">
      <c r="A255" s="13" t="n"/>
      <c r="B255" s="32" t="n"/>
      <c r="C255" s="32" t="n"/>
      <c r="D255" s="14" t="n"/>
      <c r="E255" s="15" t="n"/>
      <c r="F255" s="16" t="n"/>
      <c r="G255" s="16" t="n"/>
    </row>
    <row r="256">
      <c r="A256" s="17" t="inlineStr">
        <is>
          <t>Debt Instruments</t>
        </is>
      </c>
      <c r="B256" s="32" t="n"/>
      <c r="C256" s="32" t="n"/>
      <c r="D256" s="14" t="n"/>
      <c r="E256" s="15" t="n"/>
      <c r="F256" s="16" t="n"/>
      <c r="G256" s="16" t="n"/>
    </row>
    <row r="257">
      <c r="A257" s="17" t="inlineStr">
        <is>
          <t>(a)Listed / Awaiting listing on stock Exchanges</t>
        </is>
      </c>
      <c r="B257" s="32" t="n"/>
      <c r="C257" s="32" t="n"/>
      <c r="D257" s="14" t="n"/>
      <c r="E257" s="15" t="n"/>
      <c r="F257" s="16" t="n"/>
      <c r="G257" s="16" t="n"/>
    </row>
    <row r="258">
      <c r="A258" s="13" t="inlineStr">
        <is>
          <t>7.65% HDB FIN SERV NCD 10-09-27**</t>
        </is>
      </c>
      <c r="B258" s="32" t="inlineStr">
        <is>
          <t>INE756I07EJ2</t>
        </is>
      </c>
      <c r="C258" s="32" t="inlineStr">
        <is>
          <t>CRISIL AAA</t>
        </is>
      </c>
      <c r="D258" s="14" t="n">
        <v>5000000</v>
      </c>
      <c r="E258" s="15" t="n">
        <v>5048.78</v>
      </c>
      <c r="F258" s="16" t="n">
        <v>0.0457</v>
      </c>
      <c r="G258" s="16" t="n">
        <v>0.0702</v>
      </c>
    </row>
    <row r="259">
      <c r="A259" s="13" t="inlineStr">
        <is>
          <t>7.35%BHARTI TELECO SRXXV 15-10-27**</t>
        </is>
      </c>
      <c r="B259" s="32" t="inlineStr">
        <is>
          <t>INE403D08272</t>
        </is>
      </c>
      <c r="C259" s="32" t="inlineStr">
        <is>
          <t>CRISIL AAA</t>
        </is>
      </c>
      <c r="D259" s="14" t="n">
        <v>2500000</v>
      </c>
      <c r="E259" s="15" t="n">
        <v>2503.52</v>
      </c>
      <c r="F259" s="16" t="n">
        <v>0.0226</v>
      </c>
      <c r="G259" s="16" t="n">
        <v>0.0725</v>
      </c>
    </row>
    <row r="260">
      <c r="A260" s="13" t="inlineStr">
        <is>
          <t>7.40% NABARD NCD RED 30-01-2026**</t>
        </is>
      </c>
      <c r="B260" s="32" t="inlineStr">
        <is>
          <t>INE261F08DO9</t>
        </is>
      </c>
      <c r="C260" s="32" t="inlineStr">
        <is>
          <t>CRISIL AAA</t>
        </is>
      </c>
      <c r="D260" s="14" t="n">
        <v>1000000</v>
      </c>
      <c r="E260" s="15" t="n">
        <v>1001.33</v>
      </c>
      <c r="F260" s="16" t="n">
        <v>0.0091</v>
      </c>
      <c r="G260" s="16" t="n">
        <v>0.061999</v>
      </c>
    </row>
    <row r="261">
      <c r="A261" s="17" t="inlineStr">
        <is>
          <t>Sub Total</t>
        </is>
      </c>
      <c r="B261" s="33" t="n"/>
      <c r="C261" s="33" t="n"/>
      <c r="D261" s="18" t="n"/>
      <c r="E261" s="38" t="n">
        <v>8553.629999999999</v>
      </c>
      <c r="F261" s="39" t="n">
        <v>0.0774</v>
      </c>
      <c r="G261" s="21" t="n"/>
    </row>
    <row r="262">
      <c r="A262" s="13" t="n"/>
      <c r="B262" s="32" t="n"/>
      <c r="C262" s="32" t="n"/>
      <c r="D262" s="14" t="n"/>
      <c r="E262" s="15" t="n"/>
      <c r="F262" s="16" t="n"/>
      <c r="G262" s="16" t="n"/>
    </row>
    <row r="263">
      <c r="A263" s="17" t="inlineStr">
        <is>
          <t>Government Securities</t>
        </is>
      </c>
      <c r="B263" s="32" t="n"/>
      <c r="C263" s="32" t="n"/>
      <c r="D263" s="14" t="n"/>
      <c r="E263" s="15" t="n"/>
      <c r="F263" s="16" t="n"/>
      <c r="G263" s="16" t="n"/>
    </row>
    <row r="264">
      <c r="A264" s="13" t="inlineStr">
        <is>
          <t>7.18% GOVT OF INDIA RED 14-08-2033</t>
        </is>
      </c>
      <c r="B264" s="32" t="inlineStr">
        <is>
          <t>IN0020230085</t>
        </is>
      </c>
      <c r="C264" s="32" t="inlineStr">
        <is>
          <t>SOVEREIGN</t>
        </is>
      </c>
      <c r="D264" s="14" t="n">
        <v>2500000</v>
      </c>
      <c r="E264" s="15" t="n">
        <v>2595.72</v>
      </c>
      <c r="F264" s="16" t="n">
        <v>0.0235</v>
      </c>
      <c r="G264" s="16" t="n">
        <v>0.066439</v>
      </c>
    </row>
    <row r="265">
      <c r="A265" s="13" t="inlineStr">
        <is>
          <t>7.10% GOVT OF INDIA RED 18-04-2029</t>
        </is>
      </c>
      <c r="B265" s="32" t="inlineStr">
        <is>
          <t>IN0020220011</t>
        </is>
      </c>
      <c r="C265" s="32" t="inlineStr">
        <is>
          <t>SOVEREIGN</t>
        </is>
      </c>
      <c r="D265" s="14" t="n">
        <v>1000000</v>
      </c>
      <c r="E265" s="15" t="n">
        <v>1035.62</v>
      </c>
      <c r="F265" s="16" t="n">
        <v>0.0094</v>
      </c>
      <c r="G265" s="16" t="n">
        <v>0.060065</v>
      </c>
    </row>
    <row r="266">
      <c r="A266" s="17" t="inlineStr">
        <is>
          <t>Sub Total</t>
        </is>
      </c>
      <c r="B266" s="33" t="n"/>
      <c r="C266" s="33" t="n"/>
      <c r="D266" s="18" t="n"/>
      <c r="E266" s="38" t="n">
        <v>3631.34</v>
      </c>
      <c r="F266" s="39" t="n">
        <v>0.0329</v>
      </c>
      <c r="G266" s="21" t="n"/>
    </row>
    <row r="267">
      <c r="A267" s="13" t="n"/>
      <c r="B267" s="32" t="n"/>
      <c r="C267" s="32" t="n"/>
      <c r="D267" s="14" t="n"/>
      <c r="E267" s="15" t="n"/>
      <c r="F267" s="16" t="n"/>
      <c r="G267" s="16" t="n"/>
    </row>
    <row r="268">
      <c r="A268" s="17" t="inlineStr">
        <is>
          <t>(b)Privately Placed/Unlisted</t>
        </is>
      </c>
      <c r="B268" s="32" t="n"/>
      <c r="C268" s="32" t="n"/>
      <c r="D268" s="14" t="n"/>
      <c r="E268" s="15" t="n"/>
      <c r="F268" s="16" t="n"/>
      <c r="G268" s="16" t="n"/>
    </row>
    <row r="269">
      <c r="A269" s="17" t="inlineStr">
        <is>
          <t>Sub Total</t>
        </is>
      </c>
      <c r="B269" s="32" t="n"/>
      <c r="C269" s="32" t="n"/>
      <c r="D269" s="14" t="n"/>
      <c r="E269" s="40" t="inlineStr">
        <is>
          <t>NIL</t>
        </is>
      </c>
      <c r="F269" s="41" t="inlineStr">
        <is>
          <t>NIL</t>
        </is>
      </c>
      <c r="G269" s="16" t="n"/>
    </row>
    <row r="270">
      <c r="A270" s="13" t="n"/>
      <c r="B270" s="32" t="n"/>
      <c r="C270" s="32" t="n"/>
      <c r="D270" s="14" t="n"/>
      <c r="E270" s="15" t="n"/>
      <c r="F270" s="16" t="n"/>
      <c r="G270" s="16" t="n"/>
    </row>
    <row r="271">
      <c r="A271" s="17" t="inlineStr">
        <is>
          <t>(c)Securitised Debt Instruments</t>
        </is>
      </c>
      <c r="B271" s="32" t="n"/>
      <c r="C271" s="32" t="n"/>
      <c r="D271" s="14" t="n"/>
      <c r="E271" s="15" t="n"/>
      <c r="F271" s="16" t="n"/>
      <c r="G271" s="16" t="n"/>
    </row>
    <row r="272">
      <c r="A272" s="17" t="inlineStr">
        <is>
          <t>Sub Total</t>
        </is>
      </c>
      <c r="B272" s="32" t="n"/>
      <c r="C272" s="32" t="n"/>
      <c r="D272" s="14" t="n"/>
      <c r="E272" s="40" t="inlineStr">
        <is>
          <t>NIL</t>
        </is>
      </c>
      <c r="F272" s="41" t="inlineStr">
        <is>
          <t>NIL</t>
        </is>
      </c>
      <c r="G272" s="16" t="n"/>
    </row>
    <row r="273">
      <c r="A273" s="13" t="n"/>
      <c r="B273" s="32" t="n"/>
      <c r="C273" s="32" t="n"/>
      <c r="D273" s="14" t="n"/>
      <c r="E273" s="15" t="n"/>
      <c r="F273" s="16" t="n"/>
      <c r="G273" s="16" t="n"/>
    </row>
    <row r="274">
      <c r="A274" s="25" t="inlineStr">
        <is>
          <t>TOTAL</t>
        </is>
      </c>
      <c r="B274" s="34" t="n"/>
      <c r="C274" s="34" t="n"/>
      <c r="D274" s="26" t="n"/>
      <c r="E274" s="19" t="n">
        <v>12184.97</v>
      </c>
      <c r="F274" s="20" t="n">
        <v>0.1103</v>
      </c>
      <c r="G274" s="21" t="n"/>
    </row>
    <row r="275">
      <c r="A275" s="13" t="n"/>
      <c r="B275" s="32" t="n"/>
      <c r="C275" s="32" t="n"/>
      <c r="D275" s="14" t="n"/>
      <c r="E275" s="15" t="n"/>
      <c r="F275" s="16" t="n"/>
      <c r="G275" s="16" t="n"/>
    </row>
    <row r="276">
      <c r="A276" s="13" t="n"/>
      <c r="B276" s="32" t="n"/>
      <c r="C276" s="32" t="n"/>
      <c r="D276" s="14" t="n"/>
      <c r="E276" s="15" t="n"/>
      <c r="F276" s="16" t="n"/>
      <c r="G276" s="16" t="n"/>
    </row>
    <row r="277">
      <c r="A277" s="17" t="inlineStr">
        <is>
          <t>Investment in Mutual fund</t>
        </is>
      </c>
      <c r="B277" s="32" t="n"/>
      <c r="C277" s="32" t="n"/>
      <c r="D277" s="14" t="n"/>
      <c r="E277" s="15" t="n"/>
      <c r="F277" s="16" t="n"/>
      <c r="G277" s="16" t="n"/>
    </row>
    <row r="278">
      <c r="A278" s="13" t="inlineStr">
        <is>
          <t>EDELWEISS MONEY MARKET FUND - DIRECT PL</t>
        </is>
      </c>
      <c r="B278" s="32" t="inlineStr">
        <is>
          <t>INF843K01CE1</t>
        </is>
      </c>
      <c r="C278" s="32" t="n"/>
      <c r="D278" s="14" t="n">
        <v>23697252.6627</v>
      </c>
      <c r="E278" s="15" t="n">
        <v>7636.89</v>
      </c>
      <c r="F278" s="16" t="n">
        <v>0.06909999999999999</v>
      </c>
      <c r="G278" s="16" t="n"/>
    </row>
    <row r="279">
      <c r="A279" s="13" t="inlineStr">
        <is>
          <t>EDELWEISS LOW DURATION FUND</t>
        </is>
      </c>
      <c r="B279" s="32" t="inlineStr">
        <is>
          <t>INF754K01UP8</t>
        </is>
      </c>
      <c r="C279" s="32" t="n"/>
      <c r="D279" s="14" t="n">
        <v>340263.619</v>
      </c>
      <c r="E279" s="15" t="n">
        <v>3588.15</v>
      </c>
      <c r="F279" s="16" t="n">
        <v>0.0324</v>
      </c>
      <c r="G279" s="16" t="n"/>
    </row>
    <row r="280">
      <c r="A280" s="13" t="n"/>
      <c r="B280" s="32" t="n"/>
      <c r="C280" s="32" t="n"/>
      <c r="D280" s="14" t="n"/>
      <c r="E280" s="15" t="n"/>
      <c r="F280" s="16" t="n"/>
      <c r="G280" s="16" t="n"/>
    </row>
    <row r="281">
      <c r="A281" s="25" t="inlineStr">
        <is>
          <t>TOTAL</t>
        </is>
      </c>
      <c r="B281" s="34" t="n"/>
      <c r="C281" s="34" t="n"/>
      <c r="D281" s="26" t="n"/>
      <c r="E281" s="19" t="n">
        <v>11225.04</v>
      </c>
      <c r="F281" s="20" t="n">
        <v>0.1015</v>
      </c>
      <c r="G281" s="21" t="n"/>
    </row>
    <row r="282">
      <c r="A282" s="13" t="n"/>
      <c r="B282" s="32" t="n"/>
      <c r="C282" s="32" t="n"/>
      <c r="D282" s="14" t="n"/>
      <c r="E282" s="15" t="n"/>
      <c r="F282" s="16" t="n"/>
      <c r="G282" s="16" t="n"/>
    </row>
    <row r="283">
      <c r="A283" s="17" t="inlineStr">
        <is>
          <t>TREPS / Reverse Repo</t>
        </is>
      </c>
      <c r="B283" s="32" t="n"/>
      <c r="C283" s="32" t="n"/>
      <c r="D283" s="14" t="n"/>
      <c r="E283" s="15" t="n"/>
      <c r="F283" s="16" t="n"/>
      <c r="G283" s="16" t="n"/>
    </row>
    <row r="284">
      <c r="A284" s="13" t="inlineStr">
        <is>
          <t>Clearing Corporation of India Ltd.</t>
        </is>
      </c>
      <c r="B284" s="32" t="n"/>
      <c r="C284" s="32" t="n"/>
      <c r="D284" s="14" t="n"/>
      <c r="E284" s="15" t="n">
        <v>13077.2</v>
      </c>
      <c r="F284" s="16" t="n">
        <v>0.1182</v>
      </c>
      <c r="G284" s="16" t="n">
        <v>0.053935</v>
      </c>
    </row>
    <row r="285">
      <c r="A285" s="17" t="inlineStr">
        <is>
          <t>Sub Total</t>
        </is>
      </c>
      <c r="B285" s="33" t="n"/>
      <c r="C285" s="33" t="n"/>
      <c r="D285" s="18" t="n"/>
      <c r="E285" s="38" t="n">
        <v>13077.2</v>
      </c>
      <c r="F285" s="39" t="n">
        <v>0.1182</v>
      </c>
      <c r="G285" s="21" t="n"/>
    </row>
    <row r="286">
      <c r="A286" s="13" t="n"/>
      <c r="B286" s="32" t="n"/>
      <c r="C286" s="32" t="n"/>
      <c r="D286" s="14" t="n"/>
      <c r="E286" s="15" t="n"/>
      <c r="F286" s="16" t="n"/>
      <c r="G286" s="16" t="n"/>
    </row>
    <row r="287">
      <c r="A287" s="25" t="inlineStr">
        <is>
          <t>TOTAL</t>
        </is>
      </c>
      <c r="B287" s="34" t="n"/>
      <c r="C287" s="34" t="n"/>
      <c r="D287" s="26" t="n"/>
      <c r="E287" s="19" t="n">
        <v>13077.2</v>
      </c>
      <c r="F287" s="20" t="n">
        <v>0.1182</v>
      </c>
      <c r="G287" s="21" t="n"/>
    </row>
    <row r="288">
      <c r="A288" s="13" t="inlineStr">
        <is>
          <t>Accrued Interest</t>
        </is>
      </c>
      <c r="B288" s="32" t="n"/>
      <c r="C288" s="32" t="n"/>
      <c r="D288" s="14" t="n"/>
      <c r="E288" s="15" t="n">
        <v>236.9612781</v>
      </c>
      <c r="F288" s="16" t="n">
        <v>0.002142</v>
      </c>
      <c r="G288" s="16" t="n"/>
    </row>
    <row r="289">
      <c r="A289" s="13" t="inlineStr">
        <is>
          <t>Net Receivables/(Payables)</t>
        </is>
      </c>
      <c r="B289" s="32" t="n"/>
      <c r="C289" s="32" t="n"/>
      <c r="D289" s="14" t="n"/>
      <c r="E289" s="15" t="n">
        <v>12.5087219</v>
      </c>
      <c r="F289" s="37" t="n">
        <v>-0.000142</v>
      </c>
      <c r="G289" s="16" t="n">
        <v>0.053935</v>
      </c>
    </row>
    <row r="290">
      <c r="A290" s="27" t="inlineStr">
        <is>
          <t>GRAND TOTAL</t>
        </is>
      </c>
      <c r="B290" s="35" t="n"/>
      <c r="C290" s="35" t="n"/>
      <c r="D290" s="28" t="n"/>
      <c r="E290" s="29" t="n">
        <v>110591.61</v>
      </c>
      <c r="F290" s="30" t="n">
        <v>1</v>
      </c>
      <c r="G290" s="30" t="n"/>
    </row>
    <row r="292">
      <c r="A292" s="83" t="inlineStr">
        <is>
          <t>Net Receivables/(Payables) include Net Current Assets as well as the Mark to Market on derivative trades.</t>
        </is>
      </c>
    </row>
    <row r="293">
      <c r="A293" s="83" t="inlineStr">
        <is>
          <t>**Non Traded Security</t>
        </is>
      </c>
    </row>
    <row r="295">
      <c r="A295" s="83" t="inlineStr">
        <is>
          <t>Notes:</t>
        </is>
      </c>
    </row>
    <row r="296">
      <c r="A296" s="57" t="inlineStr">
        <is>
          <t>1. Security in default beyond its maturiy date</t>
        </is>
      </c>
      <c r="B296" s="3" t="inlineStr">
        <is>
          <t>NIL</t>
        </is>
      </c>
    </row>
    <row r="297">
      <c r="A297" t="inlineStr">
        <is>
          <t>2. NAV at the beginning of the period (Rs. per unit)</t>
        </is>
      </c>
    </row>
    <row r="298">
      <c r="A298" t="inlineStr">
        <is>
          <t>Plan /option (Face Value 10)</t>
        </is>
      </c>
      <c r="B298" t="inlineStr">
        <is>
          <t>As on</t>
        </is>
      </c>
      <c r="C298" t="inlineStr">
        <is>
          <t>As on</t>
        </is>
      </c>
    </row>
    <row r="299">
      <c r="B299" s="58" t="n">
        <v>45961</v>
      </c>
      <c r="C299" s="58" t="n">
        <v>45989</v>
      </c>
    </row>
    <row r="300">
      <c r="A300" t="inlineStr">
        <is>
          <t>Direct Plan Bonus Option</t>
        </is>
      </c>
      <c r="B300" t="n">
        <v>28.7063</v>
      </c>
      <c r="C300" t="n">
        <v>28.8131</v>
      </c>
    </row>
    <row r="301">
      <c r="A301" t="inlineStr">
        <is>
          <t>Direct Plan Growth Option</t>
        </is>
      </c>
      <c r="B301" t="n">
        <v>28.6922</v>
      </c>
      <c r="C301" t="n">
        <v>28.7994</v>
      </c>
    </row>
    <row r="302">
      <c r="A302" t="inlineStr">
        <is>
          <t>Direct Plan IDCW Option</t>
        </is>
      </c>
      <c r="B302" t="n">
        <v>20.8569</v>
      </c>
      <c r="C302" t="n">
        <v>20.9348</v>
      </c>
    </row>
    <row r="303">
      <c r="A303" t="inlineStr">
        <is>
          <t>Direct Plan Monthly IDCW Option</t>
        </is>
      </c>
      <c r="B303" t="n">
        <v>16.5516</v>
      </c>
      <c r="C303" t="n">
        <v>16.5331</v>
      </c>
    </row>
    <row r="304">
      <c r="A304" t="inlineStr">
        <is>
          <t>Regular Plan Bonus Option</t>
        </is>
      </c>
      <c r="B304" t="inlineStr">
        <is>
          <t xml:space="preserve">                              ^</t>
        </is>
      </c>
      <c r="C304" t="inlineStr">
        <is>
          <t xml:space="preserve">                                                  ^</t>
        </is>
      </c>
    </row>
    <row r="305">
      <c r="A305" t="inlineStr">
        <is>
          <t>Regular Plan Growth Option</t>
        </is>
      </c>
      <c r="B305" t="n">
        <v>25.9199</v>
      </c>
      <c r="C305" t="n">
        <v>25.9971</v>
      </c>
    </row>
    <row r="306">
      <c r="A306" t="inlineStr">
        <is>
          <t>Regular Plan IDCW Option</t>
        </is>
      </c>
      <c r="B306" t="n">
        <v>17.9143</v>
      </c>
      <c r="C306" t="n">
        <v>17.9677</v>
      </c>
    </row>
    <row r="307">
      <c r="A307" t="inlineStr">
        <is>
          <t>Regular Plan Monthly IDCW Option</t>
        </is>
      </c>
      <c r="B307" t="n">
        <v>14.5299</v>
      </c>
      <c r="C307" t="n">
        <v>14.493</v>
      </c>
    </row>
    <row r="308">
      <c r="A308" t="inlineStr">
        <is>
          <t>^ There were no investors in this option.</t>
        </is>
      </c>
    </row>
    <row r="310">
      <c r="A310" t="inlineStr">
        <is>
          <t>3. Total Dividend (Net) declared during the month</t>
        </is>
      </c>
    </row>
    <row r="312">
      <c r="A312" s="59" t="inlineStr">
        <is>
          <t>Plan/Option Name</t>
        </is>
      </c>
      <c r="B312" s="59" t="inlineStr">
        <is>
          <t> </t>
        </is>
      </c>
      <c r="C312" s="59" t="inlineStr">
        <is>
          <t>individual &amp; HUF</t>
        </is>
      </c>
      <c r="D312" s="59" t="inlineStr">
        <is>
          <t>others</t>
        </is>
      </c>
    </row>
    <row r="313">
      <c r="A313" s="59" t="inlineStr">
        <is>
          <t>Direct Plan Monthly IDCW</t>
        </is>
      </c>
      <c r="B313" s="59" t="n"/>
      <c r="C313" s="59" t="n">
        <v>0.08</v>
      </c>
      <c r="D313" s="59" t="n">
        <v>0.08</v>
      </c>
    </row>
    <row r="314">
      <c r="A314" s="59" t="inlineStr">
        <is>
          <t>Regular Plan Monthly IDCW</t>
        </is>
      </c>
      <c r="B314" s="59" t="n"/>
      <c r="C314" s="59" t="n">
        <v>0.08</v>
      </c>
      <c r="D314" s="59" t="n">
        <v>0.08</v>
      </c>
    </row>
    <row r="316">
      <c r="A316" t="inlineStr">
        <is>
          <t>4. Bonus was declared during the month</t>
        </is>
      </c>
      <c r="B316" s="3" t="inlineStr">
        <is>
          <t>NIL</t>
        </is>
      </c>
    </row>
    <row r="317" ht="29" customHeight="1">
      <c r="A317" s="57" t="inlineStr">
        <is>
          <t>5. Investment in Repo of Corporate Debt Securities during the month ended November 30, 2025</t>
        </is>
      </c>
      <c r="B317" s="3" t="inlineStr">
        <is>
          <t>NIL</t>
        </is>
      </c>
    </row>
    <row r="318" ht="29" customHeight="1">
      <c r="A318" s="57" t="inlineStr">
        <is>
          <t>6. Investment in foreign securities/ADRs/GDRs at the end of the month</t>
        </is>
      </c>
      <c r="B318" s="3" t="inlineStr">
        <is>
          <t>NIL</t>
        </is>
      </c>
    </row>
    <row r="319">
      <c r="A319" t="inlineStr">
        <is>
          <t>7. Portfolio Turnover Ratio</t>
        </is>
      </c>
      <c r="B319" s="60" t="n">
        <v>6.5908</v>
      </c>
    </row>
    <row r="320" ht="43.5" customHeight="1">
      <c r="A320" s="57" t="inlineStr">
        <is>
          <t>8. Total gross exposure to derivative instruments (excluding reversed positions) at the end of the month (Rs. in Lakhs)</t>
        </is>
      </c>
      <c r="B320" s="3" t="n">
        <v>413.7025</v>
      </c>
    </row>
    <row r="321">
      <c r="B321" s="3" t="n"/>
    </row>
    <row r="322" ht="29" customHeight="1">
      <c r="A322" s="57" t="inlineStr">
        <is>
          <t>9. Margin Deposits includes Margin money placed on derivatives other than margin money placed with bank</t>
        </is>
      </c>
      <c r="B322" s="3" t="inlineStr">
        <is>
          <t>NIL</t>
        </is>
      </c>
    </row>
    <row r="323" ht="29" customHeight="1">
      <c r="A323" s="57" t="inlineStr">
        <is>
          <t>10. Value of investment made by other schemes under same management (Rs. In Lakhs)</t>
        </is>
      </c>
      <c r="B323" t="inlineStr">
        <is>
          <t>NIL</t>
        </is>
      </c>
    </row>
    <row r="324" ht="29" customHeight="1">
      <c r="A324" s="57" t="inlineStr">
        <is>
          <t>11. Number of instance of deviation In valuation of securities</t>
        </is>
      </c>
      <c r="B324" s="3" t="inlineStr">
        <is>
          <t>NIL</t>
        </is>
      </c>
    </row>
    <row r="325" ht="29" customHeight="1">
      <c r="A325" s="57" t="inlineStr">
        <is>
          <t>12. Total value and percentage of illiquid equity shares / securities</t>
        </is>
      </c>
      <c r="B325" s="3" t="inlineStr">
        <is>
          <t>NIL</t>
        </is>
      </c>
    </row>
    <row r="327" ht="70" customHeight="1">
      <c r="A327" s="85" t="inlineStr">
        <is>
          <t>Scheme Name</t>
        </is>
      </c>
      <c r="B327" s="85" t="inlineStr">
        <is>
          <t>Risk- O - Meter</t>
        </is>
      </c>
      <c r="C327" s="85" t="inlineStr">
        <is>
          <t>Benchmark of the Scheme</t>
        </is>
      </c>
      <c r="D327" s="85" t="inlineStr">
        <is>
          <t>Benchmark Risk-o-meter</t>
        </is>
      </c>
    </row>
    <row r="328" ht="70" customHeight="1">
      <c r="A328" s="85" t="inlineStr">
        <is>
          <t>Edelweiss Equity Savings Fund</t>
        </is>
      </c>
      <c r="B328" s="85" t="n"/>
      <c r="C328" s="85" t="inlineStr">
        <is>
          <t>NIFTY 50 Equity Savings Index</t>
        </is>
      </c>
      <c r="D328" s="85" t="n"/>
      <c r="E328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G156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MULTI CAP FUND AS ON NOVEMBER 30, 2025</t>
        </is>
      </c>
    </row>
    <row r="2" ht="31.5" customHeight="1">
      <c r="A2" s="84" t="inlineStr">
        <is>
          <t>(An open-ended equity scheme investing across large cap, mid cap, small cap stocks)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1576607</v>
      </c>
      <c r="E8" s="15" t="n">
        <v>15885.89</v>
      </c>
      <c r="F8" s="16" t="n">
        <v>0.0505</v>
      </c>
      <c r="G8" s="16" t="n"/>
    </row>
    <row r="9">
      <c r="A9" s="13" t="inlineStr">
        <is>
          <t>ICICI Bank Ltd.</t>
        </is>
      </c>
      <c r="B9" s="32" t="inlineStr">
        <is>
          <t>INE090A01021</t>
        </is>
      </c>
      <c r="C9" s="32" t="inlineStr">
        <is>
          <t>Banks</t>
        </is>
      </c>
      <c r="D9" s="14" t="n">
        <v>571660</v>
      </c>
      <c r="E9" s="15" t="n">
        <v>7939.21</v>
      </c>
      <c r="F9" s="16" t="n">
        <v>0.0252</v>
      </c>
      <c r="G9" s="16" t="n"/>
    </row>
    <row r="10">
      <c r="A10" s="13" t="inlineStr">
        <is>
          <t>Larsen &amp; Toubro Ltd.</t>
        </is>
      </c>
      <c r="B10" s="32" t="inlineStr">
        <is>
          <t>INE018A01030</t>
        </is>
      </c>
      <c r="C10" s="32" t="inlineStr">
        <is>
          <t>Construction</t>
        </is>
      </c>
      <c r="D10" s="14" t="n">
        <v>180067</v>
      </c>
      <c r="E10" s="15" t="n">
        <v>7328.01</v>
      </c>
      <c r="F10" s="16" t="n">
        <v>0.0233</v>
      </c>
      <c r="G10" s="16" t="n"/>
    </row>
    <row r="11">
      <c r="A11" s="13" t="inlineStr">
        <is>
          <t>NTPC Ltd.</t>
        </is>
      </c>
      <c r="B11" s="32" t="inlineStr">
        <is>
          <t>INE733E01010</t>
        </is>
      </c>
      <c r="C11" s="32" t="inlineStr">
        <is>
          <t>Power</t>
        </is>
      </c>
      <c r="D11" s="14" t="n">
        <v>2173158</v>
      </c>
      <c r="E11" s="15" t="n">
        <v>7094.27</v>
      </c>
      <c r="F11" s="16" t="n">
        <v>0.0225</v>
      </c>
      <c r="G11" s="16" t="n"/>
    </row>
    <row r="12">
      <c r="A12" s="13" t="inlineStr">
        <is>
          <t>Radico Khaitan Ltd.</t>
        </is>
      </c>
      <c r="B12" s="32" t="inlineStr">
        <is>
          <t>INE944F01028</t>
        </is>
      </c>
      <c r="C12" s="32" t="inlineStr">
        <is>
          <t>Beverages</t>
        </is>
      </c>
      <c r="D12" s="14" t="n">
        <v>218974</v>
      </c>
      <c r="E12" s="15" t="n">
        <v>7024.9</v>
      </c>
      <c r="F12" s="16" t="n">
        <v>0.0223</v>
      </c>
      <c r="G12" s="16" t="n"/>
    </row>
    <row r="13">
      <c r="A13" s="13" t="inlineStr">
        <is>
          <t>Reliance Industries Ltd.</t>
        </is>
      </c>
      <c r="B13" s="32" t="inlineStr">
        <is>
          <t>INE002A01018</t>
        </is>
      </c>
      <c r="C13" s="32" t="inlineStr">
        <is>
          <t>Petroleum Products</t>
        </is>
      </c>
      <c r="D13" s="14" t="n">
        <v>428053</v>
      </c>
      <c r="E13" s="15" t="n">
        <v>6709.73</v>
      </c>
      <c r="F13" s="16" t="n">
        <v>0.0213</v>
      </c>
      <c r="G13" s="16" t="n"/>
    </row>
    <row r="14">
      <c r="A14" s="13" t="inlineStr">
        <is>
          <t>Multi Commodity Exchange Of India Ltd.</t>
        </is>
      </c>
      <c r="B14" s="32" t="inlineStr">
        <is>
          <t>INE745G01035</t>
        </is>
      </c>
      <c r="C14" s="32" t="inlineStr">
        <is>
          <t>Capital Markets</t>
        </is>
      </c>
      <c r="D14" s="14" t="n">
        <v>64883</v>
      </c>
      <c r="E14" s="15" t="n">
        <v>6535.99</v>
      </c>
      <c r="F14" s="16" t="n">
        <v>0.0208</v>
      </c>
      <c r="G14" s="16" t="n"/>
    </row>
    <row r="15">
      <c r="A15" s="13" t="inlineStr">
        <is>
          <t>Navin Fluorine International Ltd.</t>
        </is>
      </c>
      <c r="B15" s="32" t="inlineStr">
        <is>
          <t>INE048G01026</t>
        </is>
      </c>
      <c r="C15" s="32" t="inlineStr">
        <is>
          <t>Chemicals &amp; Petrochemicals</t>
        </is>
      </c>
      <c r="D15" s="14" t="n">
        <v>110229</v>
      </c>
      <c r="E15" s="15" t="n">
        <v>6322.18</v>
      </c>
      <c r="F15" s="16" t="n">
        <v>0.0201</v>
      </c>
      <c r="G15" s="16" t="n"/>
    </row>
    <row r="16">
      <c r="A16" s="13" t="inlineStr">
        <is>
          <t>Infosys Ltd.</t>
        </is>
      </c>
      <c r="B16" s="32" t="inlineStr">
        <is>
          <t>INE009A01021</t>
        </is>
      </c>
      <c r="C16" s="32" t="inlineStr">
        <is>
          <t>IT - Software</t>
        </is>
      </c>
      <c r="D16" s="14" t="n">
        <v>401721</v>
      </c>
      <c r="E16" s="15" t="n">
        <v>6267.25</v>
      </c>
      <c r="F16" s="16" t="n">
        <v>0.0199</v>
      </c>
      <c r="G16" s="16" t="n"/>
    </row>
    <row r="17">
      <c r="A17" s="13" t="inlineStr">
        <is>
          <t>Bharti Airtel Ltd.</t>
        </is>
      </c>
      <c r="B17" s="32" t="inlineStr">
        <is>
          <t>INE397D01024</t>
        </is>
      </c>
      <c r="C17" s="32" t="inlineStr">
        <is>
          <t>Telecom - Services</t>
        </is>
      </c>
      <c r="D17" s="14" t="n">
        <v>251398</v>
      </c>
      <c r="E17" s="15" t="n">
        <v>5283.38</v>
      </c>
      <c r="F17" s="16" t="n">
        <v>0.0168</v>
      </c>
      <c r="G17" s="16" t="n"/>
    </row>
    <row r="18">
      <c r="A18" s="13" t="inlineStr">
        <is>
          <t>Mahindra &amp; Mahindra Ltd.</t>
        </is>
      </c>
      <c r="B18" s="32" t="inlineStr">
        <is>
          <t>INE101A01026</t>
        </is>
      </c>
      <c r="C18" s="32" t="inlineStr">
        <is>
          <t>Automobiles</t>
        </is>
      </c>
      <c r="D18" s="14" t="n">
        <v>134544</v>
      </c>
      <c r="E18" s="15" t="n">
        <v>5055.22</v>
      </c>
      <c r="F18" s="16" t="n">
        <v>0.0161</v>
      </c>
      <c r="G18" s="16" t="n"/>
    </row>
    <row r="19">
      <c r="A19" s="13" t="inlineStr">
        <is>
          <t>Tata Steel Ltd.</t>
        </is>
      </c>
      <c r="B19" s="32" t="inlineStr">
        <is>
          <t>INE081A01020</t>
        </is>
      </c>
      <c r="C19" s="32" t="inlineStr">
        <is>
          <t>Ferrous Metals</t>
        </is>
      </c>
      <c r="D19" s="14" t="n">
        <v>2995570</v>
      </c>
      <c r="E19" s="15" t="n">
        <v>5031.36</v>
      </c>
      <c r="F19" s="16" t="n">
        <v>0.016</v>
      </c>
      <c r="G19" s="16" t="n"/>
    </row>
    <row r="20">
      <c r="A20" s="13" t="inlineStr">
        <is>
          <t>Bikaji Foods International Ltd.</t>
        </is>
      </c>
      <c r="B20" s="32" t="inlineStr">
        <is>
          <t>INE00E101023</t>
        </is>
      </c>
      <c r="C20" s="32" t="inlineStr">
        <is>
          <t>Food Products</t>
        </is>
      </c>
      <c r="D20" s="14" t="n">
        <v>698654</v>
      </c>
      <c r="E20" s="15" t="n">
        <v>5010.4</v>
      </c>
      <c r="F20" s="16" t="n">
        <v>0.0159</v>
      </c>
      <c r="G20" s="16" t="n"/>
    </row>
    <row r="21">
      <c r="A21" s="13" t="inlineStr">
        <is>
          <t>Coforge Ltd.</t>
        </is>
      </c>
      <c r="B21" s="32" t="inlineStr">
        <is>
          <t>INE591G01025</t>
        </is>
      </c>
      <c r="C21" s="32" t="inlineStr">
        <is>
          <t>IT - Software</t>
        </is>
      </c>
      <c r="D21" s="14" t="n">
        <v>260703</v>
      </c>
      <c r="E21" s="15" t="n">
        <v>4976.04</v>
      </c>
      <c r="F21" s="16" t="n">
        <v>0.0158</v>
      </c>
      <c r="G21" s="16" t="n"/>
    </row>
    <row r="22">
      <c r="A22" s="13" t="inlineStr">
        <is>
          <t>Karur Vysya Bank Ltd.</t>
        </is>
      </c>
      <c r="B22" s="32" t="inlineStr">
        <is>
          <t>INE036D01028</t>
        </is>
      </c>
      <c r="C22" s="32" t="inlineStr">
        <is>
          <t>Banks</t>
        </is>
      </c>
      <c r="D22" s="14" t="n">
        <v>1953273</v>
      </c>
      <c r="E22" s="15" t="n">
        <v>4843.53</v>
      </c>
      <c r="F22" s="16" t="n">
        <v>0.0154</v>
      </c>
      <c r="G22" s="16" t="n"/>
    </row>
    <row r="23">
      <c r="A23" s="13" t="inlineStr">
        <is>
          <t>CEAT Ltd.</t>
        </is>
      </c>
      <c r="B23" s="32" t="inlineStr">
        <is>
          <t>INE482A01020</t>
        </is>
      </c>
      <c r="C23" s="32" t="inlineStr">
        <is>
          <t>Auto Components</t>
        </is>
      </c>
      <c r="D23" s="14" t="n">
        <v>122036</v>
      </c>
      <c r="E23" s="15" t="n">
        <v>4694.72</v>
      </c>
      <c r="F23" s="16" t="n">
        <v>0.0149</v>
      </c>
      <c r="G23" s="16" t="n"/>
    </row>
    <row r="24">
      <c r="A24" s="13" t="inlineStr">
        <is>
          <t>State Bank of India</t>
        </is>
      </c>
      <c r="B24" s="32" t="inlineStr">
        <is>
          <t>INE062A01020</t>
        </is>
      </c>
      <c r="C24" s="32" t="inlineStr">
        <is>
          <t>Banks</t>
        </is>
      </c>
      <c r="D24" s="14" t="n">
        <v>469614</v>
      </c>
      <c r="E24" s="15" t="n">
        <v>4597.52</v>
      </c>
      <c r="F24" s="16" t="n">
        <v>0.0146</v>
      </c>
      <c r="G24" s="16" t="n"/>
    </row>
    <row r="25">
      <c r="A25" s="13" t="inlineStr">
        <is>
          <t>Shriram Finance Ltd.</t>
        </is>
      </c>
      <c r="B25" s="32" t="inlineStr">
        <is>
          <t>INE721A01047</t>
        </is>
      </c>
      <c r="C25" s="32" t="inlineStr">
        <is>
          <t>Finance</t>
        </is>
      </c>
      <c r="D25" s="14" t="n">
        <v>515748</v>
      </c>
      <c r="E25" s="15" t="n">
        <v>4392.37</v>
      </c>
      <c r="F25" s="16" t="n">
        <v>0.014</v>
      </c>
      <c r="G25" s="16" t="n"/>
    </row>
    <row r="26">
      <c r="A26" s="13" t="inlineStr">
        <is>
          <t>Bajaj Finance Ltd.</t>
        </is>
      </c>
      <c r="B26" s="32" t="inlineStr">
        <is>
          <t>INE296A01032</t>
        </is>
      </c>
      <c r="C26" s="32" t="inlineStr">
        <is>
          <t>Finance</t>
        </is>
      </c>
      <c r="D26" s="14" t="n">
        <v>403416</v>
      </c>
      <c r="E26" s="15" t="n">
        <v>4185.44</v>
      </c>
      <c r="F26" s="16" t="n">
        <v>0.0133</v>
      </c>
      <c r="G26" s="16" t="n"/>
    </row>
    <row r="27">
      <c r="A27" s="13" t="inlineStr">
        <is>
          <t>Krishna Inst of Medical Sciences Ltd.</t>
        </is>
      </c>
      <c r="B27" s="32" t="inlineStr">
        <is>
          <t>INE967H01025</t>
        </is>
      </c>
      <c r="C27" s="32" t="inlineStr">
        <is>
          <t>Healthcare Services</t>
        </is>
      </c>
      <c r="D27" s="14" t="n">
        <v>597216</v>
      </c>
      <c r="E27" s="15" t="n">
        <v>4091.53</v>
      </c>
      <c r="F27" s="16" t="n">
        <v>0.013</v>
      </c>
      <c r="G27" s="16" t="n"/>
    </row>
    <row r="28">
      <c r="A28" s="13" t="inlineStr">
        <is>
          <t>Chalet Hotels Ltd.</t>
        </is>
      </c>
      <c r="B28" s="32" t="inlineStr">
        <is>
          <t>INE427F01016</t>
        </is>
      </c>
      <c r="C28" s="32" t="inlineStr">
        <is>
          <t>Leisure Services</t>
        </is>
      </c>
      <c r="D28" s="14" t="n">
        <v>454440</v>
      </c>
      <c r="E28" s="15" t="n">
        <v>4028.16</v>
      </c>
      <c r="F28" s="16" t="n">
        <v>0.0128</v>
      </c>
      <c r="G28" s="16" t="n"/>
    </row>
    <row r="29">
      <c r="A29" s="13" t="inlineStr">
        <is>
          <t>City Union Bank Ltd.</t>
        </is>
      </c>
      <c r="B29" s="32" t="inlineStr">
        <is>
          <t>INE491A01021</t>
        </is>
      </c>
      <c r="C29" s="32" t="inlineStr">
        <is>
          <t>Banks</t>
        </is>
      </c>
      <c r="D29" s="14" t="n">
        <v>1461100</v>
      </c>
      <c r="E29" s="15" t="n">
        <v>3960.75</v>
      </c>
      <c r="F29" s="16" t="n">
        <v>0.0126</v>
      </c>
      <c r="G29" s="16" t="n"/>
    </row>
    <row r="30">
      <c r="A30" s="13" t="inlineStr">
        <is>
          <t>Axis Bank Ltd.</t>
        </is>
      </c>
      <c r="B30" s="32" t="inlineStr">
        <is>
          <t>INE238A01034</t>
        </is>
      </c>
      <c r="C30" s="32" t="inlineStr">
        <is>
          <t>Banks</t>
        </is>
      </c>
      <c r="D30" s="14" t="n">
        <v>305379</v>
      </c>
      <c r="E30" s="15" t="n">
        <v>3907.94</v>
      </c>
      <c r="F30" s="16" t="n">
        <v>0.0124</v>
      </c>
      <c r="G30" s="16" t="n"/>
    </row>
    <row r="31">
      <c r="A31" s="13" t="inlineStr">
        <is>
          <t>Titan Company Ltd.</t>
        </is>
      </c>
      <c r="B31" s="32" t="inlineStr">
        <is>
          <t>INE280A01028</t>
        </is>
      </c>
      <c r="C31" s="32" t="inlineStr">
        <is>
          <t>Consumer Durables</t>
        </is>
      </c>
      <c r="D31" s="14" t="n">
        <v>99175</v>
      </c>
      <c r="E31" s="15" t="n">
        <v>3875.46</v>
      </c>
      <c r="F31" s="16" t="n">
        <v>0.0123</v>
      </c>
      <c r="G31" s="16" t="n"/>
    </row>
    <row r="32">
      <c r="A32" s="13" t="inlineStr">
        <is>
          <t>Indian Bank</t>
        </is>
      </c>
      <c r="B32" s="32" t="inlineStr">
        <is>
          <t>INE562A01011</t>
        </is>
      </c>
      <c r="C32" s="32" t="inlineStr">
        <is>
          <t>Banks</t>
        </is>
      </c>
      <c r="D32" s="14" t="n">
        <v>423456</v>
      </c>
      <c r="E32" s="15" t="n">
        <v>3685.13</v>
      </c>
      <c r="F32" s="16" t="n">
        <v>0.0117</v>
      </c>
      <c r="G32" s="16" t="n"/>
    </row>
    <row r="33">
      <c r="A33" s="13" t="inlineStr">
        <is>
          <t>Divi's Laboratories Ltd.</t>
        </is>
      </c>
      <c r="B33" s="32" t="inlineStr">
        <is>
          <t>INE361B01024</t>
        </is>
      </c>
      <c r="C33" s="32" t="inlineStr">
        <is>
          <t>Pharmaceuticals &amp; Biotechnology</t>
        </is>
      </c>
      <c r="D33" s="14" t="n">
        <v>55707</v>
      </c>
      <c r="E33" s="15" t="n">
        <v>3608.14</v>
      </c>
      <c r="F33" s="16" t="n">
        <v>0.0115</v>
      </c>
      <c r="G33" s="16" t="n"/>
    </row>
    <row r="34">
      <c r="A34" s="13" t="inlineStr">
        <is>
          <t>Firstsource Solutions Ltd.</t>
        </is>
      </c>
      <c r="B34" s="32" t="inlineStr">
        <is>
          <t>INE684F01012</t>
        </is>
      </c>
      <c r="C34" s="32" t="inlineStr">
        <is>
          <t>Commercial Services &amp; Supplies</t>
        </is>
      </c>
      <c r="D34" s="14" t="n">
        <v>1010778</v>
      </c>
      <c r="E34" s="15" t="n">
        <v>3495.27</v>
      </c>
      <c r="F34" s="16" t="n">
        <v>0.0111</v>
      </c>
      <c r="G34" s="16" t="n"/>
    </row>
    <row r="35">
      <c r="A35" s="13" t="inlineStr">
        <is>
          <t>Solar Industries India Ltd.</t>
        </is>
      </c>
      <c r="B35" s="32" t="inlineStr">
        <is>
          <t>INE343H01029</t>
        </is>
      </c>
      <c r="C35" s="32" t="inlineStr">
        <is>
          <t>Chemicals &amp; Petrochemicals</t>
        </is>
      </c>
      <c r="D35" s="14" t="n">
        <v>25889</v>
      </c>
      <c r="E35" s="15" t="n">
        <v>3435.99</v>
      </c>
      <c r="F35" s="16" t="n">
        <v>0.0109</v>
      </c>
      <c r="G35" s="16" t="n"/>
    </row>
    <row r="36">
      <c r="A36" s="13" t="inlineStr">
        <is>
          <t>KFIN Technologies Ltd.</t>
        </is>
      </c>
      <c r="B36" s="32" t="inlineStr">
        <is>
          <t>INE138Y01010</t>
        </is>
      </c>
      <c r="C36" s="32" t="inlineStr">
        <is>
          <t>Capital Markets</t>
        </is>
      </c>
      <c r="D36" s="14" t="n">
        <v>321560</v>
      </c>
      <c r="E36" s="15" t="n">
        <v>3396.64</v>
      </c>
      <c r="F36" s="16" t="n">
        <v>0.0108</v>
      </c>
      <c r="G36" s="16" t="n"/>
    </row>
    <row r="37">
      <c r="A37" s="13" t="inlineStr">
        <is>
          <t>Persistent Systems Ltd.</t>
        </is>
      </c>
      <c r="B37" s="32" t="inlineStr">
        <is>
          <t>INE262H01021</t>
        </is>
      </c>
      <c r="C37" s="32" t="inlineStr">
        <is>
          <t>IT - Software</t>
        </is>
      </c>
      <c r="D37" s="14" t="n">
        <v>53354</v>
      </c>
      <c r="E37" s="15" t="n">
        <v>3389.58</v>
      </c>
      <c r="F37" s="16" t="n">
        <v>0.0108</v>
      </c>
      <c r="G37" s="16" t="n"/>
    </row>
    <row r="38">
      <c r="A38" s="13" t="inlineStr">
        <is>
          <t>Home First Finance Company India Ltd.</t>
        </is>
      </c>
      <c r="B38" s="32" t="inlineStr">
        <is>
          <t>INE481N01025</t>
        </is>
      </c>
      <c r="C38" s="32" t="inlineStr">
        <is>
          <t>Finance</t>
        </is>
      </c>
      <c r="D38" s="14" t="n">
        <v>299277</v>
      </c>
      <c r="E38" s="15" t="n">
        <v>3324.97</v>
      </c>
      <c r="F38" s="16" t="n">
        <v>0.0106</v>
      </c>
      <c r="G38" s="16" t="n"/>
    </row>
    <row r="39">
      <c r="A39" s="13" t="inlineStr">
        <is>
          <t>Maruti Suzuki India Ltd.</t>
        </is>
      </c>
      <c r="B39" s="32" t="inlineStr">
        <is>
          <t>INE585B01010</t>
        </is>
      </c>
      <c r="C39" s="32" t="inlineStr">
        <is>
          <t>Automobiles</t>
        </is>
      </c>
      <c r="D39" s="14" t="n">
        <v>20353</v>
      </c>
      <c r="E39" s="15" t="n">
        <v>3236.13</v>
      </c>
      <c r="F39" s="16" t="n">
        <v>0.0103</v>
      </c>
      <c r="G39" s="16" t="n"/>
    </row>
    <row r="40">
      <c r="A40" s="13" t="inlineStr">
        <is>
          <t>LTIMindtree Ltd.</t>
        </is>
      </c>
      <c r="B40" s="32" t="inlineStr">
        <is>
          <t>INE214T01019</t>
        </is>
      </c>
      <c r="C40" s="32" t="inlineStr">
        <is>
          <t>IT - Software</t>
        </is>
      </c>
      <c r="D40" s="14" t="n">
        <v>52796</v>
      </c>
      <c r="E40" s="15" t="n">
        <v>3218.71</v>
      </c>
      <c r="F40" s="16" t="n">
        <v>0.0102</v>
      </c>
      <c r="G40" s="16" t="n"/>
    </row>
    <row r="41">
      <c r="A41" s="13" t="inlineStr">
        <is>
          <t>Sundaram Finance Ltd.</t>
        </is>
      </c>
      <c r="B41" s="32" t="inlineStr">
        <is>
          <t>INE660A01013</t>
        </is>
      </c>
      <c r="C41" s="32" t="inlineStr">
        <is>
          <t>Finance</t>
        </is>
      </c>
      <c r="D41" s="14" t="n">
        <v>67027</v>
      </c>
      <c r="E41" s="15" t="n">
        <v>3169.44</v>
      </c>
      <c r="F41" s="16" t="n">
        <v>0.0101</v>
      </c>
      <c r="G41" s="16" t="n"/>
    </row>
    <row r="42">
      <c r="A42" s="13" t="inlineStr">
        <is>
          <t>The Federal Bank Ltd.</t>
        </is>
      </c>
      <c r="B42" s="32" t="inlineStr">
        <is>
          <t>INE171A01029</t>
        </is>
      </c>
      <c r="C42" s="32" t="inlineStr">
        <is>
          <t>Banks</t>
        </is>
      </c>
      <c r="D42" s="14" t="n">
        <v>1214957</v>
      </c>
      <c r="E42" s="15" t="n">
        <v>3133.62</v>
      </c>
      <c r="F42" s="16" t="n">
        <v>0.01</v>
      </c>
      <c r="G42" s="16" t="n"/>
    </row>
    <row r="43">
      <c r="A43" s="13" t="inlineStr">
        <is>
          <t>Oil India Ltd.</t>
        </is>
      </c>
      <c r="B43" s="32" t="inlineStr">
        <is>
          <t>INE274J01014</t>
        </is>
      </c>
      <c r="C43" s="32" t="inlineStr">
        <is>
          <t>Oil</t>
        </is>
      </c>
      <c r="D43" s="14" t="n">
        <v>753549</v>
      </c>
      <c r="E43" s="15" t="n">
        <v>3113.66</v>
      </c>
      <c r="F43" s="16" t="n">
        <v>0.009900000000000001</v>
      </c>
      <c r="G43" s="16" t="n"/>
    </row>
    <row r="44">
      <c r="A44" s="13" t="inlineStr">
        <is>
          <t>Hindustan Aeronautics Ltd.</t>
        </is>
      </c>
      <c r="B44" s="32" t="inlineStr">
        <is>
          <t>INE066F01020</t>
        </is>
      </c>
      <c r="C44" s="32" t="inlineStr">
        <is>
          <t>Aerospace &amp; Defense</t>
        </is>
      </c>
      <c r="D44" s="14" t="n">
        <v>68089</v>
      </c>
      <c r="E44" s="15" t="n">
        <v>3092.87</v>
      </c>
      <c r="F44" s="16" t="n">
        <v>0.0098</v>
      </c>
      <c r="G44" s="16" t="n"/>
    </row>
    <row r="45">
      <c r="A45" s="13" t="inlineStr">
        <is>
          <t>Dixon Technologies (India) Ltd.</t>
        </is>
      </c>
      <c r="B45" s="32" t="inlineStr">
        <is>
          <t>INE935N01020</t>
        </is>
      </c>
      <c r="C45" s="32" t="inlineStr">
        <is>
          <t>Consumer Durables</t>
        </is>
      </c>
      <c r="D45" s="14" t="n">
        <v>20999</v>
      </c>
      <c r="E45" s="15" t="n">
        <v>3066.06</v>
      </c>
      <c r="F45" s="16" t="n">
        <v>0.0097</v>
      </c>
      <c r="G45" s="16" t="n"/>
    </row>
    <row r="46">
      <c r="A46" s="13" t="inlineStr">
        <is>
          <t>Bharat Electronics Ltd.</t>
        </is>
      </c>
      <c r="B46" s="32" t="inlineStr">
        <is>
          <t>INE263A01024</t>
        </is>
      </c>
      <c r="C46" s="32" t="inlineStr">
        <is>
          <t>Aerospace &amp; Defense</t>
        </is>
      </c>
      <c r="D46" s="14" t="n">
        <v>741813</v>
      </c>
      <c r="E46" s="15" t="n">
        <v>3054.42</v>
      </c>
      <c r="F46" s="16" t="n">
        <v>0.0097</v>
      </c>
      <c r="G46" s="16" t="n"/>
    </row>
    <row r="47">
      <c r="A47" s="13" t="inlineStr">
        <is>
          <t>Sumitomo Chemical India Ltd.</t>
        </is>
      </c>
      <c r="B47" s="32" t="inlineStr">
        <is>
          <t>INE258G01013</t>
        </is>
      </c>
      <c r="C47" s="32" t="inlineStr">
        <is>
          <t>Fertilizers &amp; Agrochemicals</t>
        </is>
      </c>
      <c r="D47" s="14" t="n">
        <v>646053</v>
      </c>
      <c r="E47" s="15" t="n">
        <v>3010.61</v>
      </c>
      <c r="F47" s="16" t="n">
        <v>0.009599999999999999</v>
      </c>
      <c r="G47" s="16" t="n"/>
    </row>
    <row r="48">
      <c r="A48" s="13" t="inlineStr">
        <is>
          <t>KEI Industries Ltd.</t>
        </is>
      </c>
      <c r="B48" s="32" t="inlineStr">
        <is>
          <t>INE878B01027</t>
        </is>
      </c>
      <c r="C48" s="32" t="inlineStr">
        <is>
          <t>Industrial Products</t>
        </is>
      </c>
      <c r="D48" s="14" t="n">
        <v>72496</v>
      </c>
      <c r="E48" s="15" t="n">
        <v>3005.39</v>
      </c>
      <c r="F48" s="16" t="n">
        <v>0.0095</v>
      </c>
      <c r="G48" s="16" t="n"/>
    </row>
    <row r="49">
      <c r="A49" s="13" t="inlineStr">
        <is>
          <t>Creditaccess Grameen Ltd.</t>
        </is>
      </c>
      <c r="B49" s="32" t="inlineStr">
        <is>
          <t>INE741K01010</t>
        </is>
      </c>
      <c r="C49" s="32" t="inlineStr">
        <is>
          <t>Finance</t>
        </is>
      </c>
      <c r="D49" s="14" t="n">
        <v>223718</v>
      </c>
      <c r="E49" s="15" t="n">
        <v>2991.33</v>
      </c>
      <c r="F49" s="16" t="n">
        <v>0.0095</v>
      </c>
      <c r="G49" s="16" t="n"/>
    </row>
    <row r="50">
      <c r="A50" s="13" t="inlineStr">
        <is>
          <t>Craftsman Automation Ltd.</t>
        </is>
      </c>
      <c r="B50" s="32" t="inlineStr">
        <is>
          <t>INE00LO01017</t>
        </is>
      </c>
      <c r="C50" s="32" t="inlineStr">
        <is>
          <t>Auto Components</t>
        </is>
      </c>
      <c r="D50" s="14" t="n">
        <v>41888</v>
      </c>
      <c r="E50" s="15" t="n">
        <v>2942.42</v>
      </c>
      <c r="F50" s="16" t="n">
        <v>0.009299999999999999</v>
      </c>
      <c r="G50" s="16" t="n"/>
    </row>
    <row r="51">
      <c r="A51" s="13" t="inlineStr">
        <is>
          <t>NMDC Ltd.</t>
        </is>
      </c>
      <c r="B51" s="32" t="inlineStr">
        <is>
          <t>INE584A01023</t>
        </is>
      </c>
      <c r="C51" s="32" t="inlineStr">
        <is>
          <t>Minerals &amp; Mining</t>
        </is>
      </c>
      <c r="D51" s="14" t="n">
        <v>3916042</v>
      </c>
      <c r="E51" s="15" t="n">
        <v>2894.74</v>
      </c>
      <c r="F51" s="16" t="n">
        <v>0.0092</v>
      </c>
      <c r="G51" s="16" t="n"/>
    </row>
    <row r="52">
      <c r="A52" s="13" t="inlineStr">
        <is>
          <t>LG Electronics India Ltd.</t>
        </is>
      </c>
      <c r="B52" s="32" t="inlineStr">
        <is>
          <t>INE324D01010</t>
        </is>
      </c>
      <c r="C52" s="32" t="inlineStr">
        <is>
          <t>Consumer Durables</t>
        </is>
      </c>
      <c r="D52" s="14" t="n">
        <v>172206</v>
      </c>
      <c r="E52" s="15" t="n">
        <v>2857.41</v>
      </c>
      <c r="F52" s="16" t="n">
        <v>0.0091</v>
      </c>
      <c r="G52" s="16" t="n"/>
    </row>
    <row r="53">
      <c r="A53" s="13" t="inlineStr">
        <is>
          <t>Fortis Healthcare Ltd.</t>
        </is>
      </c>
      <c r="B53" s="32" t="inlineStr">
        <is>
          <t>INE061F01013</t>
        </is>
      </c>
      <c r="C53" s="32" t="inlineStr">
        <is>
          <t>Healthcare Services</t>
        </is>
      </c>
      <c r="D53" s="14" t="n">
        <v>293414</v>
      </c>
      <c r="E53" s="15" t="n">
        <v>2696.77</v>
      </c>
      <c r="F53" s="16" t="n">
        <v>0.0086</v>
      </c>
      <c r="G53" s="16" t="n"/>
    </row>
    <row r="54">
      <c r="A54" s="13" t="inlineStr">
        <is>
          <t>Max Financial Services Ltd.</t>
        </is>
      </c>
      <c r="B54" s="32" t="inlineStr">
        <is>
          <t>INE180A01020</t>
        </is>
      </c>
      <c r="C54" s="32" t="inlineStr">
        <is>
          <t>Insurance</t>
        </is>
      </c>
      <c r="D54" s="14" t="n">
        <v>157885</v>
      </c>
      <c r="E54" s="15" t="n">
        <v>2687.36</v>
      </c>
      <c r="F54" s="16" t="n">
        <v>0.008500000000000001</v>
      </c>
      <c r="G54" s="16" t="n"/>
    </row>
    <row r="55">
      <c r="A55" s="13" t="inlineStr">
        <is>
          <t>Marico Ltd.</t>
        </is>
      </c>
      <c r="B55" s="32" t="inlineStr">
        <is>
          <t>INE196A01026</t>
        </is>
      </c>
      <c r="C55" s="32" t="inlineStr">
        <is>
          <t>Agricultural Food &amp; other Products</t>
        </is>
      </c>
      <c r="D55" s="14" t="n">
        <v>373603</v>
      </c>
      <c r="E55" s="15" t="n">
        <v>2680.23</v>
      </c>
      <c r="F55" s="16" t="n">
        <v>0.008500000000000001</v>
      </c>
      <c r="G55" s="16" t="n"/>
    </row>
    <row r="56">
      <c r="A56" s="13" t="inlineStr">
        <is>
          <t>BSE Ltd.</t>
        </is>
      </c>
      <c r="B56" s="32" t="inlineStr">
        <is>
          <t>INE118H01025</t>
        </is>
      </c>
      <c r="C56" s="32" t="inlineStr">
        <is>
          <t>Capital Markets</t>
        </is>
      </c>
      <c r="D56" s="14" t="n">
        <v>89716</v>
      </c>
      <c r="E56" s="15" t="n">
        <v>2603.92</v>
      </c>
      <c r="F56" s="16" t="n">
        <v>0.0083</v>
      </c>
      <c r="G56" s="16" t="n"/>
    </row>
    <row r="57">
      <c r="A57" s="13" t="inlineStr">
        <is>
          <t>Hindustan Petroleum Corporation Ltd.</t>
        </is>
      </c>
      <c r="B57" s="32" t="inlineStr">
        <is>
          <t>INE094A01015</t>
        </is>
      </c>
      <c r="C57" s="32" t="inlineStr">
        <is>
          <t>Petroleum Products</t>
        </is>
      </c>
      <c r="D57" s="14" t="n">
        <v>568278</v>
      </c>
      <c r="E57" s="15" t="n">
        <v>2599.87</v>
      </c>
      <c r="F57" s="16" t="n">
        <v>0.0083</v>
      </c>
      <c r="G57" s="16" t="n"/>
    </row>
    <row r="58">
      <c r="A58" s="13" t="inlineStr">
        <is>
          <t>Eternal Ltd.</t>
        </is>
      </c>
      <c r="B58" s="32" t="inlineStr">
        <is>
          <t>INE758T01015</t>
        </is>
      </c>
      <c r="C58" s="32" t="inlineStr">
        <is>
          <t>Retailing</t>
        </is>
      </c>
      <c r="D58" s="14" t="n">
        <v>865301</v>
      </c>
      <c r="E58" s="15" t="n">
        <v>2596.77</v>
      </c>
      <c r="F58" s="16" t="n">
        <v>0.008200000000000001</v>
      </c>
      <c r="G58" s="16" t="n"/>
    </row>
    <row r="59">
      <c r="A59" s="13" t="inlineStr">
        <is>
          <t>Rainbow Children's Medicare Ltd.</t>
        </is>
      </c>
      <c r="B59" s="32" t="inlineStr">
        <is>
          <t>INE961O01016</t>
        </is>
      </c>
      <c r="C59" s="32" t="inlineStr">
        <is>
          <t>Healthcare Services</t>
        </is>
      </c>
      <c r="D59" s="14" t="n">
        <v>191266</v>
      </c>
      <c r="E59" s="15" t="n">
        <v>2584.58</v>
      </c>
      <c r="F59" s="16" t="n">
        <v>0.008200000000000001</v>
      </c>
      <c r="G59" s="16" t="n"/>
    </row>
    <row r="60">
      <c r="A60" s="13" t="inlineStr">
        <is>
          <t>TVS Motor Company Ltd.</t>
        </is>
      </c>
      <c r="B60" s="32" t="inlineStr">
        <is>
          <t>INE494B01023</t>
        </is>
      </c>
      <c r="C60" s="32" t="inlineStr">
        <is>
          <t>Automobiles</t>
        </is>
      </c>
      <c r="D60" s="14" t="n">
        <v>72026</v>
      </c>
      <c r="E60" s="15" t="n">
        <v>2543.6</v>
      </c>
      <c r="F60" s="16" t="n">
        <v>0.0081</v>
      </c>
      <c r="G60" s="16" t="n"/>
    </row>
    <row r="61">
      <c r="A61" s="13" t="inlineStr">
        <is>
          <t>Tata Capital Ltd.</t>
        </is>
      </c>
      <c r="B61" s="32" t="inlineStr">
        <is>
          <t>INE976I01016</t>
        </is>
      </c>
      <c r="C61" s="32" t="inlineStr">
        <is>
          <t>Finance</t>
        </is>
      </c>
      <c r="D61" s="14" t="n">
        <v>767372</v>
      </c>
      <c r="E61" s="15" t="n">
        <v>2516.21</v>
      </c>
      <c r="F61" s="16" t="n">
        <v>0.008</v>
      </c>
      <c r="G61" s="16" t="n"/>
    </row>
    <row r="62">
      <c r="A62" s="13" t="inlineStr">
        <is>
          <t>Kotak Mahindra Bank Ltd.</t>
        </is>
      </c>
      <c r="B62" s="32" t="inlineStr">
        <is>
          <t>INE237A01028</t>
        </is>
      </c>
      <c r="C62" s="32" t="inlineStr">
        <is>
          <t>Banks</t>
        </is>
      </c>
      <c r="D62" s="14" t="n">
        <v>118112</v>
      </c>
      <c r="E62" s="15" t="n">
        <v>2509.17</v>
      </c>
      <c r="F62" s="16" t="n">
        <v>0.008</v>
      </c>
      <c r="G62" s="16" t="n"/>
    </row>
    <row r="63">
      <c r="A63" s="13" t="inlineStr">
        <is>
          <t>Lupin Ltd.</t>
        </is>
      </c>
      <c r="B63" s="32" t="inlineStr">
        <is>
          <t>INE326A01037</t>
        </is>
      </c>
      <c r="C63" s="32" t="inlineStr">
        <is>
          <t>Pharmaceuticals &amp; Biotechnology</t>
        </is>
      </c>
      <c r="D63" s="14" t="n">
        <v>119113</v>
      </c>
      <c r="E63" s="15" t="n">
        <v>2480.17</v>
      </c>
      <c r="F63" s="16" t="n">
        <v>0.007900000000000001</v>
      </c>
      <c r="G63" s="16" t="n"/>
    </row>
    <row r="64">
      <c r="A64" s="13" t="inlineStr">
        <is>
          <t>Hindalco Industries Ltd.</t>
        </is>
      </c>
      <c r="B64" s="32" t="inlineStr">
        <is>
          <t>INE038A01020</t>
        </is>
      </c>
      <c r="C64" s="32" t="inlineStr">
        <is>
          <t>Non - Ferrous Metals</t>
        </is>
      </c>
      <c r="D64" s="14" t="n">
        <v>303470</v>
      </c>
      <c r="E64" s="15" t="n">
        <v>2453.25</v>
      </c>
      <c r="F64" s="16" t="n">
        <v>0.0078</v>
      </c>
      <c r="G64" s="16" t="n"/>
    </row>
    <row r="65">
      <c r="A65" s="13" t="inlineStr">
        <is>
          <t>Triveni Turbine Ltd.</t>
        </is>
      </c>
      <c r="B65" s="32" t="inlineStr">
        <is>
          <t>INE152M01016</t>
        </is>
      </c>
      <c r="C65" s="32" t="inlineStr">
        <is>
          <t>Electrical Equipment</t>
        </is>
      </c>
      <c r="D65" s="14" t="n">
        <v>453746</v>
      </c>
      <c r="E65" s="15" t="n">
        <v>2436.16</v>
      </c>
      <c r="F65" s="16" t="n">
        <v>0.0077</v>
      </c>
      <c r="G65" s="16" t="n"/>
    </row>
    <row r="66">
      <c r="A66" s="13" t="inlineStr">
        <is>
          <t>CG Power and Industrial Solutions Ltd.</t>
        </is>
      </c>
      <c r="B66" s="32" t="inlineStr">
        <is>
          <t>INE067A01029</t>
        </is>
      </c>
      <c r="C66" s="32" t="inlineStr">
        <is>
          <t>Electrical Equipment</t>
        </is>
      </c>
      <c r="D66" s="14" t="n">
        <v>360786</v>
      </c>
      <c r="E66" s="15" t="n">
        <v>2427.73</v>
      </c>
      <c r="F66" s="16" t="n">
        <v>0.0077</v>
      </c>
      <c r="G66" s="16" t="n"/>
    </row>
    <row r="67">
      <c r="A67" s="13" t="inlineStr">
        <is>
          <t>Tech Mahindra Ltd.</t>
        </is>
      </c>
      <c r="B67" s="32" t="inlineStr">
        <is>
          <t>INE669C01036</t>
        </is>
      </c>
      <c r="C67" s="32" t="inlineStr">
        <is>
          <t>IT - Software</t>
        </is>
      </c>
      <c r="D67" s="14" t="n">
        <v>156681</v>
      </c>
      <c r="E67" s="15" t="n">
        <v>2377.32</v>
      </c>
      <c r="F67" s="16" t="n">
        <v>0.0076</v>
      </c>
      <c r="G67" s="16" t="n"/>
    </row>
    <row r="68">
      <c r="A68" s="13" t="inlineStr">
        <is>
          <t>Muthoot Finance Ltd.</t>
        </is>
      </c>
      <c r="B68" s="32" t="inlineStr">
        <is>
          <t>INE414G01012</t>
        </is>
      </c>
      <c r="C68" s="32" t="inlineStr">
        <is>
          <t>Finance</t>
        </is>
      </c>
      <c r="D68" s="14" t="n">
        <v>61519</v>
      </c>
      <c r="E68" s="15" t="n">
        <v>2303.39</v>
      </c>
      <c r="F68" s="16" t="n">
        <v>0.0073</v>
      </c>
      <c r="G68" s="16" t="n"/>
    </row>
    <row r="69">
      <c r="A69" s="13" t="inlineStr">
        <is>
          <t>PNB Housing Finance Ltd.</t>
        </is>
      </c>
      <c r="B69" s="32" t="inlineStr">
        <is>
          <t>INE572E01012</t>
        </is>
      </c>
      <c r="C69" s="32" t="inlineStr">
        <is>
          <t>Finance</t>
        </is>
      </c>
      <c r="D69" s="14" t="n">
        <v>248364</v>
      </c>
      <c r="E69" s="15" t="n">
        <v>2248.44</v>
      </c>
      <c r="F69" s="16" t="n">
        <v>0.0071</v>
      </c>
      <c r="G69" s="16" t="n"/>
    </row>
    <row r="70">
      <c r="A70" s="13" t="inlineStr">
        <is>
          <t>Max Healthcare Institute Ltd.</t>
        </is>
      </c>
      <c r="B70" s="32" t="inlineStr">
        <is>
          <t>INE027H01010</t>
        </is>
      </c>
      <c r="C70" s="32" t="inlineStr">
        <is>
          <t>Healthcare Services</t>
        </is>
      </c>
      <c r="D70" s="14" t="n">
        <v>192448</v>
      </c>
      <c r="E70" s="15" t="n">
        <v>2237.79</v>
      </c>
      <c r="F70" s="16" t="n">
        <v>0.0071</v>
      </c>
      <c r="G70" s="16" t="n"/>
    </row>
    <row r="71">
      <c r="A71" s="13" t="inlineStr">
        <is>
          <t>HDFC Asset Management Company Ltd.</t>
        </is>
      </c>
      <c r="B71" s="32" t="inlineStr">
        <is>
          <t>INE127D01025</t>
        </is>
      </c>
      <c r="C71" s="32" t="inlineStr">
        <is>
          <t>Capital Markets</t>
        </is>
      </c>
      <c r="D71" s="14" t="n">
        <v>83654</v>
      </c>
      <c r="E71" s="15" t="n">
        <v>2236.07</v>
      </c>
      <c r="F71" s="16" t="n">
        <v>0.0071</v>
      </c>
      <c r="G71" s="16" t="n"/>
    </row>
    <row r="72">
      <c r="A72" s="13" t="inlineStr">
        <is>
          <t>The Indian Hotels Company Ltd.</t>
        </is>
      </c>
      <c r="B72" s="32" t="inlineStr">
        <is>
          <t>INE053A01029</t>
        </is>
      </c>
      <c r="C72" s="32" t="inlineStr">
        <is>
          <t>Leisure Services</t>
        </is>
      </c>
      <c r="D72" s="14" t="n">
        <v>299738</v>
      </c>
      <c r="E72" s="15" t="n">
        <v>2230.95</v>
      </c>
      <c r="F72" s="16" t="n">
        <v>0.0071</v>
      </c>
      <c r="G72" s="16" t="n"/>
    </row>
    <row r="73">
      <c r="A73" s="13" t="inlineStr">
        <is>
          <t>Endurance Technologies Ltd.</t>
        </is>
      </c>
      <c r="B73" s="32" t="inlineStr">
        <is>
          <t>INE913H01037</t>
        </is>
      </c>
      <c r="C73" s="32" t="inlineStr">
        <is>
          <t>Auto Components</t>
        </is>
      </c>
      <c r="D73" s="14" t="n">
        <v>83521</v>
      </c>
      <c r="E73" s="15" t="n">
        <v>2207.96</v>
      </c>
      <c r="F73" s="16" t="n">
        <v>0.007</v>
      </c>
      <c r="G73" s="16" t="n"/>
    </row>
    <row r="74">
      <c r="A74" s="13" t="inlineStr">
        <is>
          <t>Ultratech Cement Ltd.</t>
        </is>
      </c>
      <c r="B74" s="32" t="inlineStr">
        <is>
          <t>INE481G01011</t>
        </is>
      </c>
      <c r="C74" s="32" t="inlineStr">
        <is>
          <t>Cement &amp; Cement Products</t>
        </is>
      </c>
      <c r="D74" s="14" t="n">
        <v>18638</v>
      </c>
      <c r="E74" s="15" t="n">
        <v>2162.01</v>
      </c>
      <c r="F74" s="16" t="n">
        <v>0.0069</v>
      </c>
      <c r="G74" s="16" t="n"/>
    </row>
    <row r="75">
      <c r="A75" s="13" t="inlineStr">
        <is>
          <t>The Phoenix Mills Ltd.</t>
        </is>
      </c>
      <c r="B75" s="32" t="inlineStr">
        <is>
          <t>INE211B01039</t>
        </is>
      </c>
      <c r="C75" s="32" t="inlineStr">
        <is>
          <t>Realty</t>
        </is>
      </c>
      <c r="D75" s="14" t="n">
        <v>118968</v>
      </c>
      <c r="E75" s="15" t="n">
        <v>2066.24</v>
      </c>
      <c r="F75" s="16" t="n">
        <v>0.0066</v>
      </c>
      <c r="G75" s="16" t="n"/>
    </row>
    <row r="76">
      <c r="A76" s="13" t="inlineStr">
        <is>
          <t>Hindustan Unilever Ltd.</t>
        </is>
      </c>
      <c r="B76" s="32" t="inlineStr">
        <is>
          <t>INE030A01027</t>
        </is>
      </c>
      <c r="C76" s="32" t="inlineStr">
        <is>
          <t>Diversified FMCG</t>
        </is>
      </c>
      <c r="D76" s="14" t="n">
        <v>83499</v>
      </c>
      <c r="E76" s="15" t="n">
        <v>2059.59</v>
      </c>
      <c r="F76" s="16" t="n">
        <v>0.0065</v>
      </c>
      <c r="G76" s="16" t="n"/>
    </row>
    <row r="77">
      <c r="A77" s="13" t="inlineStr">
        <is>
          <t>Kaynes Technology India Ltd.</t>
        </is>
      </c>
      <c r="B77" s="32" t="inlineStr">
        <is>
          <t>INE918Z01012</t>
        </is>
      </c>
      <c r="C77" s="32" t="inlineStr">
        <is>
          <t>Industrial Manufacturing</t>
        </is>
      </c>
      <c r="D77" s="14" t="n">
        <v>36521</v>
      </c>
      <c r="E77" s="15" t="n">
        <v>2005</v>
      </c>
      <c r="F77" s="16" t="n">
        <v>0.0064</v>
      </c>
      <c r="G77" s="16" t="n"/>
    </row>
    <row r="78">
      <c r="A78" s="13" t="inlineStr">
        <is>
          <t>HCL Technologies Ltd.</t>
        </is>
      </c>
      <c r="B78" s="32" t="inlineStr">
        <is>
          <t>INE860A01027</t>
        </is>
      </c>
      <c r="C78" s="32" t="inlineStr">
        <is>
          <t>IT - Software</t>
        </is>
      </c>
      <c r="D78" s="14" t="n">
        <v>122158</v>
      </c>
      <c r="E78" s="15" t="n">
        <v>1984.09</v>
      </c>
      <c r="F78" s="16" t="n">
        <v>0.0063</v>
      </c>
      <c r="G78" s="16" t="n"/>
    </row>
    <row r="79">
      <c r="A79" s="13" t="inlineStr">
        <is>
          <t>Godrej Properties Ltd.</t>
        </is>
      </c>
      <c r="B79" s="32" t="inlineStr">
        <is>
          <t>INE484J01027</t>
        </is>
      </c>
      <c r="C79" s="32" t="inlineStr">
        <is>
          <t>Realty</t>
        </is>
      </c>
      <c r="D79" s="14" t="n">
        <v>92703</v>
      </c>
      <c r="E79" s="15" t="n">
        <v>1960.3</v>
      </c>
      <c r="F79" s="16" t="n">
        <v>0.0062</v>
      </c>
      <c r="G79" s="16" t="n"/>
    </row>
    <row r="80">
      <c r="A80" s="13" t="inlineStr">
        <is>
          <t>IPCA Laboratories Ltd.</t>
        </is>
      </c>
      <c r="B80" s="32" t="inlineStr">
        <is>
          <t>INE571A01038</t>
        </is>
      </c>
      <c r="C80" s="32" t="inlineStr">
        <is>
          <t>Pharmaceuticals &amp; Biotechnology</t>
        </is>
      </c>
      <c r="D80" s="14" t="n">
        <v>126975</v>
      </c>
      <c r="E80" s="15" t="n">
        <v>1845.07</v>
      </c>
      <c r="F80" s="16" t="n">
        <v>0.0059</v>
      </c>
      <c r="G80" s="16" t="n"/>
    </row>
    <row r="81">
      <c r="A81" s="13" t="inlineStr">
        <is>
          <t>Century Plyboards (India) Ltd.</t>
        </is>
      </c>
      <c r="B81" s="32" t="inlineStr">
        <is>
          <t>INE348B01021</t>
        </is>
      </c>
      <c r="C81" s="32" t="inlineStr">
        <is>
          <t>Consumer Durables</t>
        </is>
      </c>
      <c r="D81" s="14" t="n">
        <v>226127</v>
      </c>
      <c r="E81" s="15" t="n">
        <v>1810.83</v>
      </c>
      <c r="F81" s="16" t="n">
        <v>0.0058</v>
      </c>
      <c r="G81" s="16" t="n"/>
    </row>
    <row r="82">
      <c r="A82" s="13" t="inlineStr">
        <is>
          <t>Canara Bank</t>
        </is>
      </c>
      <c r="B82" s="32" t="inlineStr">
        <is>
          <t>INE476A01022</t>
        </is>
      </c>
      <c r="C82" s="32" t="inlineStr">
        <is>
          <t>Banks</t>
        </is>
      </c>
      <c r="D82" s="14" t="n">
        <v>1190992</v>
      </c>
      <c r="E82" s="15" t="n">
        <v>1805.31</v>
      </c>
      <c r="F82" s="16" t="n">
        <v>0.0057</v>
      </c>
      <c r="G82" s="16" t="n"/>
    </row>
    <row r="83">
      <c r="A83" s="13" t="inlineStr">
        <is>
          <t>Ashok Leyland Ltd.</t>
        </is>
      </c>
      <c r="B83" s="32" t="inlineStr">
        <is>
          <t>INE208A01029</t>
        </is>
      </c>
      <c r="C83" s="32" t="inlineStr">
        <is>
          <t>Agricultural, Commercial &amp; Construction Vehicles</t>
        </is>
      </c>
      <c r="D83" s="14" t="n">
        <v>1127674</v>
      </c>
      <c r="E83" s="15" t="n">
        <v>1783.08</v>
      </c>
      <c r="F83" s="16" t="n">
        <v>0.0057</v>
      </c>
      <c r="G83" s="16" t="n"/>
    </row>
    <row r="84">
      <c r="A84" s="13" t="inlineStr">
        <is>
          <t>Brigade Enterprises Ltd.</t>
        </is>
      </c>
      <c r="B84" s="32" t="inlineStr">
        <is>
          <t>INE791I01019</t>
        </is>
      </c>
      <c r="C84" s="32" t="inlineStr">
        <is>
          <t>Realty</t>
        </is>
      </c>
      <c r="D84" s="14" t="n">
        <v>198670</v>
      </c>
      <c r="E84" s="15" t="n">
        <v>1778.3</v>
      </c>
      <c r="F84" s="16" t="n">
        <v>0.0056</v>
      </c>
      <c r="G84" s="16" t="n"/>
    </row>
    <row r="85">
      <c r="A85" s="13" t="inlineStr">
        <is>
          <t>Cohance Lifesciences Ltd.</t>
        </is>
      </c>
      <c r="B85" s="32" t="inlineStr">
        <is>
          <t>INE03QK01018</t>
        </is>
      </c>
      <c r="C85" s="32" t="inlineStr">
        <is>
          <t>Pharmaceuticals &amp; Biotechnology</t>
        </is>
      </c>
      <c r="D85" s="14" t="n">
        <v>311707</v>
      </c>
      <c r="E85" s="15" t="n">
        <v>1759.27</v>
      </c>
      <c r="F85" s="16" t="n">
        <v>0.0056</v>
      </c>
      <c r="G85" s="16" t="n"/>
    </row>
    <row r="86">
      <c r="A86" s="13" t="inlineStr">
        <is>
          <t>Ather Energy Ltd.</t>
        </is>
      </c>
      <c r="B86" s="32" t="inlineStr">
        <is>
          <t>INE0LEZ01016</t>
        </is>
      </c>
      <c r="C86" s="32" t="inlineStr">
        <is>
          <t>Automobiles</t>
        </is>
      </c>
      <c r="D86" s="14" t="n">
        <v>242017</v>
      </c>
      <c r="E86" s="15" t="n">
        <v>1737.56</v>
      </c>
      <c r="F86" s="16" t="n">
        <v>0.0055</v>
      </c>
      <c r="G86" s="16" t="n"/>
    </row>
    <row r="87">
      <c r="A87" s="13" t="inlineStr">
        <is>
          <t>PB Fintech Ltd.</t>
        </is>
      </c>
      <c r="B87" s="32" t="inlineStr">
        <is>
          <t>INE417T01026</t>
        </is>
      </c>
      <c r="C87" s="32" t="inlineStr">
        <is>
          <t>Financial Technology (Fintech)</t>
        </is>
      </c>
      <c r="D87" s="14" t="n">
        <v>94102</v>
      </c>
      <c r="E87" s="15" t="n">
        <v>1711.62</v>
      </c>
      <c r="F87" s="16" t="n">
        <v>0.0054</v>
      </c>
      <c r="G87" s="16" t="n"/>
    </row>
    <row r="88">
      <c r="A88" s="13" t="inlineStr">
        <is>
          <t>Cholamandalam Financial Holdings Ltd.</t>
        </is>
      </c>
      <c r="B88" s="32" t="inlineStr">
        <is>
          <t>INE149A01033</t>
        </is>
      </c>
      <c r="C88" s="32" t="inlineStr">
        <is>
          <t>Finance</t>
        </is>
      </c>
      <c r="D88" s="14" t="n">
        <v>90268</v>
      </c>
      <c r="E88" s="15" t="n">
        <v>1666.53</v>
      </c>
      <c r="F88" s="16" t="n">
        <v>0.0053</v>
      </c>
      <c r="G88" s="16" t="n"/>
    </row>
    <row r="89">
      <c r="A89" s="13" t="inlineStr">
        <is>
          <t>Escorts Kubota Ltd.</t>
        </is>
      </c>
      <c r="B89" s="32" t="inlineStr">
        <is>
          <t>INE042A01014</t>
        </is>
      </c>
      <c r="C89" s="32" t="inlineStr">
        <is>
          <t>Agricultural, Commercial &amp; Construction Vehicles</t>
        </is>
      </c>
      <c r="D89" s="14" t="n">
        <v>41837</v>
      </c>
      <c r="E89" s="15" t="n">
        <v>1597.09</v>
      </c>
      <c r="F89" s="16" t="n">
        <v>0.0051</v>
      </c>
      <c r="G89" s="16" t="n"/>
    </row>
    <row r="90">
      <c r="A90" s="13" t="inlineStr">
        <is>
          <t>Cholamandalam Investment &amp; Finance Company Ltd.</t>
        </is>
      </c>
      <c r="B90" s="32" t="inlineStr">
        <is>
          <t>INE121A01024</t>
        </is>
      </c>
      <c r="C90" s="32" t="inlineStr">
        <is>
          <t>Finance</t>
        </is>
      </c>
      <c r="D90" s="14" t="n">
        <v>91971</v>
      </c>
      <c r="E90" s="15" t="n">
        <v>1596.62</v>
      </c>
      <c r="F90" s="16" t="n">
        <v>0.0051</v>
      </c>
      <c r="G90" s="16" t="n"/>
    </row>
    <row r="91">
      <c r="A91" s="13" t="inlineStr">
        <is>
          <t>Central Depository Services (I) Ltd.</t>
        </is>
      </c>
      <c r="B91" s="32" t="inlineStr">
        <is>
          <t>INE736A01011</t>
        </is>
      </c>
      <c r="C91" s="32" t="inlineStr">
        <is>
          <t>Capital Markets</t>
        </is>
      </c>
      <c r="D91" s="14" t="n">
        <v>97583</v>
      </c>
      <c r="E91" s="15" t="n">
        <v>1578.11</v>
      </c>
      <c r="F91" s="16" t="n">
        <v>0.005</v>
      </c>
      <c r="G91" s="16" t="n"/>
    </row>
    <row r="92">
      <c r="A92" s="13" t="inlineStr">
        <is>
          <t>Sun Pharmaceutical Industries Ltd.</t>
        </is>
      </c>
      <c r="B92" s="32" t="inlineStr">
        <is>
          <t>INE044A01036</t>
        </is>
      </c>
      <c r="C92" s="32" t="inlineStr">
        <is>
          <t>Pharmaceuticals &amp; Biotechnology</t>
        </is>
      </c>
      <c r="D92" s="14" t="n">
        <v>85385</v>
      </c>
      <c r="E92" s="15" t="n">
        <v>1563.91</v>
      </c>
      <c r="F92" s="16" t="n">
        <v>0.005</v>
      </c>
      <c r="G92" s="16" t="n"/>
    </row>
    <row r="93">
      <c r="A93" s="13" t="inlineStr">
        <is>
          <t>Vishal Mega Mart Ltd</t>
        </is>
      </c>
      <c r="B93" s="32" t="inlineStr">
        <is>
          <t>INE01EA01019</t>
        </is>
      </c>
      <c r="C93" s="32" t="inlineStr">
        <is>
          <t>Retailing</t>
        </is>
      </c>
      <c r="D93" s="14" t="n">
        <v>1144052</v>
      </c>
      <c r="E93" s="15" t="n">
        <v>1553.62</v>
      </c>
      <c r="F93" s="16" t="n">
        <v>0.0049</v>
      </c>
      <c r="G93" s="16" t="n"/>
    </row>
    <row r="94">
      <c r="A94" s="13" t="inlineStr">
        <is>
          <t>Angel One Ltd.</t>
        </is>
      </c>
      <c r="B94" s="32" t="inlineStr">
        <is>
          <t>INE732I01013</t>
        </is>
      </c>
      <c r="C94" s="32" t="inlineStr">
        <is>
          <t>Capital Markets</t>
        </is>
      </c>
      <c r="D94" s="14" t="n">
        <v>55370</v>
      </c>
      <c r="E94" s="15" t="n">
        <v>1497.09</v>
      </c>
      <c r="F94" s="16" t="n">
        <v>0.0048</v>
      </c>
      <c r="G94" s="16" t="n"/>
    </row>
    <row r="95">
      <c r="A95" s="13" t="inlineStr">
        <is>
          <t>TBO Tek Ltd.</t>
        </is>
      </c>
      <c r="B95" s="32" t="inlineStr">
        <is>
          <t>INE673O01025</t>
        </is>
      </c>
      <c r="C95" s="32" t="inlineStr">
        <is>
          <t>Leisure Services</t>
        </is>
      </c>
      <c r="D95" s="14" t="n">
        <v>88622</v>
      </c>
      <c r="E95" s="15" t="n">
        <v>1464.3</v>
      </c>
      <c r="F95" s="16" t="n">
        <v>0.0047</v>
      </c>
      <c r="G95" s="16" t="n"/>
    </row>
    <row r="96">
      <c r="A96" s="13" t="inlineStr">
        <is>
          <t>K.P.R. Mill Ltd.</t>
        </is>
      </c>
      <c r="B96" s="32" t="inlineStr">
        <is>
          <t>INE930H01031</t>
        </is>
      </c>
      <c r="C96" s="32" t="inlineStr">
        <is>
          <t>Textiles &amp; Apparels</t>
        </is>
      </c>
      <c r="D96" s="14" t="n">
        <v>134700</v>
      </c>
      <c r="E96" s="15" t="n">
        <v>1454.09</v>
      </c>
      <c r="F96" s="16" t="n">
        <v>0.0046</v>
      </c>
      <c r="G96" s="16" t="n"/>
    </row>
    <row r="97">
      <c r="A97" s="13" t="inlineStr">
        <is>
          <t>Ajanta Pharma Ltd.</t>
        </is>
      </c>
      <c r="B97" s="32" t="inlineStr">
        <is>
          <t>INE031B01049</t>
        </is>
      </c>
      <c r="C97" s="32" t="inlineStr">
        <is>
          <t>Pharmaceuticals &amp; Biotechnology</t>
        </is>
      </c>
      <c r="D97" s="14" t="n">
        <v>56722</v>
      </c>
      <c r="E97" s="15" t="n">
        <v>1452.54</v>
      </c>
      <c r="F97" s="16" t="n">
        <v>0.0046</v>
      </c>
      <c r="G97" s="16" t="n"/>
    </row>
    <row r="98">
      <c r="A98" s="13" t="inlineStr">
        <is>
          <t>GE Vernova T&amp;D India Limited</t>
        </is>
      </c>
      <c r="B98" s="32" t="inlineStr">
        <is>
          <t>INE200A01026</t>
        </is>
      </c>
      <c r="C98" s="32" t="inlineStr">
        <is>
          <t>Electrical Equipment</t>
        </is>
      </c>
      <c r="D98" s="14" t="n">
        <v>50202</v>
      </c>
      <c r="E98" s="15" t="n">
        <v>1446.52</v>
      </c>
      <c r="F98" s="16" t="n">
        <v>0.0046</v>
      </c>
      <c r="G98" s="16" t="n"/>
    </row>
    <row r="99">
      <c r="A99" s="13" t="inlineStr">
        <is>
          <t>Alembic Pharmaceuticals Ltd.</t>
        </is>
      </c>
      <c r="B99" s="32" t="inlineStr">
        <is>
          <t>INE901L01018</t>
        </is>
      </c>
      <c r="C99" s="32" t="inlineStr">
        <is>
          <t>Pharmaceuticals &amp; Biotechnology</t>
        </is>
      </c>
      <c r="D99" s="14" t="n">
        <v>151977</v>
      </c>
      <c r="E99" s="15" t="n">
        <v>1378.74</v>
      </c>
      <c r="F99" s="16" t="n">
        <v>0.0044</v>
      </c>
      <c r="G99" s="16" t="n"/>
    </row>
    <row r="100">
      <c r="A100" s="13" t="inlineStr">
        <is>
          <t>JB Chemicals &amp; Pharmaceuticals Ltd.</t>
        </is>
      </c>
      <c r="B100" s="32" t="inlineStr">
        <is>
          <t>INE572A01036</t>
        </is>
      </c>
      <c r="C100" s="32" t="inlineStr">
        <is>
          <t>Pharmaceuticals &amp; Biotechnology</t>
        </is>
      </c>
      <c r="D100" s="14" t="n">
        <v>76488</v>
      </c>
      <c r="E100" s="15" t="n">
        <v>1354.83</v>
      </c>
      <c r="F100" s="16" t="n">
        <v>0.0043</v>
      </c>
      <c r="G100" s="16" t="n"/>
    </row>
    <row r="101">
      <c r="A101" s="13" t="inlineStr">
        <is>
          <t>Swiggy Ltd.</t>
        </is>
      </c>
      <c r="B101" s="32" t="inlineStr">
        <is>
          <t>INE00H001014</t>
        </is>
      </c>
      <c r="C101" s="32" t="inlineStr">
        <is>
          <t>Retailing</t>
        </is>
      </c>
      <c r="D101" s="14" t="n">
        <v>332079</v>
      </c>
      <c r="E101" s="15" t="n">
        <v>1256.25</v>
      </c>
      <c r="F101" s="16" t="n">
        <v>0.004</v>
      </c>
      <c r="G101" s="16" t="n"/>
    </row>
    <row r="102">
      <c r="A102" s="13" t="inlineStr">
        <is>
          <t>Netweb Technologies India Ltd.</t>
        </is>
      </c>
      <c r="B102" s="32" t="inlineStr">
        <is>
          <t>INE0NT901020</t>
        </is>
      </c>
      <c r="C102" s="32" t="inlineStr">
        <is>
          <t>IT - Services</t>
        </is>
      </c>
      <c r="D102" s="14" t="n">
        <v>37230</v>
      </c>
      <c r="E102" s="15" t="n">
        <v>1225.39</v>
      </c>
      <c r="F102" s="16" t="n">
        <v>0.0039</v>
      </c>
      <c r="G102" s="16" t="n"/>
    </row>
    <row r="103">
      <c r="A103" s="13" t="inlineStr">
        <is>
          <t>Mazagon Dock Shipbuilders Ltd.</t>
        </is>
      </c>
      <c r="B103" s="32" t="inlineStr">
        <is>
          <t>INE249Z01020</t>
        </is>
      </c>
      <c r="C103" s="32" t="inlineStr">
        <is>
          <t>Industrial Manufacturing</t>
        </is>
      </c>
      <c r="D103" s="14" t="n">
        <v>44017</v>
      </c>
      <c r="E103" s="15" t="n">
        <v>1179.48</v>
      </c>
      <c r="F103" s="16" t="n">
        <v>0.0037</v>
      </c>
      <c r="G103" s="16" t="n"/>
    </row>
    <row r="104">
      <c r="A104" s="13" t="inlineStr">
        <is>
          <t>Trent Ltd.</t>
        </is>
      </c>
      <c r="B104" s="32" t="inlineStr">
        <is>
          <t>INE849A01020</t>
        </is>
      </c>
      <c r="C104" s="32" t="inlineStr">
        <is>
          <t>Retailing</t>
        </is>
      </c>
      <c r="D104" s="14" t="n">
        <v>25941</v>
      </c>
      <c r="E104" s="15" t="n">
        <v>1102.6</v>
      </c>
      <c r="F104" s="16" t="n">
        <v>0.0035</v>
      </c>
      <c r="G104" s="16" t="n"/>
    </row>
    <row r="105">
      <c r="A105" s="13" t="inlineStr">
        <is>
          <t>Mankind Pharma Ltd.</t>
        </is>
      </c>
      <c r="B105" s="32" t="inlineStr">
        <is>
          <t>INE634S01028</t>
        </is>
      </c>
      <c r="C105" s="32" t="inlineStr">
        <is>
          <t>Pharmaceuticals &amp; Biotechnology</t>
        </is>
      </c>
      <c r="D105" s="14" t="n">
        <v>46775</v>
      </c>
      <c r="E105" s="15" t="n">
        <v>1052.91</v>
      </c>
      <c r="F105" s="16" t="n">
        <v>0.0033</v>
      </c>
      <c r="G105" s="16" t="n"/>
    </row>
    <row r="106">
      <c r="A106" s="13" t="inlineStr">
        <is>
          <t>Kajaria Ceramics Ltd.</t>
        </is>
      </c>
      <c r="B106" s="32" t="inlineStr">
        <is>
          <t>INE217B01036</t>
        </is>
      </c>
      <c r="C106" s="32" t="inlineStr">
        <is>
          <t>Consumer Durables</t>
        </is>
      </c>
      <c r="D106" s="14" t="n">
        <v>95306</v>
      </c>
      <c r="E106" s="15" t="n">
        <v>1017.11</v>
      </c>
      <c r="F106" s="16" t="n">
        <v>0.0032</v>
      </c>
      <c r="G106" s="16" t="n"/>
    </row>
    <row r="107">
      <c r="A107" s="13" t="inlineStr">
        <is>
          <t>Eicher Motors Ltd.</t>
        </is>
      </c>
      <c r="B107" s="32" t="inlineStr">
        <is>
          <t>INE066A01021</t>
        </is>
      </c>
      <c r="C107" s="32" t="inlineStr">
        <is>
          <t>Automobiles</t>
        </is>
      </c>
      <c r="D107" s="14" t="n">
        <v>14199</v>
      </c>
      <c r="E107" s="15" t="n">
        <v>1001.53</v>
      </c>
      <c r="F107" s="16" t="n">
        <v>0.0032</v>
      </c>
      <c r="G107" s="16" t="n"/>
    </row>
    <row r="108">
      <c r="A108" s="13" t="inlineStr">
        <is>
          <t>Pine Labs Ltd.</t>
        </is>
      </c>
      <c r="B108" s="32" t="inlineStr">
        <is>
          <t>INE15B701018</t>
        </is>
      </c>
      <c r="C108" s="32" t="inlineStr">
        <is>
          <t>Financial Technology (Fintech)</t>
        </is>
      </c>
      <c r="D108" s="14" t="n">
        <v>316709</v>
      </c>
      <c r="E108" s="15" t="n">
        <v>791.01</v>
      </c>
      <c r="F108" s="16" t="n">
        <v>0.0025</v>
      </c>
      <c r="G108" s="16" t="n"/>
    </row>
    <row r="109">
      <c r="A109" s="17" t="inlineStr">
        <is>
          <t>Sub Total</t>
        </is>
      </c>
      <c r="B109" s="33" t="n"/>
      <c r="C109" s="33" t="n"/>
      <c r="D109" s="18" t="n"/>
      <c r="E109" s="38" t="n">
        <v>312520.03</v>
      </c>
      <c r="F109" s="39" t="n">
        <v>0.993</v>
      </c>
      <c r="G109" s="21" t="n"/>
    </row>
    <row r="110">
      <c r="A110" s="17" t="n"/>
      <c r="B110" s="33" t="n"/>
      <c r="C110" s="33" t="n"/>
      <c r="D110" s="18" t="n"/>
      <c r="E110" s="42" t="n"/>
      <c r="F110" s="21" t="n"/>
      <c r="G110" s="21" t="n"/>
    </row>
    <row r="111">
      <c r="A111" s="17" t="n"/>
      <c r="B111" s="33" t="n"/>
      <c r="C111" s="33" t="n"/>
      <c r="D111" s="18" t="n"/>
      <c r="E111" s="42" t="n"/>
      <c r="F111" s="21" t="n"/>
      <c r="G111" s="21" t="n"/>
    </row>
    <row r="112">
      <c r="A112" s="17" t="n"/>
      <c r="B112" s="33" t="n"/>
      <c r="C112" s="33" t="n"/>
      <c r="D112" s="18" t="n"/>
      <c r="E112" s="42" t="n"/>
      <c r="F112" s="21" t="n"/>
      <c r="G112" s="21" t="n"/>
    </row>
    <row r="113">
      <c r="A113" s="69" t="inlineStr">
        <is>
          <t>Debt Instruments</t>
        </is>
      </c>
      <c r="B113" s="33" t="n"/>
      <c r="C113" s="33" t="n"/>
      <c r="D113" s="18" t="n"/>
      <c r="E113" s="42" t="n"/>
      <c r="F113" s="21" t="n"/>
      <c r="G113" s="21" t="n"/>
    </row>
    <row r="114">
      <c r="A114" s="69" t="inlineStr">
        <is>
          <t>(a) Non-convertible Preference share</t>
        </is>
      </c>
      <c r="B114" s="32" t="n"/>
      <c r="C114" s="32" t="n"/>
      <c r="D114" s="14" t="n"/>
      <c r="E114" s="15" t="n"/>
      <c r="F114" s="16" t="n"/>
      <c r="G114" s="16" t="n"/>
    </row>
    <row r="115">
      <c r="A115" s="69" t="inlineStr">
        <is>
          <t>Listed / Awaiting listing on Stock Exchanges</t>
        </is>
      </c>
      <c r="B115" s="32" t="n"/>
      <c r="C115" s="32" t="n"/>
      <c r="D115" s="14" t="n"/>
      <c r="E115" s="15" t="n"/>
      <c r="F115" s="16" t="n"/>
      <c r="G115" s="16" t="n"/>
    </row>
    <row r="116">
      <c r="A116" s="13" t="inlineStr">
        <is>
          <t>6% TVS MOTOR CO LTD NCRPS 01-09-2026</t>
        </is>
      </c>
      <c r="B116" s="32" t="inlineStr">
        <is>
          <t>INE494B04019</t>
        </is>
      </c>
      <c r="C116" s="32" t="inlineStr">
        <is>
          <t>Automobiles</t>
        </is>
      </c>
      <c r="D116" s="14" t="n">
        <v>396980</v>
      </c>
      <c r="E116" s="15" t="n">
        <v>40.26</v>
      </c>
      <c r="F116" s="16" t="n">
        <v>0.0001</v>
      </c>
      <c r="G116" s="16" t="n">
        <v>0.06035</v>
      </c>
    </row>
    <row r="117">
      <c r="A117" s="17" t="inlineStr">
        <is>
          <t>Sub Total</t>
        </is>
      </c>
      <c r="B117" s="33" t="n"/>
      <c r="C117" s="33" t="n"/>
      <c r="D117" s="18" t="n"/>
      <c r="E117" s="38" t="n">
        <v>40.26</v>
      </c>
      <c r="F117" s="39" t="n">
        <v>0.0001</v>
      </c>
      <c r="G117" s="21" t="n"/>
    </row>
    <row r="118">
      <c r="A118" s="25" t="inlineStr">
        <is>
          <t>TOTAL</t>
        </is>
      </c>
      <c r="B118" s="34" t="n"/>
      <c r="C118" s="34" t="n"/>
      <c r="D118" s="26" t="n"/>
      <c r="E118" s="29" t="n">
        <v>312560.29</v>
      </c>
      <c r="F118" s="30" t="n">
        <v>0.9931</v>
      </c>
      <c r="G118" s="21" t="n"/>
    </row>
    <row r="119">
      <c r="A119" s="13" t="n"/>
      <c r="B119" s="32" t="n"/>
      <c r="C119" s="32" t="n"/>
      <c r="D119" s="14" t="n"/>
      <c r="E119" s="15" t="n"/>
      <c r="F119" s="16" t="n"/>
      <c r="G119" s="16" t="n"/>
    </row>
    <row r="120">
      <c r="A120" s="13" t="n"/>
      <c r="B120" s="32" t="n"/>
      <c r="C120" s="32" t="n"/>
      <c r="D120" s="14" t="n"/>
      <c r="E120" s="15" t="n"/>
      <c r="F120" s="16" t="n"/>
      <c r="G120" s="16" t="n"/>
    </row>
    <row r="121">
      <c r="A121" s="17" t="inlineStr">
        <is>
          <t>TREPS / Reverse Repo</t>
        </is>
      </c>
      <c r="B121" s="32" t="n"/>
      <c r="C121" s="32" t="n"/>
      <c r="D121" s="14" t="n"/>
      <c r="E121" s="15" t="n"/>
      <c r="F121" s="16" t="n"/>
      <c r="G121" s="16" t="n"/>
    </row>
    <row r="122">
      <c r="A122" s="13" t="inlineStr">
        <is>
          <t>Clearing Corporation of India Ltd.</t>
        </is>
      </c>
      <c r="B122" s="32" t="n"/>
      <c r="C122" s="32" t="n"/>
      <c r="D122" s="14" t="n"/>
      <c r="E122" s="15" t="n">
        <v>2960.69</v>
      </c>
      <c r="F122" s="16" t="n">
        <v>0.0094</v>
      </c>
      <c r="G122" s="16" t="n">
        <v>0.053935</v>
      </c>
    </row>
    <row r="123">
      <c r="A123" s="17" t="inlineStr">
        <is>
          <t>Sub Total</t>
        </is>
      </c>
      <c r="B123" s="33" t="n"/>
      <c r="C123" s="33" t="n"/>
      <c r="D123" s="18" t="n"/>
      <c r="E123" s="38" t="n">
        <v>2960.69</v>
      </c>
      <c r="F123" s="39" t="n">
        <v>0.0094</v>
      </c>
      <c r="G123" s="21" t="n"/>
    </row>
    <row r="124">
      <c r="A124" s="13" t="n"/>
      <c r="B124" s="32" t="n"/>
      <c r="C124" s="32" t="n"/>
      <c r="D124" s="14" t="n"/>
      <c r="E124" s="15" t="n"/>
      <c r="F124" s="16" t="n"/>
      <c r="G124" s="16" t="n"/>
    </row>
    <row r="125">
      <c r="A125" s="25" t="inlineStr">
        <is>
          <t>TOTAL</t>
        </is>
      </c>
      <c r="B125" s="34" t="n"/>
      <c r="C125" s="34" t="n"/>
      <c r="D125" s="26" t="n"/>
      <c r="E125" s="19" t="n">
        <v>2960.69</v>
      </c>
      <c r="F125" s="20" t="n">
        <v>0.0094</v>
      </c>
      <c r="G125" s="21" t="n"/>
    </row>
    <row r="126">
      <c r="A126" s="13" t="inlineStr">
        <is>
          <t>Accrued Interest</t>
        </is>
      </c>
      <c r="B126" s="32" t="n"/>
      <c r="C126" s="32" t="n"/>
      <c r="D126" s="14" t="n"/>
      <c r="E126" s="15" t="n">
        <v>1.3124768</v>
      </c>
      <c r="F126" s="16" t="n">
        <v>4e-06</v>
      </c>
      <c r="G126" s="16" t="n"/>
    </row>
    <row r="127">
      <c r="A127" s="13" t="inlineStr">
        <is>
          <t>Net Receivables/(Payables)</t>
        </is>
      </c>
      <c r="B127" s="32" t="n"/>
      <c r="C127" s="32" t="n"/>
      <c r="D127" s="14" t="n"/>
      <c r="E127" s="36" t="n">
        <v>-723.4424768</v>
      </c>
      <c r="F127" s="37" t="n">
        <v>-0.002504</v>
      </c>
      <c r="G127" s="16" t="n">
        <v>0.053934</v>
      </c>
    </row>
    <row r="128">
      <c r="A128" s="27" t="inlineStr">
        <is>
          <t>GRAND TOTAL</t>
        </is>
      </c>
      <c r="B128" s="35" t="n"/>
      <c r="C128" s="35" t="n"/>
      <c r="D128" s="28" t="n"/>
      <c r="E128" s="29" t="n">
        <v>314798.85</v>
      </c>
      <c r="F128" s="30" t="n">
        <v>1</v>
      </c>
      <c r="G128" s="30" t="n"/>
    </row>
    <row r="133">
      <c r="A133" s="83" t="inlineStr">
        <is>
          <t>Notes:</t>
        </is>
      </c>
    </row>
    <row r="134">
      <c r="A134" s="57" t="inlineStr">
        <is>
          <t>1. Security in default beyond its maturiy date</t>
        </is>
      </c>
      <c r="B134" s="3" t="inlineStr">
        <is>
          <t>NIL</t>
        </is>
      </c>
    </row>
    <row r="135">
      <c r="A135" t="inlineStr">
        <is>
          <t>2. NAV at the beginning of the period (Rs. per unit)</t>
        </is>
      </c>
    </row>
    <row r="136">
      <c r="A136" t="inlineStr">
        <is>
          <t>Plan /option (Face Value 10)</t>
        </is>
      </c>
      <c r="B136" t="inlineStr">
        <is>
          <t>As on</t>
        </is>
      </c>
      <c r="C136" t="inlineStr">
        <is>
          <t>As on</t>
        </is>
      </c>
    </row>
    <row r="137">
      <c r="B137" s="58" t="n">
        <v>45961</v>
      </c>
      <c r="C137" s="58" t="n">
        <v>45989</v>
      </c>
    </row>
    <row r="138">
      <c r="A138" t="inlineStr">
        <is>
          <t>Direct Plan  Growth Option</t>
        </is>
      </c>
      <c r="B138" t="n">
        <v>15.804</v>
      </c>
      <c r="C138" t="n">
        <v>15.87</v>
      </c>
    </row>
    <row r="139">
      <c r="A139" t="inlineStr">
        <is>
          <t>Direct Plan IDCW Option</t>
        </is>
      </c>
      <c r="B139" t="n">
        <v>15.804</v>
      </c>
      <c r="C139" t="n">
        <v>15.87</v>
      </c>
    </row>
    <row r="140">
      <c r="A140" t="inlineStr">
        <is>
          <t>Regular Plan  Growth Option</t>
        </is>
      </c>
      <c r="B140" t="n">
        <v>15.3055</v>
      </c>
      <c r="C140" t="n">
        <v>15.3518</v>
      </c>
    </row>
    <row r="141">
      <c r="A141" t="inlineStr">
        <is>
          <t>Regular Plan IDCW Option</t>
        </is>
      </c>
      <c r="B141" t="n">
        <v>15.3055</v>
      </c>
      <c r="C141" t="n">
        <v>15.3518</v>
      </c>
    </row>
    <row r="143">
      <c r="A143" t="inlineStr">
        <is>
          <t xml:space="preserve">3. Total Dividend (Net) declared during the month </t>
        </is>
      </c>
      <c r="B143" s="3" t="inlineStr">
        <is>
          <t>NIL</t>
        </is>
      </c>
    </row>
    <row r="144">
      <c r="A144" t="inlineStr">
        <is>
          <t>4. Bonus was declared during the month</t>
        </is>
      </c>
      <c r="B144" s="3" t="inlineStr">
        <is>
          <t>NIL</t>
        </is>
      </c>
    </row>
    <row r="145" ht="29" customHeight="1">
      <c r="A145" s="57" t="inlineStr">
        <is>
          <t>5. Investment in Repo of Corporate Debt Securities during the month ended November 30, 2025</t>
        </is>
      </c>
      <c r="B145" s="3" t="inlineStr">
        <is>
          <t>NIL</t>
        </is>
      </c>
    </row>
    <row r="146" ht="29" customHeight="1">
      <c r="A146" s="57" t="inlineStr">
        <is>
          <t>6. Investment in foreign securities/ADRs/GDRs at the end of the month</t>
        </is>
      </c>
      <c r="B146" s="3" t="inlineStr">
        <is>
          <t>NIL</t>
        </is>
      </c>
    </row>
    <row r="147">
      <c r="A147" t="inlineStr">
        <is>
          <t>7. Portfolio Turnover Ratio</t>
        </is>
      </c>
      <c r="B147" s="60" t="n">
        <v>0.4496</v>
      </c>
    </row>
    <row r="148" ht="43.5" customHeight="1">
      <c r="A148" s="57" t="inlineStr">
        <is>
          <t>8. Total gross exposure to derivative instruments (excluding reversed positions) at the end of the month (Rs. in Lakhs)</t>
        </is>
      </c>
      <c r="B148" s="3" t="inlineStr">
        <is>
          <t>NIL</t>
        </is>
      </c>
    </row>
    <row r="149">
      <c r="B149" s="3" t="n"/>
    </row>
    <row r="150" ht="29" customHeight="1">
      <c r="A150" s="57" t="inlineStr">
        <is>
          <t>9. Margin Deposits includes Margin money placed on derivatives other than margin money placed with bank</t>
        </is>
      </c>
      <c r="B150" s="3" t="inlineStr">
        <is>
          <t>NIL</t>
        </is>
      </c>
    </row>
    <row r="151" ht="29" customHeight="1">
      <c r="A151" s="57" t="inlineStr">
        <is>
          <t>10. Value of investment made by other schemes under same management (Rs. In Lakhs)</t>
        </is>
      </c>
      <c r="B151" t="inlineStr">
        <is>
          <t>NIL</t>
        </is>
      </c>
    </row>
    <row r="152" ht="29" customHeight="1">
      <c r="A152" s="57" t="inlineStr">
        <is>
          <t>11. Number of instance of deviation In valuation of securities</t>
        </is>
      </c>
      <c r="B152" s="3" t="inlineStr">
        <is>
          <t>NIL</t>
        </is>
      </c>
    </row>
    <row r="153" ht="29" customHeight="1">
      <c r="A153" s="57" t="inlineStr">
        <is>
          <t>12. Total value and percentage of illiquid equity shares / securities</t>
        </is>
      </c>
      <c r="B153" s="3" t="inlineStr">
        <is>
          <t>NIL</t>
        </is>
      </c>
    </row>
    <row r="155" ht="70" customHeight="1">
      <c r="A155" s="85" t="inlineStr">
        <is>
          <t>Scheme Name</t>
        </is>
      </c>
      <c r="B155" s="85" t="inlineStr">
        <is>
          <t>Risk- O - Meter</t>
        </is>
      </c>
      <c r="C155" s="85" t="inlineStr">
        <is>
          <t>Benchmark of the Scheme</t>
        </is>
      </c>
      <c r="D155" s="85" t="inlineStr">
        <is>
          <t>Benchmark Risk-o-meter</t>
        </is>
      </c>
    </row>
    <row r="156" ht="70" customHeight="1">
      <c r="A156" s="85" t="inlineStr">
        <is>
          <t>Edelweiss Multi Cap Fund</t>
        </is>
      </c>
      <c r="B156" s="85" t="n"/>
      <c r="C156" s="85" t="inlineStr">
        <is>
          <t>Nifty 500 MultiCap 50:25:25 TRI</t>
        </is>
      </c>
      <c r="D156" s="85" t="n"/>
      <c r="E15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G97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NIFTY 50 ETF AS ON NOVEMBER 30, 2025</t>
        </is>
      </c>
    </row>
    <row r="2" ht="31.5" customHeight="1">
      <c r="A2" s="84" t="inlineStr">
        <is>
          <t>(An open-ended exchange traded scheme replicating/tracking Nifty 50 Total Return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20579</v>
      </c>
      <c r="E8" s="15" t="n">
        <v>207.35</v>
      </c>
      <c r="F8" s="16" t="n">
        <v>0.1284</v>
      </c>
      <c r="G8" s="16" t="n"/>
    </row>
    <row r="9">
      <c r="A9" s="13" t="inlineStr">
        <is>
          <t>Reliance Industries Ltd.</t>
        </is>
      </c>
      <c r="B9" s="32" t="inlineStr">
        <is>
          <t>INE002A01018</t>
        </is>
      </c>
      <c r="C9" s="32" t="inlineStr">
        <is>
          <t>Petroleum Products</t>
        </is>
      </c>
      <c r="D9" s="14" t="n">
        <v>9121</v>
      </c>
      <c r="E9" s="15" t="n">
        <v>142.97</v>
      </c>
      <c r="F9" s="16" t="n">
        <v>0.0885</v>
      </c>
      <c r="G9" s="16" t="n"/>
    </row>
    <row r="10">
      <c r="A10" s="13" t="inlineStr">
        <is>
          <t>ICICI Bank Ltd.</t>
        </is>
      </c>
      <c r="B10" s="32" t="inlineStr">
        <is>
          <t>INE090A01021</t>
        </is>
      </c>
      <c r="C10" s="32" t="inlineStr">
        <is>
          <t>Banks</t>
        </is>
      </c>
      <c r="D10" s="14" t="n">
        <v>9615</v>
      </c>
      <c r="E10" s="15" t="n">
        <v>133.53</v>
      </c>
      <c r="F10" s="16" t="n">
        <v>0.0827</v>
      </c>
      <c r="G10" s="16" t="n"/>
    </row>
    <row r="11">
      <c r="A11" s="13" t="inlineStr">
        <is>
          <t>Bharti Airtel Ltd.</t>
        </is>
      </c>
      <c r="B11" s="32" t="inlineStr">
        <is>
          <t>INE397D01024</t>
        </is>
      </c>
      <c r="C11" s="32" t="inlineStr">
        <is>
          <t>Telecom - Services</t>
        </is>
      </c>
      <c r="D11" s="14" t="n">
        <v>3673</v>
      </c>
      <c r="E11" s="15" t="n">
        <v>77.19</v>
      </c>
      <c r="F11" s="16" t="n">
        <v>0.0478</v>
      </c>
      <c r="G11" s="16" t="n"/>
    </row>
    <row r="12">
      <c r="A12" s="13" t="inlineStr">
        <is>
          <t>Infosys Ltd.</t>
        </is>
      </c>
      <c r="B12" s="32" t="inlineStr">
        <is>
          <t>INE009A01021</t>
        </is>
      </c>
      <c r="C12" s="32" t="inlineStr">
        <is>
          <t>IT - Software</t>
        </is>
      </c>
      <c r="D12" s="14" t="n">
        <v>4854</v>
      </c>
      <c r="E12" s="15" t="n">
        <v>75.73</v>
      </c>
      <c r="F12" s="16" t="n">
        <v>0.0469</v>
      </c>
      <c r="G12" s="16" t="n"/>
    </row>
    <row r="13">
      <c r="A13" s="13" t="inlineStr">
        <is>
          <t>Larsen &amp; Toubro Ltd.</t>
        </is>
      </c>
      <c r="B13" s="32" t="inlineStr">
        <is>
          <t>INE018A01030</t>
        </is>
      </c>
      <c r="C13" s="32" t="inlineStr">
        <is>
          <t>Construction</t>
        </is>
      </c>
      <c r="D13" s="14" t="n">
        <v>1582</v>
      </c>
      <c r="E13" s="15" t="n">
        <v>64.38</v>
      </c>
      <c r="F13" s="16" t="n">
        <v>0.0399</v>
      </c>
      <c r="G13" s="16" t="n"/>
    </row>
    <row r="14">
      <c r="A14" s="13" t="inlineStr">
        <is>
          <t>State Bank of India</t>
        </is>
      </c>
      <c r="B14" s="32" t="inlineStr">
        <is>
          <t>INE062A01020</t>
        </is>
      </c>
      <c r="C14" s="32" t="inlineStr">
        <is>
          <t>Banks</t>
        </is>
      </c>
      <c r="D14" s="14" t="n">
        <v>5590</v>
      </c>
      <c r="E14" s="15" t="n">
        <v>54.73</v>
      </c>
      <c r="F14" s="16" t="n">
        <v>0.0339</v>
      </c>
      <c r="G14" s="16" t="n"/>
    </row>
    <row r="15">
      <c r="A15" s="13" t="inlineStr">
        <is>
          <t>ITC Ltd.</t>
        </is>
      </c>
      <c r="B15" s="32" t="inlineStr">
        <is>
          <t>INE154A01025</t>
        </is>
      </c>
      <c r="C15" s="32" t="inlineStr">
        <is>
          <t>Diversified FMCG</t>
        </is>
      </c>
      <c r="D15" s="14" t="n">
        <v>12982</v>
      </c>
      <c r="E15" s="15" t="n">
        <v>52.48</v>
      </c>
      <c r="F15" s="16" t="n">
        <v>0.0325</v>
      </c>
      <c r="G15" s="16" t="n"/>
    </row>
    <row r="16">
      <c r="A16" s="13" t="inlineStr">
        <is>
          <t>Axis Bank Ltd.</t>
        </is>
      </c>
      <c r="B16" s="32" t="inlineStr">
        <is>
          <t>INE238A01034</t>
        </is>
      </c>
      <c r="C16" s="32" t="inlineStr">
        <is>
          <t>Banks</t>
        </is>
      </c>
      <c r="D16" s="14" t="n">
        <v>3859</v>
      </c>
      <c r="E16" s="15" t="n">
        <v>49.38</v>
      </c>
      <c r="F16" s="16" t="n">
        <v>0.0306</v>
      </c>
      <c r="G16" s="16" t="n"/>
    </row>
    <row r="17">
      <c r="A17" s="13" t="inlineStr">
        <is>
          <t>Mahindra &amp; Mahindra Ltd.</t>
        </is>
      </c>
      <c r="B17" s="32" t="inlineStr">
        <is>
          <t>INE101A01026</t>
        </is>
      </c>
      <c r="C17" s="32" t="inlineStr">
        <is>
          <t>Automobiles</t>
        </is>
      </c>
      <c r="D17" s="14" t="n">
        <v>1194</v>
      </c>
      <c r="E17" s="15" t="n">
        <v>44.86</v>
      </c>
      <c r="F17" s="16" t="n">
        <v>0.0278</v>
      </c>
      <c r="G17" s="16" t="n"/>
    </row>
    <row r="18">
      <c r="A18" s="13" t="inlineStr">
        <is>
          <t>Tata Consultancy Services Ltd.</t>
        </is>
      </c>
      <c r="B18" s="32" t="inlineStr">
        <is>
          <t>INE467B01029</t>
        </is>
      </c>
      <c r="C18" s="32" t="inlineStr">
        <is>
          <t>IT - Software</t>
        </is>
      </c>
      <c r="D18" s="14" t="n">
        <v>1376</v>
      </c>
      <c r="E18" s="15" t="n">
        <v>43.17</v>
      </c>
      <c r="F18" s="16" t="n">
        <v>0.0267</v>
      </c>
      <c r="G18" s="16" t="n"/>
    </row>
    <row r="19">
      <c r="A19" s="13" t="inlineStr">
        <is>
          <t>Kotak Mahindra Bank Ltd.</t>
        </is>
      </c>
      <c r="B19" s="32" t="inlineStr">
        <is>
          <t>INE237A01028</t>
        </is>
      </c>
      <c r="C19" s="32" t="inlineStr">
        <is>
          <t>Banks</t>
        </is>
      </c>
      <c r="D19" s="14" t="n">
        <v>1982</v>
      </c>
      <c r="E19" s="15" t="n">
        <v>42.11</v>
      </c>
      <c r="F19" s="16" t="n">
        <v>0.0261</v>
      </c>
      <c r="G19" s="16" t="n"/>
    </row>
    <row r="20">
      <c r="A20" s="13" t="inlineStr">
        <is>
          <t>Bajaj Finance Ltd.</t>
        </is>
      </c>
      <c r="B20" s="32" t="inlineStr">
        <is>
          <t>INE296A01032</t>
        </is>
      </c>
      <c r="C20" s="32" t="inlineStr">
        <is>
          <t>Finance</t>
        </is>
      </c>
      <c r="D20" s="14" t="n">
        <v>3585</v>
      </c>
      <c r="E20" s="15" t="n">
        <v>37.19</v>
      </c>
      <c r="F20" s="16" t="n">
        <v>0.023</v>
      </c>
      <c r="G20" s="16" t="n"/>
    </row>
    <row r="21">
      <c r="A21" s="13" t="inlineStr">
        <is>
          <t>Hindustan Unilever Ltd.</t>
        </is>
      </c>
      <c r="B21" s="32" t="inlineStr">
        <is>
          <t>INE030A01027</t>
        </is>
      </c>
      <c r="C21" s="32" t="inlineStr">
        <is>
          <t>Diversified FMCG</t>
        </is>
      </c>
      <c r="D21" s="14" t="n">
        <v>1196</v>
      </c>
      <c r="E21" s="15" t="n">
        <v>29.5</v>
      </c>
      <c r="F21" s="16" t="n">
        <v>0.0183</v>
      </c>
      <c r="G21" s="16" t="n"/>
    </row>
    <row r="22">
      <c r="A22" s="13" t="inlineStr">
        <is>
          <t>Eternal Ltd.</t>
        </is>
      </c>
      <c r="B22" s="32" t="inlineStr">
        <is>
          <t>INE758T01015</t>
        </is>
      </c>
      <c r="C22" s="32" t="inlineStr">
        <is>
          <t>Retailing</t>
        </is>
      </c>
      <c r="D22" s="14" t="n">
        <v>9383</v>
      </c>
      <c r="E22" s="15" t="n">
        <v>28.16</v>
      </c>
      <c r="F22" s="16" t="n">
        <v>0.0174</v>
      </c>
      <c r="G22" s="16" t="n"/>
    </row>
    <row r="23">
      <c r="A23" s="13" t="inlineStr">
        <is>
          <t>Maruti Suzuki India Ltd.</t>
        </is>
      </c>
      <c r="B23" s="32" t="inlineStr">
        <is>
          <t>INE585B01010</t>
        </is>
      </c>
      <c r="C23" s="32" t="inlineStr">
        <is>
          <t>Automobiles</t>
        </is>
      </c>
      <c r="D23" s="14" t="n">
        <v>177</v>
      </c>
      <c r="E23" s="15" t="n">
        <v>28.14</v>
      </c>
      <c r="F23" s="16" t="n">
        <v>0.0174</v>
      </c>
      <c r="G23" s="16" t="n"/>
    </row>
    <row r="24">
      <c r="A24" s="13" t="inlineStr">
        <is>
          <t>Sun Pharmaceutical Industries Ltd.</t>
        </is>
      </c>
      <c r="B24" s="32" t="inlineStr">
        <is>
          <t>INE044A01036</t>
        </is>
      </c>
      <c r="C24" s="32" t="inlineStr">
        <is>
          <t>Pharmaceuticals &amp; Biotechnology</t>
        </is>
      </c>
      <c r="D24" s="14" t="n">
        <v>1420</v>
      </c>
      <c r="E24" s="15" t="n">
        <v>26.01</v>
      </c>
      <c r="F24" s="16" t="n">
        <v>0.0161</v>
      </c>
      <c r="G24" s="16" t="n"/>
    </row>
    <row r="25">
      <c r="A25" s="13" t="inlineStr">
        <is>
          <t>HCL Technologies Ltd.</t>
        </is>
      </c>
      <c r="B25" s="32" t="inlineStr">
        <is>
          <t>INE860A01027</t>
        </is>
      </c>
      <c r="C25" s="32" t="inlineStr">
        <is>
          <t>IT - Software</t>
        </is>
      </c>
      <c r="D25" s="14" t="n">
        <v>1428</v>
      </c>
      <c r="E25" s="15" t="n">
        <v>23.19</v>
      </c>
      <c r="F25" s="16" t="n">
        <v>0.0144</v>
      </c>
      <c r="G25" s="16" t="n"/>
    </row>
    <row r="26">
      <c r="A26" s="13" t="inlineStr">
        <is>
          <t>Titan Company Ltd.</t>
        </is>
      </c>
      <c r="B26" s="32" t="inlineStr">
        <is>
          <t>INE280A01028</t>
        </is>
      </c>
      <c r="C26" s="32" t="inlineStr">
        <is>
          <t>Consumer Durables</t>
        </is>
      </c>
      <c r="D26" s="14" t="n">
        <v>556</v>
      </c>
      <c r="E26" s="15" t="n">
        <v>21.73</v>
      </c>
      <c r="F26" s="16" t="n">
        <v>0.0135</v>
      </c>
      <c r="G26" s="16" t="n"/>
    </row>
    <row r="27">
      <c r="A27" s="13" t="inlineStr">
        <is>
          <t>NTPC Ltd.</t>
        </is>
      </c>
      <c r="B27" s="32" t="inlineStr">
        <is>
          <t>INE733E01010</t>
        </is>
      </c>
      <c r="C27" s="32" t="inlineStr">
        <is>
          <t>Power</t>
        </is>
      </c>
      <c r="D27" s="14" t="n">
        <v>6388</v>
      </c>
      <c r="E27" s="15" t="n">
        <v>20.85</v>
      </c>
      <c r="F27" s="16" t="n">
        <v>0.0129</v>
      </c>
      <c r="G27" s="16" t="n"/>
    </row>
    <row r="28">
      <c r="A28" s="13" t="inlineStr">
        <is>
          <t>Bharat Electronics Ltd.</t>
        </is>
      </c>
      <c r="B28" s="32" t="inlineStr">
        <is>
          <t>INE263A01024</t>
        </is>
      </c>
      <c r="C28" s="32" t="inlineStr">
        <is>
          <t>Aerospace &amp; Defense</t>
        </is>
      </c>
      <c r="D28" s="14" t="n">
        <v>4826</v>
      </c>
      <c r="E28" s="15" t="n">
        <v>19.87</v>
      </c>
      <c r="F28" s="16" t="n">
        <v>0.0123</v>
      </c>
      <c r="G28" s="16" t="n"/>
    </row>
    <row r="29">
      <c r="A29" s="13" t="inlineStr">
        <is>
          <t>Tata Steel Ltd.</t>
        </is>
      </c>
      <c r="B29" s="32" t="inlineStr">
        <is>
          <t>INE081A01020</t>
        </is>
      </c>
      <c r="C29" s="32" t="inlineStr">
        <is>
          <t>Ferrous Metals</t>
        </is>
      </c>
      <c r="D29" s="14" t="n">
        <v>11143</v>
      </c>
      <c r="E29" s="15" t="n">
        <v>18.72</v>
      </c>
      <c r="F29" s="16" t="n">
        <v>0.0116</v>
      </c>
      <c r="G29" s="16" t="n"/>
    </row>
    <row r="30">
      <c r="A30" s="13" t="inlineStr">
        <is>
          <t>Ultratech Cement Ltd.</t>
        </is>
      </c>
      <c r="B30" s="32" t="inlineStr">
        <is>
          <t>INE481G01011</t>
        </is>
      </c>
      <c r="C30" s="32" t="inlineStr">
        <is>
          <t>Cement &amp; Cement Products</t>
        </is>
      </c>
      <c r="D30" s="14" t="n">
        <v>160</v>
      </c>
      <c r="E30" s="15" t="n">
        <v>18.56</v>
      </c>
      <c r="F30" s="16" t="n">
        <v>0.0115</v>
      </c>
      <c r="G30" s="16" t="n"/>
    </row>
    <row r="31">
      <c r="A31" s="13" t="inlineStr">
        <is>
          <t>Asian Paints Ltd.</t>
        </is>
      </c>
      <c r="B31" s="32" t="inlineStr">
        <is>
          <t>INE021A01026</t>
        </is>
      </c>
      <c r="C31" s="32" t="inlineStr">
        <is>
          <t>Consumer Durables</t>
        </is>
      </c>
      <c r="D31" s="14" t="n">
        <v>609</v>
      </c>
      <c r="E31" s="15" t="n">
        <v>17.51</v>
      </c>
      <c r="F31" s="16" t="n">
        <v>0.0108</v>
      </c>
      <c r="G31" s="16" t="n"/>
    </row>
    <row r="32">
      <c r="A32" s="13" t="inlineStr">
        <is>
          <t>InterGlobe Aviation Ltd.</t>
        </is>
      </c>
      <c r="B32" s="32" t="inlineStr">
        <is>
          <t>INE646L01027</t>
        </is>
      </c>
      <c r="C32" s="32" t="inlineStr">
        <is>
          <t>Transport Services</t>
        </is>
      </c>
      <c r="D32" s="14" t="n">
        <v>294</v>
      </c>
      <c r="E32" s="15" t="n">
        <v>17.35</v>
      </c>
      <c r="F32" s="16" t="n">
        <v>0.0107</v>
      </c>
      <c r="G32" s="16" t="n"/>
    </row>
    <row r="33">
      <c r="A33" s="13" t="inlineStr">
        <is>
          <t>Power Grid Corporation of India Ltd.</t>
        </is>
      </c>
      <c r="B33" s="32" t="inlineStr">
        <is>
          <t>INE752E01010</t>
        </is>
      </c>
      <c r="C33" s="32" t="inlineStr">
        <is>
          <t>Power</t>
        </is>
      </c>
      <c r="D33" s="14" t="n">
        <v>6104</v>
      </c>
      <c r="E33" s="15" t="n">
        <v>16.48</v>
      </c>
      <c r="F33" s="16" t="n">
        <v>0.0102</v>
      </c>
      <c r="G33" s="16" t="n"/>
    </row>
    <row r="34">
      <c r="A34" s="13" t="inlineStr">
        <is>
          <t>Bajaj Finserv Ltd.</t>
        </is>
      </c>
      <c r="B34" s="32" t="inlineStr">
        <is>
          <t>INE918I01026</t>
        </is>
      </c>
      <c r="C34" s="32" t="inlineStr">
        <is>
          <t>Finance</t>
        </is>
      </c>
      <c r="D34" s="14" t="n">
        <v>769</v>
      </c>
      <c r="E34" s="15" t="n">
        <v>16.1</v>
      </c>
      <c r="F34" s="16" t="n">
        <v>0.01</v>
      </c>
      <c r="G34" s="16" t="n"/>
    </row>
    <row r="35">
      <c r="A35" s="13" t="inlineStr">
        <is>
          <t>Shriram Finance Ltd.</t>
        </is>
      </c>
      <c r="B35" s="32" t="inlineStr">
        <is>
          <t>INE721A01047</t>
        </is>
      </c>
      <c r="C35" s="32" t="inlineStr">
        <is>
          <t>Finance</t>
        </is>
      </c>
      <c r="D35" s="14" t="n">
        <v>1887</v>
      </c>
      <c r="E35" s="15" t="n">
        <v>16.07</v>
      </c>
      <c r="F35" s="16" t="n">
        <v>0.009900000000000001</v>
      </c>
      <c r="G35" s="16" t="n"/>
    </row>
    <row r="36">
      <c r="A36" s="13" t="inlineStr">
        <is>
          <t>Hindalco Industries Ltd.</t>
        </is>
      </c>
      <c r="B36" s="32" t="inlineStr">
        <is>
          <t>INE038A01020</t>
        </is>
      </c>
      <c r="C36" s="32" t="inlineStr">
        <is>
          <t>Non - Ferrous Metals</t>
        </is>
      </c>
      <c r="D36" s="14" t="n">
        <v>1951</v>
      </c>
      <c r="E36" s="15" t="n">
        <v>15.77</v>
      </c>
      <c r="F36" s="16" t="n">
        <v>0.0098</v>
      </c>
      <c r="G36" s="16" t="n"/>
    </row>
    <row r="37">
      <c r="A37" s="13" t="inlineStr">
        <is>
          <t>Adani Ports &amp; Special Economic Zone Ltd.</t>
        </is>
      </c>
      <c r="B37" s="32" t="inlineStr">
        <is>
          <t>INE742F01042</t>
        </is>
      </c>
      <c r="C37" s="32" t="inlineStr">
        <is>
          <t>Transport Infrastructure</t>
        </is>
      </c>
      <c r="D37" s="14" t="n">
        <v>994</v>
      </c>
      <c r="E37" s="15" t="n">
        <v>15.08</v>
      </c>
      <c r="F37" s="16" t="n">
        <v>0.009299999999999999</v>
      </c>
      <c r="G37" s="16" t="n"/>
    </row>
    <row r="38">
      <c r="A38" s="13" t="inlineStr">
        <is>
          <t>JSW Steel Ltd.</t>
        </is>
      </c>
      <c r="B38" s="32" t="inlineStr">
        <is>
          <t>INE019A01038</t>
        </is>
      </c>
      <c r="C38" s="32" t="inlineStr">
        <is>
          <t>Ferrous Metals</t>
        </is>
      </c>
      <c r="D38" s="14" t="n">
        <v>1262</v>
      </c>
      <c r="E38" s="15" t="n">
        <v>14.64</v>
      </c>
      <c r="F38" s="16" t="n">
        <v>0.0091</v>
      </c>
      <c r="G38" s="16" t="n"/>
    </row>
    <row r="39">
      <c r="A39" s="13" t="inlineStr">
        <is>
          <t>Grasim Industries Ltd.</t>
        </is>
      </c>
      <c r="B39" s="32" t="inlineStr">
        <is>
          <t>INE047A01021</t>
        </is>
      </c>
      <c r="C39" s="32" t="inlineStr">
        <is>
          <t>Cement &amp; Cement Products</t>
        </is>
      </c>
      <c r="D39" s="14" t="n">
        <v>515</v>
      </c>
      <c r="E39" s="15" t="n">
        <v>14.11</v>
      </c>
      <c r="F39" s="16" t="n">
        <v>0.008699999999999999</v>
      </c>
      <c r="G39" s="16" t="n"/>
    </row>
    <row r="40">
      <c r="A40" s="13" t="inlineStr">
        <is>
          <t>Jio Financial Services Ltd.</t>
        </is>
      </c>
      <c r="B40" s="32" t="inlineStr">
        <is>
          <t>INE758E01017</t>
        </is>
      </c>
      <c r="C40" s="32" t="inlineStr">
        <is>
          <t>Finance</t>
        </is>
      </c>
      <c r="D40" s="14" t="n">
        <v>4416</v>
      </c>
      <c r="E40" s="15" t="n">
        <v>13.52</v>
      </c>
      <c r="F40" s="16" t="n">
        <v>0.008399999999999999</v>
      </c>
      <c r="G40" s="16" t="n"/>
    </row>
    <row r="41">
      <c r="A41" s="13" t="inlineStr">
        <is>
          <t>Bajaj Auto Ltd.</t>
        </is>
      </c>
      <c r="B41" s="32" t="inlineStr">
        <is>
          <t>INE917I01010</t>
        </is>
      </c>
      <c r="C41" s="32" t="inlineStr">
        <is>
          <t>Automobiles</t>
        </is>
      </c>
      <c r="D41" s="14" t="n">
        <v>149</v>
      </c>
      <c r="E41" s="15" t="n">
        <v>13.52</v>
      </c>
      <c r="F41" s="16" t="n">
        <v>0.008399999999999999</v>
      </c>
      <c r="G41" s="16" t="n"/>
    </row>
    <row r="42">
      <c r="A42" s="13" t="inlineStr">
        <is>
          <t>Eicher Motors Ltd.</t>
        </is>
      </c>
      <c r="B42" s="32" t="inlineStr">
        <is>
          <t>INE066A01021</t>
        </is>
      </c>
      <c r="C42" s="32" t="inlineStr">
        <is>
          <t>Automobiles</t>
        </is>
      </c>
      <c r="D42" s="14" t="n">
        <v>185</v>
      </c>
      <c r="E42" s="15" t="n">
        <v>13.05</v>
      </c>
      <c r="F42" s="16" t="n">
        <v>0.0081</v>
      </c>
      <c r="G42" s="16" t="n"/>
    </row>
    <row r="43">
      <c r="A43" s="13" t="inlineStr">
        <is>
          <t>Tech Mahindra Ltd.</t>
        </is>
      </c>
      <c r="B43" s="32" t="inlineStr">
        <is>
          <t>INE669C01036</t>
        </is>
      </c>
      <c r="C43" s="32" t="inlineStr">
        <is>
          <t>IT - Software</t>
        </is>
      </c>
      <c r="D43" s="14" t="n">
        <v>855</v>
      </c>
      <c r="E43" s="15" t="n">
        <v>12.97</v>
      </c>
      <c r="F43" s="16" t="n">
        <v>0.008</v>
      </c>
      <c r="G43" s="16" t="n"/>
    </row>
    <row r="44">
      <c r="A44" s="13" t="inlineStr">
        <is>
          <t>Oil &amp; Natural Gas Corporation Ltd.</t>
        </is>
      </c>
      <c r="B44" s="32" t="inlineStr">
        <is>
          <t>INE213A01029</t>
        </is>
      </c>
      <c r="C44" s="32" t="inlineStr">
        <is>
          <t>Oil</t>
        </is>
      </c>
      <c r="D44" s="14" t="n">
        <v>5234</v>
      </c>
      <c r="E44" s="15" t="n">
        <v>12.73</v>
      </c>
      <c r="F44" s="16" t="n">
        <v>0.007900000000000001</v>
      </c>
      <c r="G44" s="16" t="n"/>
    </row>
    <row r="45">
      <c r="A45" s="13" t="inlineStr">
        <is>
          <t>Trent Ltd.</t>
        </is>
      </c>
      <c r="B45" s="32" t="inlineStr">
        <is>
          <t>INE849A01020</t>
        </is>
      </c>
      <c r="C45" s="32" t="inlineStr">
        <is>
          <t>Retailing</t>
        </is>
      </c>
      <c r="D45" s="14" t="n">
        <v>299</v>
      </c>
      <c r="E45" s="15" t="n">
        <v>12.71</v>
      </c>
      <c r="F45" s="16" t="n">
        <v>0.007900000000000001</v>
      </c>
      <c r="G45" s="16" t="n"/>
    </row>
    <row r="46">
      <c r="A46" s="13" t="inlineStr">
        <is>
          <t>Nestle India Ltd.</t>
        </is>
      </c>
      <c r="B46" s="32" t="inlineStr">
        <is>
          <t>INE239A01024</t>
        </is>
      </c>
      <c r="C46" s="32" t="inlineStr">
        <is>
          <t>Food Products</t>
        </is>
      </c>
      <c r="D46" s="14" t="n">
        <v>966</v>
      </c>
      <c r="E46" s="15" t="n">
        <v>12.18</v>
      </c>
      <c r="F46" s="16" t="n">
        <v>0.0075</v>
      </c>
      <c r="G46" s="16" t="n"/>
    </row>
    <row r="47">
      <c r="A47" s="13" t="inlineStr">
        <is>
          <t>SBI Life Insurance Company Ltd.</t>
        </is>
      </c>
      <c r="B47" s="32" t="inlineStr">
        <is>
          <t>INE123W01016</t>
        </is>
      </c>
      <c r="C47" s="32" t="inlineStr">
        <is>
          <t>Insurance</t>
        </is>
      </c>
      <c r="D47" s="14" t="n">
        <v>605</v>
      </c>
      <c r="E47" s="15" t="n">
        <v>11.89</v>
      </c>
      <c r="F47" s="16" t="n">
        <v>0.0074</v>
      </c>
      <c r="G47" s="16" t="n"/>
    </row>
    <row r="48">
      <c r="A48" s="13" t="inlineStr">
        <is>
          <t>Max Healthcare Institute Ltd.</t>
        </is>
      </c>
      <c r="B48" s="32" t="inlineStr">
        <is>
          <t>INE027H01010</t>
        </is>
      </c>
      <c r="C48" s="32" t="inlineStr">
        <is>
          <t>Healthcare Services</t>
        </is>
      </c>
      <c r="D48" s="14" t="n">
        <v>1002</v>
      </c>
      <c r="E48" s="15" t="n">
        <v>11.65</v>
      </c>
      <c r="F48" s="16" t="n">
        <v>0.0072</v>
      </c>
      <c r="G48" s="16" t="n"/>
    </row>
    <row r="49">
      <c r="A49" s="13" t="inlineStr">
        <is>
          <t>Cipla Ltd.</t>
        </is>
      </c>
      <c r="B49" s="32" t="inlineStr">
        <is>
          <t>INE059A01026</t>
        </is>
      </c>
      <c r="C49" s="32" t="inlineStr">
        <is>
          <t>Pharmaceuticals &amp; Biotechnology</t>
        </is>
      </c>
      <c r="D49" s="14" t="n">
        <v>758</v>
      </c>
      <c r="E49" s="15" t="n">
        <v>11.61</v>
      </c>
      <c r="F49" s="16" t="n">
        <v>0.0072</v>
      </c>
      <c r="G49" s="16" t="n"/>
    </row>
    <row r="50">
      <c r="A50" s="13" t="inlineStr">
        <is>
          <t>Coal India Ltd.</t>
        </is>
      </c>
      <c r="B50" s="32" t="inlineStr">
        <is>
          <t>INE522F01014</t>
        </is>
      </c>
      <c r="C50" s="32" t="inlineStr">
        <is>
          <t>Consumable Fuels</t>
        </is>
      </c>
      <c r="D50" s="14" t="n">
        <v>3060</v>
      </c>
      <c r="E50" s="15" t="n">
        <v>11.51</v>
      </c>
      <c r="F50" s="16" t="n">
        <v>0.0071</v>
      </c>
      <c r="G50" s="16" t="n"/>
    </row>
    <row r="51">
      <c r="A51" s="13" t="inlineStr">
        <is>
          <t>HDFC Life Insurance Company Ltd.</t>
        </is>
      </c>
      <c r="B51" s="32" t="inlineStr">
        <is>
          <t>INE795G01014</t>
        </is>
      </c>
      <c r="C51" s="32" t="inlineStr">
        <is>
          <t>Insurance</t>
        </is>
      </c>
      <c r="D51" s="14" t="n">
        <v>1446</v>
      </c>
      <c r="E51" s="15" t="n">
        <v>11.05</v>
      </c>
      <c r="F51" s="16" t="n">
        <v>0.0068</v>
      </c>
      <c r="G51" s="16" t="n"/>
    </row>
    <row r="52">
      <c r="A52" s="13" t="inlineStr">
        <is>
          <t>Dr. Reddy's Laboratories Ltd.</t>
        </is>
      </c>
      <c r="B52" s="32" t="inlineStr">
        <is>
          <t>INE089A01031</t>
        </is>
      </c>
      <c r="C52" s="32" t="inlineStr">
        <is>
          <t>Pharmaceuticals &amp; Biotechnology</t>
        </is>
      </c>
      <c r="D52" s="14" t="n">
        <v>821</v>
      </c>
      <c r="E52" s="15" t="n">
        <v>10.33</v>
      </c>
      <c r="F52" s="16" t="n">
        <v>0.0064</v>
      </c>
      <c r="G52" s="16" t="n"/>
    </row>
    <row r="53">
      <c r="A53" s="13" t="inlineStr">
        <is>
          <t>Tata Consumer Products Ltd.</t>
        </is>
      </c>
      <c r="B53" s="32" t="inlineStr">
        <is>
          <t>INE192A01025</t>
        </is>
      </c>
      <c r="C53" s="32" t="inlineStr">
        <is>
          <t>Agricultural Food &amp; other Products</t>
        </is>
      </c>
      <c r="D53" s="14" t="n">
        <v>878</v>
      </c>
      <c r="E53" s="15" t="n">
        <v>10.29</v>
      </c>
      <c r="F53" s="16" t="n">
        <v>0.0064</v>
      </c>
      <c r="G53" s="16" t="n"/>
    </row>
    <row r="54">
      <c r="A54" s="13" t="inlineStr">
        <is>
          <t>Tata Motors Passenger Vehicles Ltd.</t>
        </is>
      </c>
      <c r="B54" s="32" t="inlineStr">
        <is>
          <t>INE155A01022</t>
        </is>
      </c>
      <c r="C54" s="32" t="inlineStr">
        <is>
          <t>Automobiles</t>
        </is>
      </c>
      <c r="D54" s="14" t="n">
        <v>2815</v>
      </c>
      <c r="E54" s="15" t="n">
        <v>10.04</v>
      </c>
      <c r="F54" s="16" t="n">
        <v>0.0062</v>
      </c>
      <c r="G54" s="16" t="n"/>
    </row>
    <row r="55">
      <c r="A55" s="13" t="inlineStr">
        <is>
          <t>Apollo Hospitals Enterprise Ltd.</t>
        </is>
      </c>
      <c r="B55" s="32" t="inlineStr">
        <is>
          <t>INE437A01024</t>
        </is>
      </c>
      <c r="C55" s="32" t="inlineStr">
        <is>
          <t>Healthcare Services</t>
        </is>
      </c>
      <c r="D55" s="14" t="n">
        <v>136</v>
      </c>
      <c r="E55" s="15" t="n">
        <v>9.98</v>
      </c>
      <c r="F55" s="16" t="n">
        <v>0.0062</v>
      </c>
      <c r="G55" s="16" t="n"/>
    </row>
    <row r="56">
      <c r="A56" s="13" t="inlineStr">
        <is>
          <t>Wipro Ltd.</t>
        </is>
      </c>
      <c r="B56" s="32" t="inlineStr">
        <is>
          <t>INE075A01022</t>
        </is>
      </c>
      <c r="C56" s="32" t="inlineStr">
        <is>
          <t>IT - Software</t>
        </is>
      </c>
      <c r="D56" s="14" t="n">
        <v>3844</v>
      </c>
      <c r="E56" s="15" t="n">
        <v>9.59</v>
      </c>
      <c r="F56" s="16" t="n">
        <v>0.0059</v>
      </c>
      <c r="G56" s="16" t="n"/>
    </row>
    <row r="57">
      <c r="A57" s="13" t="inlineStr">
        <is>
          <t>Adani Enterprises Ltd.</t>
        </is>
      </c>
      <c r="B57" s="32" t="inlineStr">
        <is>
          <t>INE423A01024</t>
        </is>
      </c>
      <c r="C57" s="32" t="inlineStr">
        <is>
          <t>Metals &amp; Minerals Trading</t>
        </is>
      </c>
      <c r="D57" s="14" t="n">
        <v>351</v>
      </c>
      <c r="E57" s="15" t="n">
        <v>8</v>
      </c>
      <c r="F57" s="16" t="n">
        <v>0.005</v>
      </c>
      <c r="G57" s="16" t="n"/>
    </row>
    <row r="58">
      <c r="A58" s="17" t="inlineStr">
        <is>
          <t>Sub Total</t>
        </is>
      </c>
      <c r="B58" s="33" t="n"/>
      <c r="C58" s="33" t="n"/>
      <c r="D58" s="18" t="n"/>
      <c r="E58" s="38" t="n">
        <v>1609.53</v>
      </c>
      <c r="F58" s="39" t="n">
        <v>0.9967</v>
      </c>
      <c r="G58" s="21" t="n"/>
    </row>
    <row r="59">
      <c r="A59" s="17" t="inlineStr">
        <is>
          <t>(b) Unlisted</t>
        </is>
      </c>
      <c r="B59" s="32" t="n"/>
      <c r="C59" s="32" t="n"/>
      <c r="D59" s="14" t="n"/>
      <c r="E59" s="15" t="n"/>
      <c r="F59" s="16" t="n"/>
      <c r="G59" s="16" t="n"/>
    </row>
    <row r="60">
      <c r="A60" s="17" t="inlineStr">
        <is>
          <t>Sub Total</t>
        </is>
      </c>
      <c r="B60" s="32" t="n"/>
      <c r="C60" s="32" t="n"/>
      <c r="D60" s="14" t="n"/>
      <c r="E60" s="40" t="inlineStr">
        <is>
          <t>NIL</t>
        </is>
      </c>
      <c r="F60" s="41" t="inlineStr">
        <is>
          <t>NIL</t>
        </is>
      </c>
      <c r="G60" s="16" t="n"/>
    </row>
    <row r="61">
      <c r="A61" s="25" t="inlineStr">
        <is>
          <t>TOTAL</t>
        </is>
      </c>
      <c r="B61" s="34" t="n"/>
      <c r="C61" s="34" t="n"/>
      <c r="D61" s="26" t="n"/>
      <c r="E61" s="29" t="n">
        <v>1609.53</v>
      </c>
      <c r="F61" s="30" t="n">
        <v>0.9967</v>
      </c>
      <c r="G61" s="21" t="n"/>
    </row>
    <row r="62">
      <c r="A62" s="13" t="n"/>
      <c r="B62" s="32" t="n"/>
      <c r="C62" s="32" t="n"/>
      <c r="D62" s="14" t="n"/>
      <c r="E62" s="15" t="n"/>
      <c r="F62" s="16" t="n"/>
      <c r="G62" s="16" t="n"/>
    </row>
    <row r="63">
      <c r="A63" s="13" t="n"/>
      <c r="B63" s="32" t="n"/>
      <c r="C63" s="32" t="n"/>
      <c r="D63" s="14" t="n"/>
      <c r="E63" s="15" t="n"/>
      <c r="F63" s="16" t="n"/>
      <c r="G63" s="16" t="n"/>
    </row>
    <row r="64">
      <c r="A64" s="17" t="inlineStr">
        <is>
          <t>TREPS / Reverse Repo</t>
        </is>
      </c>
      <c r="B64" s="32" t="n"/>
      <c r="C64" s="32" t="n"/>
      <c r="D64" s="14" t="n"/>
      <c r="E64" s="15" t="n"/>
      <c r="F64" s="16" t="n"/>
      <c r="G64" s="16" t="n"/>
    </row>
    <row r="65">
      <c r="A65" s="13" t="inlineStr">
        <is>
          <t>Clearing Corporation of India Ltd.</t>
        </is>
      </c>
      <c r="B65" s="32" t="n"/>
      <c r="C65" s="32" t="n"/>
      <c r="D65" s="14" t="n"/>
      <c r="E65" s="15" t="n">
        <v>12.99</v>
      </c>
      <c r="F65" s="16" t="n">
        <v>0.008</v>
      </c>
      <c r="G65" s="16" t="n">
        <v>0.053935</v>
      </c>
    </row>
    <row r="66">
      <c r="A66" s="17" t="inlineStr">
        <is>
          <t>Sub Total</t>
        </is>
      </c>
      <c r="B66" s="33" t="n"/>
      <c r="C66" s="33" t="n"/>
      <c r="D66" s="18" t="n"/>
      <c r="E66" s="38" t="n">
        <v>12.99</v>
      </c>
      <c r="F66" s="39" t="n">
        <v>0.008</v>
      </c>
      <c r="G66" s="21" t="n"/>
    </row>
    <row r="67">
      <c r="A67" s="13" t="n"/>
      <c r="B67" s="32" t="n"/>
      <c r="C67" s="32" t="n"/>
      <c r="D67" s="14" t="n"/>
      <c r="E67" s="15" t="n"/>
      <c r="F67" s="16" t="n"/>
      <c r="G67" s="16" t="n"/>
    </row>
    <row r="68">
      <c r="A68" s="25" t="inlineStr">
        <is>
          <t>TOTAL</t>
        </is>
      </c>
      <c r="B68" s="34" t="n"/>
      <c r="C68" s="34" t="n"/>
      <c r="D68" s="26" t="n"/>
      <c r="E68" s="19" t="n">
        <v>12.99</v>
      </c>
      <c r="F68" s="20" t="n">
        <v>0.008</v>
      </c>
      <c r="G68" s="21" t="n"/>
    </row>
    <row r="69">
      <c r="A69" s="13" t="inlineStr">
        <is>
          <t>Accrued Interest</t>
        </is>
      </c>
      <c r="B69" s="32" t="n"/>
      <c r="C69" s="32" t="n"/>
      <c r="D69" s="14" t="n"/>
      <c r="E69" s="15" t="n">
        <v>0.0057604</v>
      </c>
      <c r="F69" s="16" t="n">
        <v>3e-06</v>
      </c>
      <c r="G69" s="16" t="n"/>
    </row>
    <row r="70">
      <c r="A70" s="13" t="inlineStr">
        <is>
          <t>Net Receivables/(Payables)</t>
        </is>
      </c>
      <c r="B70" s="32" t="n"/>
      <c r="C70" s="32" t="n"/>
      <c r="D70" s="14" t="n"/>
      <c r="E70" s="36" t="n">
        <v>-7.2657604</v>
      </c>
      <c r="F70" s="37" t="n">
        <v>-0.004703</v>
      </c>
      <c r="G70" s="16" t="n">
        <v>0.053935</v>
      </c>
    </row>
    <row r="71">
      <c r="A71" s="27" t="inlineStr">
        <is>
          <t>GRAND TOTAL</t>
        </is>
      </c>
      <c r="B71" s="35" t="n"/>
      <c r="C71" s="35" t="n"/>
      <c r="D71" s="28" t="n"/>
      <c r="E71" s="29" t="n">
        <v>1615.26</v>
      </c>
      <c r="F71" s="30" t="n">
        <v>1</v>
      </c>
      <c r="G71" s="30" t="n"/>
    </row>
    <row r="76">
      <c r="A76" s="83" t="inlineStr">
        <is>
          <t>Notes:</t>
        </is>
      </c>
    </row>
    <row r="77">
      <c r="A77" s="57" t="inlineStr">
        <is>
          <t>1. Security in default beyond its maturiy date</t>
        </is>
      </c>
      <c r="B77" s="3" t="inlineStr">
        <is>
          <t>NIL</t>
        </is>
      </c>
    </row>
    <row r="78">
      <c r="A78" t="inlineStr">
        <is>
          <t>2. NAV at the beginning of the period (Rs. per unit)</t>
        </is>
      </c>
    </row>
    <row r="79">
      <c r="A79" t="inlineStr">
        <is>
          <t>Plan /option (Face Value 26)</t>
        </is>
      </c>
      <c r="B79" t="inlineStr">
        <is>
          <t>As on</t>
        </is>
      </c>
      <c r="C79" t="inlineStr">
        <is>
          <t>As on</t>
        </is>
      </c>
    </row>
    <row r="80">
      <c r="B80" s="58" t="n"/>
      <c r="C80" s="58" t="n">
        <v>45989</v>
      </c>
    </row>
    <row r="81">
      <c r="A81" t="inlineStr">
        <is>
          <t>Regular Plan  Growth Option</t>
        </is>
      </c>
      <c r="B81" t="inlineStr">
        <is>
          <t xml:space="preserve">                              ^</t>
        </is>
      </c>
      <c r="C81" t="n">
        <v>26.1819</v>
      </c>
    </row>
    <row r="82">
      <c r="A82" t="inlineStr">
        <is>
          <t>^ There were no investors in this option.</t>
        </is>
      </c>
    </row>
    <row r="84">
      <c r="A84" t="inlineStr">
        <is>
          <t xml:space="preserve">3. Total Dividend (Net) declared during the month </t>
        </is>
      </c>
      <c r="B84" s="3" t="inlineStr">
        <is>
          <t>NIL</t>
        </is>
      </c>
    </row>
    <row r="85">
      <c r="A85" t="inlineStr">
        <is>
          <t>4. Bonus was declared during the month</t>
        </is>
      </c>
      <c r="B85" s="3" t="inlineStr">
        <is>
          <t>NIL</t>
        </is>
      </c>
    </row>
    <row r="86" ht="29" customHeight="1">
      <c r="A86" s="57" t="inlineStr">
        <is>
          <t>5. Investment in Repo of Corporate Debt Securities during the month ended November 30, 2025</t>
        </is>
      </c>
      <c r="B86" s="3" t="inlineStr">
        <is>
          <t>NIL</t>
        </is>
      </c>
    </row>
    <row r="87" ht="29" customHeight="1">
      <c r="A87" s="57" t="inlineStr">
        <is>
          <t>6. Investment in foreign securities/ADRs/GDRs at the end of the month</t>
        </is>
      </c>
      <c r="B87" s="3" t="inlineStr">
        <is>
          <t>NIL</t>
        </is>
      </c>
    </row>
    <row r="88">
      <c r="A88" t="inlineStr">
        <is>
          <t>7. Portfolio Turnover Ratio</t>
        </is>
      </c>
      <c r="B88" s="60" t="n">
        <v>0.0003</v>
      </c>
    </row>
    <row r="89" ht="43.5" customHeight="1">
      <c r="A89" s="57" t="inlineStr">
        <is>
          <t>8. Total gross exposure to derivative instruments (excluding reversed positions) at the end of the month (Rs. in Lakhs)</t>
        </is>
      </c>
      <c r="B89" s="3" t="inlineStr">
        <is>
          <t>NIL</t>
        </is>
      </c>
    </row>
    <row r="90">
      <c r="B90" s="3" t="n"/>
    </row>
    <row r="91" ht="29" customHeight="1">
      <c r="A91" s="57" t="inlineStr">
        <is>
          <t>9. Margin Deposits includes Margin money placed on derivatives other than margin money placed with bank</t>
        </is>
      </c>
      <c r="B91" s="3" t="inlineStr">
        <is>
          <t>NIL</t>
        </is>
      </c>
    </row>
    <row r="92" ht="29" customHeight="1">
      <c r="A92" s="57" t="inlineStr">
        <is>
          <t>10. Value of investment made by other schemes under same management (Rs. In Lakhs)</t>
        </is>
      </c>
      <c r="B92" t="inlineStr">
        <is>
          <t>NIL</t>
        </is>
      </c>
    </row>
    <row r="93" ht="29" customHeight="1">
      <c r="A93" s="57" t="inlineStr">
        <is>
          <t>11. Number of instance of deviation In valuation of securities</t>
        </is>
      </c>
      <c r="B93" s="3" t="inlineStr">
        <is>
          <t>NIL</t>
        </is>
      </c>
    </row>
    <row r="94" ht="29" customHeight="1">
      <c r="A94" s="57" t="inlineStr">
        <is>
          <t>12. Total value and percentage of illiquid equity shares / securities</t>
        </is>
      </c>
      <c r="B94" s="3" t="inlineStr">
        <is>
          <t>NIL</t>
        </is>
      </c>
    </row>
    <row r="96" ht="70" customHeight="1">
      <c r="A96" s="85" t="inlineStr">
        <is>
          <t>Scheme Name</t>
        </is>
      </c>
      <c r="B96" s="85" t="inlineStr">
        <is>
          <t>Risk- O - Meter</t>
        </is>
      </c>
      <c r="C96" s="85" t="inlineStr">
        <is>
          <t>Benchmark of the Scheme</t>
        </is>
      </c>
      <c r="D96" s="85" t="inlineStr">
        <is>
          <t>Benchmark Risk-o-meter</t>
        </is>
      </c>
    </row>
    <row r="97" ht="70" customHeight="1">
      <c r="A97" s="85" t="inlineStr">
        <is>
          <t>Edelweiss Nifty 50 ETF</t>
        </is>
      </c>
      <c r="B97" s="85" t="n"/>
      <c r="C97" s="85" t="inlineStr">
        <is>
          <t>Nifty 50 TRI</t>
        </is>
      </c>
      <c r="D97" s="85" t="n"/>
      <c r="E97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G140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MID CAP FUND AS ON NOVEMBER 30, 2025</t>
        </is>
      </c>
    </row>
    <row r="2" ht="31.5" customHeight="1">
      <c r="A2" s="84" t="inlineStr">
        <is>
          <t>(An open ended equity scheme predominantly investing in mid cap stocks)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Coforge Ltd.</t>
        </is>
      </c>
      <c r="B8" s="32" t="inlineStr">
        <is>
          <t>INE591G01025</t>
        </is>
      </c>
      <c r="C8" s="32" t="inlineStr">
        <is>
          <t>IT - Software</t>
        </is>
      </c>
      <c r="D8" s="14" t="n">
        <v>2377155</v>
      </c>
      <c r="E8" s="15" t="n">
        <v>45372.76</v>
      </c>
      <c r="F8" s="16" t="n">
        <v>0.0344</v>
      </c>
      <c r="G8" s="16" t="n"/>
    </row>
    <row r="9">
      <c r="A9" s="13" t="inlineStr">
        <is>
          <t>Persistent Systems Ltd.</t>
        </is>
      </c>
      <c r="B9" s="32" t="inlineStr">
        <is>
          <t>INE262H01021</t>
        </is>
      </c>
      <c r="C9" s="32" t="inlineStr">
        <is>
          <t>IT - Software</t>
        </is>
      </c>
      <c r="D9" s="14" t="n">
        <v>637288</v>
      </c>
      <c r="E9" s="15" t="n">
        <v>40486.91</v>
      </c>
      <c r="F9" s="16" t="n">
        <v>0.0307</v>
      </c>
      <c r="G9" s="16" t="n"/>
    </row>
    <row r="10">
      <c r="A10" s="13" t="inlineStr">
        <is>
          <t>BSE Ltd.</t>
        </is>
      </c>
      <c r="B10" s="32" t="inlineStr">
        <is>
          <t>INE118H01025</t>
        </is>
      </c>
      <c r="C10" s="32" t="inlineStr">
        <is>
          <t>Capital Markets</t>
        </is>
      </c>
      <c r="D10" s="14" t="n">
        <v>1145902</v>
      </c>
      <c r="E10" s="15" t="n">
        <v>33258.66</v>
      </c>
      <c r="F10" s="16" t="n">
        <v>0.0252</v>
      </c>
      <c r="G10" s="16" t="n"/>
    </row>
    <row r="11">
      <c r="A11" s="13" t="inlineStr">
        <is>
          <t>Indian Bank</t>
        </is>
      </c>
      <c r="B11" s="32" t="inlineStr">
        <is>
          <t>INE562A01011</t>
        </is>
      </c>
      <c r="C11" s="32" t="inlineStr">
        <is>
          <t>Banks</t>
        </is>
      </c>
      <c r="D11" s="14" t="n">
        <v>3355391</v>
      </c>
      <c r="E11" s="15" t="n">
        <v>29200.29</v>
      </c>
      <c r="F11" s="16" t="n">
        <v>0.0221</v>
      </c>
      <c r="G11" s="16" t="n"/>
    </row>
    <row r="12">
      <c r="A12" s="13" t="inlineStr">
        <is>
          <t>PB Fintech Ltd.</t>
        </is>
      </c>
      <c r="B12" s="32" t="inlineStr">
        <is>
          <t>INE417T01026</t>
        </is>
      </c>
      <c r="C12" s="32" t="inlineStr">
        <is>
          <t>Financial Technology (Fintech)</t>
        </is>
      </c>
      <c r="D12" s="14" t="n">
        <v>1559919</v>
      </c>
      <c r="E12" s="15" t="n">
        <v>28373.37</v>
      </c>
      <c r="F12" s="16" t="n">
        <v>0.0215</v>
      </c>
      <c r="G12" s="16" t="n"/>
    </row>
    <row r="13">
      <c r="A13" s="13" t="inlineStr">
        <is>
          <t>The Federal Bank Ltd.</t>
        </is>
      </c>
      <c r="B13" s="32" t="inlineStr">
        <is>
          <t>INE171A01029</t>
        </is>
      </c>
      <c r="C13" s="32" t="inlineStr">
        <is>
          <t>Banks</t>
        </is>
      </c>
      <c r="D13" s="14" t="n">
        <v>10970839</v>
      </c>
      <c r="E13" s="15" t="n">
        <v>28295.99</v>
      </c>
      <c r="F13" s="16" t="n">
        <v>0.0214</v>
      </c>
      <c r="G13" s="16" t="n"/>
    </row>
    <row r="14">
      <c r="A14" s="13" t="inlineStr">
        <is>
          <t>Multi Commodity Exchange Of India Ltd.</t>
        </is>
      </c>
      <c r="B14" s="32" t="inlineStr">
        <is>
          <t>INE745G01035</t>
        </is>
      </c>
      <c r="C14" s="32" t="inlineStr">
        <is>
          <t>Capital Markets</t>
        </is>
      </c>
      <c r="D14" s="14" t="n">
        <v>274589</v>
      </c>
      <c r="E14" s="15" t="n">
        <v>27660.72</v>
      </c>
      <c r="F14" s="16" t="n">
        <v>0.021</v>
      </c>
      <c r="G14" s="16" t="n"/>
    </row>
    <row r="15">
      <c r="A15" s="13" t="inlineStr">
        <is>
          <t>Max Healthcare Institute Ltd.</t>
        </is>
      </c>
      <c r="B15" s="32" t="inlineStr">
        <is>
          <t>INE027H01010</t>
        </is>
      </c>
      <c r="C15" s="32" t="inlineStr">
        <is>
          <t>Healthcare Services</t>
        </is>
      </c>
      <c r="D15" s="14" t="n">
        <v>2349767</v>
      </c>
      <c r="E15" s="15" t="n">
        <v>27323.09</v>
      </c>
      <c r="F15" s="16" t="n">
        <v>0.0207</v>
      </c>
      <c r="G15" s="16" t="n"/>
    </row>
    <row r="16">
      <c r="A16" s="13" t="inlineStr">
        <is>
          <t>UNO Minda Ltd.</t>
        </is>
      </c>
      <c r="B16" s="32" t="inlineStr">
        <is>
          <t>INE405E01023</t>
        </is>
      </c>
      <c r="C16" s="32" t="inlineStr">
        <is>
          <t>Auto Components</t>
        </is>
      </c>
      <c r="D16" s="14" t="n">
        <v>1981889</v>
      </c>
      <c r="E16" s="15" t="n">
        <v>25899.33</v>
      </c>
      <c r="F16" s="16" t="n">
        <v>0.0196</v>
      </c>
      <c r="G16" s="16" t="n"/>
    </row>
    <row r="17">
      <c r="A17" s="13" t="inlineStr">
        <is>
          <t>IDFC First Bank Ltd.</t>
        </is>
      </c>
      <c r="B17" s="32" t="inlineStr">
        <is>
          <t>INE092T01019</t>
        </is>
      </c>
      <c r="C17" s="32" t="inlineStr">
        <is>
          <t>Banks</t>
        </is>
      </c>
      <c r="D17" s="14" t="n">
        <v>32227248</v>
      </c>
      <c r="E17" s="15" t="n">
        <v>25823.69</v>
      </c>
      <c r="F17" s="16" t="n">
        <v>0.0196</v>
      </c>
      <c r="G17" s="16" t="n"/>
    </row>
    <row r="18">
      <c r="A18" s="13" t="inlineStr">
        <is>
          <t>Cummins India Ltd.</t>
        </is>
      </c>
      <c r="B18" s="32" t="inlineStr">
        <is>
          <t>INE298A01020</t>
        </is>
      </c>
      <c r="C18" s="32" t="inlineStr">
        <is>
          <t>Industrial Products</t>
        </is>
      </c>
      <c r="D18" s="14" t="n">
        <v>541360</v>
      </c>
      <c r="E18" s="15" t="n">
        <v>24249.14</v>
      </c>
      <c r="F18" s="16" t="n">
        <v>0.0184</v>
      </c>
      <c r="G18" s="16" t="n"/>
    </row>
    <row r="19">
      <c r="A19" s="13" t="inlineStr">
        <is>
          <t>Fortis Healthcare Ltd.</t>
        </is>
      </c>
      <c r="B19" s="32" t="inlineStr">
        <is>
          <t>INE061F01013</t>
        </is>
      </c>
      <c r="C19" s="32" t="inlineStr">
        <is>
          <t>Healthcare Services</t>
        </is>
      </c>
      <c r="D19" s="14" t="n">
        <v>2636686</v>
      </c>
      <c r="E19" s="15" t="n">
        <v>24233.78</v>
      </c>
      <c r="F19" s="16" t="n">
        <v>0.0184</v>
      </c>
      <c r="G19" s="16" t="n"/>
    </row>
    <row r="20">
      <c r="A20" s="13" t="inlineStr">
        <is>
          <t>Marico Ltd.</t>
        </is>
      </c>
      <c r="B20" s="32" t="inlineStr">
        <is>
          <t>INE196A01026</t>
        </is>
      </c>
      <c r="C20" s="32" t="inlineStr">
        <is>
          <t>Agricultural Food &amp; other Products</t>
        </is>
      </c>
      <c r="D20" s="14" t="n">
        <v>3377095</v>
      </c>
      <c r="E20" s="15" t="n">
        <v>24227.28</v>
      </c>
      <c r="F20" s="16" t="n">
        <v>0.0184</v>
      </c>
      <c r="G20" s="16" t="n"/>
    </row>
    <row r="21">
      <c r="A21" s="13" t="inlineStr">
        <is>
          <t>Solar Industries India Ltd.</t>
        </is>
      </c>
      <c r="B21" s="32" t="inlineStr">
        <is>
          <t>INE343H01029</t>
        </is>
      </c>
      <c r="C21" s="32" t="inlineStr">
        <is>
          <t>Chemicals &amp; Petrochemicals</t>
        </is>
      </c>
      <c r="D21" s="14" t="n">
        <v>180547</v>
      </c>
      <c r="E21" s="15" t="n">
        <v>23962.2</v>
      </c>
      <c r="F21" s="16" t="n">
        <v>0.0182</v>
      </c>
      <c r="G21" s="16" t="n"/>
    </row>
    <row r="22">
      <c r="A22" s="13" t="inlineStr">
        <is>
          <t>AU Small Finance Bank Ltd.</t>
        </is>
      </c>
      <c r="B22" s="32" t="inlineStr">
        <is>
          <t>INE949L01017</t>
        </is>
      </c>
      <c r="C22" s="32" t="inlineStr">
        <is>
          <t>Banks</t>
        </is>
      </c>
      <c r="D22" s="14" t="n">
        <v>2302919</v>
      </c>
      <c r="E22" s="15" t="n">
        <v>21998.63</v>
      </c>
      <c r="F22" s="16" t="n">
        <v>0.0167</v>
      </c>
      <c r="G22" s="16" t="n"/>
    </row>
    <row r="23">
      <c r="A23" s="13" t="inlineStr">
        <is>
          <t>HDFC Asset Management Company Ltd.</t>
        </is>
      </c>
      <c r="B23" s="32" t="inlineStr">
        <is>
          <t>INE127D01025</t>
        </is>
      </c>
      <c r="C23" s="32" t="inlineStr">
        <is>
          <t>Capital Markets</t>
        </is>
      </c>
      <c r="D23" s="14" t="n">
        <v>817264</v>
      </c>
      <c r="E23" s="15" t="n">
        <v>21845.47</v>
      </c>
      <c r="F23" s="16" t="n">
        <v>0.0166</v>
      </c>
      <c r="G23" s="16" t="n"/>
    </row>
    <row r="24">
      <c r="A24" s="13" t="inlineStr">
        <is>
          <t>Lupin Ltd.</t>
        </is>
      </c>
      <c r="B24" s="32" t="inlineStr">
        <is>
          <t>INE326A01037</t>
        </is>
      </c>
      <c r="C24" s="32" t="inlineStr">
        <is>
          <t>Pharmaceuticals &amp; Biotechnology</t>
        </is>
      </c>
      <c r="D24" s="14" t="n">
        <v>1031626</v>
      </c>
      <c r="E24" s="15" t="n">
        <v>21480.52</v>
      </c>
      <c r="F24" s="16" t="n">
        <v>0.0163</v>
      </c>
      <c r="G24" s="16" t="n"/>
    </row>
    <row r="25">
      <c r="A25" s="13" t="inlineStr">
        <is>
          <t>Jindal Stainless Ltd.</t>
        </is>
      </c>
      <c r="B25" s="32" t="inlineStr">
        <is>
          <t>INE220G01021</t>
        </is>
      </c>
      <c r="C25" s="32" t="inlineStr">
        <is>
          <t>Ferrous Metals</t>
        </is>
      </c>
      <c r="D25" s="14" t="n">
        <v>2747128</v>
      </c>
      <c r="E25" s="15" t="n">
        <v>21181.73</v>
      </c>
      <c r="F25" s="16" t="n">
        <v>0.0161</v>
      </c>
      <c r="G25" s="16" t="n"/>
    </row>
    <row r="26">
      <c r="A26" s="13" t="inlineStr">
        <is>
          <t>Radico Khaitan Ltd.</t>
        </is>
      </c>
      <c r="B26" s="32" t="inlineStr">
        <is>
          <t>INE944F01028</t>
        </is>
      </c>
      <c r="C26" s="32" t="inlineStr">
        <is>
          <t>Beverages</t>
        </is>
      </c>
      <c r="D26" s="14" t="n">
        <v>657635</v>
      </c>
      <c r="E26" s="15" t="n">
        <v>21097.59</v>
      </c>
      <c r="F26" s="16" t="n">
        <v>0.016</v>
      </c>
      <c r="G26" s="16" t="n"/>
    </row>
    <row r="27">
      <c r="A27" s="13" t="inlineStr">
        <is>
          <t>Max Financial Services Ltd.</t>
        </is>
      </c>
      <c r="B27" s="32" t="inlineStr">
        <is>
          <t>INE180A01020</t>
        </is>
      </c>
      <c r="C27" s="32" t="inlineStr">
        <is>
          <t>Insurance</t>
        </is>
      </c>
      <c r="D27" s="14" t="n">
        <v>1218226</v>
      </c>
      <c r="E27" s="15" t="n">
        <v>20735.42</v>
      </c>
      <c r="F27" s="16" t="n">
        <v>0.0157</v>
      </c>
      <c r="G27" s="16" t="n"/>
    </row>
    <row r="28">
      <c r="A28" s="13" t="inlineStr">
        <is>
          <t>Jubilant Foodworks Ltd.</t>
        </is>
      </c>
      <c r="B28" s="32" t="inlineStr">
        <is>
          <t>INE797F01020</t>
        </is>
      </c>
      <c r="C28" s="32" t="inlineStr">
        <is>
          <t>Leisure Services</t>
        </is>
      </c>
      <c r="D28" s="14" t="n">
        <v>3375351</v>
      </c>
      <c r="E28" s="15" t="n">
        <v>20302.74</v>
      </c>
      <c r="F28" s="16" t="n">
        <v>0.0154</v>
      </c>
      <c r="G28" s="16" t="n"/>
    </row>
    <row r="29">
      <c r="A29" s="13" t="inlineStr">
        <is>
          <t>NMDC Ltd.</t>
        </is>
      </c>
      <c r="B29" s="32" t="inlineStr">
        <is>
          <t>INE584A01023</t>
        </is>
      </c>
      <c r="C29" s="32" t="inlineStr">
        <is>
          <t>Minerals &amp; Mining</t>
        </is>
      </c>
      <c r="D29" s="14" t="n">
        <v>27327363</v>
      </c>
      <c r="E29" s="15" t="n">
        <v>20200.39</v>
      </c>
      <c r="F29" s="16" t="n">
        <v>0.0153</v>
      </c>
      <c r="G29" s="16" t="n"/>
    </row>
    <row r="30">
      <c r="A30" s="13" t="inlineStr">
        <is>
          <t>APL Apollo Tubes Ltd.</t>
        </is>
      </c>
      <c r="B30" s="32" t="inlineStr">
        <is>
          <t>INE702C01027</t>
        </is>
      </c>
      <c r="C30" s="32" t="inlineStr">
        <is>
          <t>Industrial Products</t>
        </is>
      </c>
      <c r="D30" s="14" t="n">
        <v>1169665</v>
      </c>
      <c r="E30" s="15" t="n">
        <v>20105.37</v>
      </c>
      <c r="F30" s="16" t="n">
        <v>0.0152</v>
      </c>
      <c r="G30" s="16" t="n"/>
    </row>
    <row r="31">
      <c r="A31" s="13" t="inlineStr">
        <is>
          <t>Sundaram Finance Ltd.</t>
        </is>
      </c>
      <c r="B31" s="32" t="inlineStr">
        <is>
          <t>INE660A01013</t>
        </is>
      </c>
      <c r="C31" s="32" t="inlineStr">
        <is>
          <t>Finance</t>
        </is>
      </c>
      <c r="D31" s="14" t="n">
        <v>411327</v>
      </c>
      <c r="E31" s="15" t="n">
        <v>19450.01</v>
      </c>
      <c r="F31" s="16" t="n">
        <v>0.0147</v>
      </c>
      <c r="G31" s="16" t="n"/>
    </row>
    <row r="32">
      <c r="A32" s="13" t="inlineStr">
        <is>
          <t>LG Electronics India Ltd.</t>
        </is>
      </c>
      <c r="B32" s="32" t="inlineStr">
        <is>
          <t>INE324D01010</t>
        </is>
      </c>
      <c r="C32" s="32" t="inlineStr">
        <is>
          <t>Consumer Durables</t>
        </is>
      </c>
      <c r="D32" s="14" t="n">
        <v>1169625</v>
      </c>
      <c r="E32" s="15" t="n">
        <v>19407.59</v>
      </c>
      <c r="F32" s="16" t="n">
        <v>0.0147</v>
      </c>
      <c r="G32" s="16" t="n"/>
    </row>
    <row r="33">
      <c r="A33" s="13" t="inlineStr">
        <is>
          <t>Vishal Mega Mart Ltd</t>
        </is>
      </c>
      <c r="B33" s="32" t="inlineStr">
        <is>
          <t>INE01EA01019</t>
        </is>
      </c>
      <c r="C33" s="32" t="inlineStr">
        <is>
          <t>Retailing</t>
        </is>
      </c>
      <c r="D33" s="14" t="n">
        <v>13455523</v>
      </c>
      <c r="E33" s="15" t="n">
        <v>18272.6</v>
      </c>
      <c r="F33" s="16" t="n">
        <v>0.0138</v>
      </c>
      <c r="G33" s="16" t="n"/>
    </row>
    <row r="34">
      <c r="A34" s="13" t="inlineStr">
        <is>
          <t>Muthoot Finance Ltd.</t>
        </is>
      </c>
      <c r="B34" s="32" t="inlineStr">
        <is>
          <t>INE414G01012</t>
        </is>
      </c>
      <c r="C34" s="32" t="inlineStr">
        <is>
          <t>Finance</t>
        </is>
      </c>
      <c r="D34" s="14" t="n">
        <v>481027</v>
      </c>
      <c r="E34" s="15" t="n">
        <v>18010.61</v>
      </c>
      <c r="F34" s="16" t="n">
        <v>0.0136</v>
      </c>
      <c r="G34" s="16" t="n"/>
    </row>
    <row r="35">
      <c r="A35" s="13" t="inlineStr">
        <is>
          <t>Ashok Leyland Ltd.</t>
        </is>
      </c>
      <c r="B35" s="32" t="inlineStr">
        <is>
          <t>INE208A01029</t>
        </is>
      </c>
      <c r="C35" s="32" t="inlineStr">
        <is>
          <t>Agricultural, Commercial &amp; Construction Vehicles</t>
        </is>
      </c>
      <c r="D35" s="14" t="n">
        <v>11178048</v>
      </c>
      <c r="E35" s="15" t="n">
        <v>17674.73</v>
      </c>
      <c r="F35" s="16" t="n">
        <v>0.0134</v>
      </c>
      <c r="G35" s="16" t="n"/>
    </row>
    <row r="36">
      <c r="A36" s="13" t="inlineStr">
        <is>
          <t>Page Industries Ltd.</t>
        </is>
      </c>
      <c r="B36" s="32" t="inlineStr">
        <is>
          <t>INE761H01022</t>
        </is>
      </c>
      <c r="C36" s="32" t="inlineStr">
        <is>
          <t>Textiles &amp; Apparels</t>
        </is>
      </c>
      <c r="D36" s="14" t="n">
        <v>45537</v>
      </c>
      <c r="E36" s="15" t="n">
        <v>17449.78</v>
      </c>
      <c r="F36" s="16" t="n">
        <v>0.0132</v>
      </c>
      <c r="G36" s="16" t="n"/>
    </row>
    <row r="37">
      <c r="A37" s="13" t="inlineStr">
        <is>
          <t>CG Power and Industrial Solutions Ltd.</t>
        </is>
      </c>
      <c r="B37" s="32" t="inlineStr">
        <is>
          <t>INE067A01029</t>
        </is>
      </c>
      <c r="C37" s="32" t="inlineStr">
        <is>
          <t>Electrical Equipment</t>
        </is>
      </c>
      <c r="D37" s="14" t="n">
        <v>2575145</v>
      </c>
      <c r="E37" s="15" t="n">
        <v>17328.15</v>
      </c>
      <c r="F37" s="16" t="n">
        <v>0.0131</v>
      </c>
      <c r="G37" s="16" t="n"/>
    </row>
    <row r="38">
      <c r="A38" s="13" t="inlineStr">
        <is>
          <t>KEI Industries Ltd.</t>
        </is>
      </c>
      <c r="B38" s="32" t="inlineStr">
        <is>
          <t>INE878B01027</t>
        </is>
      </c>
      <c r="C38" s="32" t="inlineStr">
        <is>
          <t>Industrial Products</t>
        </is>
      </c>
      <c r="D38" s="14" t="n">
        <v>412096</v>
      </c>
      <c r="E38" s="15" t="n">
        <v>17083.85</v>
      </c>
      <c r="F38" s="16" t="n">
        <v>0.0129</v>
      </c>
      <c r="G38" s="16" t="n"/>
    </row>
    <row r="39">
      <c r="A39" s="13" t="inlineStr">
        <is>
          <t>Dixon Technologies (India) Ltd.</t>
        </is>
      </c>
      <c r="B39" s="32" t="inlineStr">
        <is>
          <t>INE935N01020</t>
        </is>
      </c>
      <c r="C39" s="32" t="inlineStr">
        <is>
          <t>Consumer Durables</t>
        </is>
      </c>
      <c r="D39" s="14" t="n">
        <v>116665</v>
      </c>
      <c r="E39" s="15" t="n">
        <v>17034.26</v>
      </c>
      <c r="F39" s="16" t="n">
        <v>0.0129</v>
      </c>
      <c r="G39" s="16" t="n"/>
    </row>
    <row r="40">
      <c r="A40" s="13" t="inlineStr">
        <is>
          <t>IPCA Laboratories Ltd.</t>
        </is>
      </c>
      <c r="B40" s="32" t="inlineStr">
        <is>
          <t>INE571A01038</t>
        </is>
      </c>
      <c r="C40" s="32" t="inlineStr">
        <is>
          <t>Pharmaceuticals &amp; Biotechnology</t>
        </is>
      </c>
      <c r="D40" s="14" t="n">
        <v>1137434</v>
      </c>
      <c r="E40" s="15" t="n">
        <v>16528.05</v>
      </c>
      <c r="F40" s="16" t="n">
        <v>0.0125</v>
      </c>
      <c r="G40" s="16" t="n"/>
    </row>
    <row r="41">
      <c r="A41" s="13" t="inlineStr">
        <is>
          <t>Canara Bank</t>
        </is>
      </c>
      <c r="B41" s="32" t="inlineStr">
        <is>
          <t>INE476A01022</t>
        </is>
      </c>
      <c r="C41" s="32" t="inlineStr">
        <is>
          <t>Banks</t>
        </is>
      </c>
      <c r="D41" s="14" t="n">
        <v>10006121</v>
      </c>
      <c r="E41" s="15" t="n">
        <v>15167.28</v>
      </c>
      <c r="F41" s="16" t="n">
        <v>0.0115</v>
      </c>
      <c r="G41" s="16" t="n"/>
    </row>
    <row r="42">
      <c r="A42" s="13" t="inlineStr">
        <is>
          <t>Bharat Electronics Ltd.</t>
        </is>
      </c>
      <c r="B42" s="32" t="inlineStr">
        <is>
          <t>INE263A01024</t>
        </is>
      </c>
      <c r="C42" s="32" t="inlineStr">
        <is>
          <t>Aerospace &amp; Defense</t>
        </is>
      </c>
      <c r="D42" s="14" t="n">
        <v>3676981</v>
      </c>
      <c r="E42" s="15" t="n">
        <v>15139.97</v>
      </c>
      <c r="F42" s="16" t="n">
        <v>0.0115</v>
      </c>
      <c r="G42" s="16" t="n"/>
    </row>
    <row r="43">
      <c r="A43" s="13" t="inlineStr">
        <is>
          <t>SRF Ltd.</t>
        </is>
      </c>
      <c r="B43" s="32" t="inlineStr">
        <is>
          <t>INE647A01010</t>
        </is>
      </c>
      <c r="C43" s="32" t="inlineStr">
        <is>
          <t>Chemicals &amp; Petrochemicals</t>
        </is>
      </c>
      <c r="D43" s="14" t="n">
        <v>508375</v>
      </c>
      <c r="E43" s="15" t="n">
        <v>14881.66</v>
      </c>
      <c r="F43" s="16" t="n">
        <v>0.0113</v>
      </c>
      <c r="G43" s="16" t="n"/>
    </row>
    <row r="44">
      <c r="A44" s="13" t="inlineStr">
        <is>
          <t>Endurance Technologies Ltd.</t>
        </is>
      </c>
      <c r="B44" s="32" t="inlineStr">
        <is>
          <t>INE913H01037</t>
        </is>
      </c>
      <c r="C44" s="32" t="inlineStr">
        <is>
          <t>Auto Components</t>
        </is>
      </c>
      <c r="D44" s="14" t="n">
        <v>554006</v>
      </c>
      <c r="E44" s="15" t="n">
        <v>14645.7</v>
      </c>
      <c r="F44" s="16" t="n">
        <v>0.0111</v>
      </c>
      <c r="G44" s="16" t="n"/>
    </row>
    <row r="45">
      <c r="A45" s="13" t="inlineStr">
        <is>
          <t>JK Cement Ltd.</t>
        </is>
      </c>
      <c r="B45" s="32" t="inlineStr">
        <is>
          <t>INE823G01014</t>
        </is>
      </c>
      <c r="C45" s="32" t="inlineStr">
        <is>
          <t>Cement &amp; Cement Products</t>
        </is>
      </c>
      <c r="D45" s="14" t="n">
        <v>252836</v>
      </c>
      <c r="E45" s="15" t="n">
        <v>14558.3</v>
      </c>
      <c r="F45" s="16" t="n">
        <v>0.011</v>
      </c>
      <c r="G45" s="16" t="n"/>
    </row>
    <row r="46">
      <c r="A46" s="13" t="inlineStr">
        <is>
          <t>Hindustan Petroleum Corporation Ltd.</t>
        </is>
      </c>
      <c r="B46" s="32" t="inlineStr">
        <is>
          <t>INE094A01015</t>
        </is>
      </c>
      <c r="C46" s="32" t="inlineStr">
        <is>
          <t>Petroleum Products</t>
        </is>
      </c>
      <c r="D46" s="14" t="n">
        <v>3166146</v>
      </c>
      <c r="E46" s="15" t="n">
        <v>14485.12</v>
      </c>
      <c r="F46" s="16" t="n">
        <v>0.011</v>
      </c>
      <c r="G46" s="16" t="n"/>
    </row>
    <row r="47">
      <c r="A47" s="13" t="inlineStr">
        <is>
          <t>Swiggy Ltd.</t>
        </is>
      </c>
      <c r="B47" s="32" t="inlineStr">
        <is>
          <t>INE00H001014</t>
        </is>
      </c>
      <c r="C47" s="32" t="inlineStr">
        <is>
          <t>Retailing</t>
        </is>
      </c>
      <c r="D47" s="14" t="n">
        <v>3778702</v>
      </c>
      <c r="E47" s="15" t="n">
        <v>14294.83</v>
      </c>
      <c r="F47" s="16" t="n">
        <v>0.0108</v>
      </c>
      <c r="G47" s="16" t="n"/>
    </row>
    <row r="48">
      <c r="A48" s="13" t="inlineStr">
        <is>
          <t>Oil India Ltd.</t>
        </is>
      </c>
      <c r="B48" s="32" t="inlineStr">
        <is>
          <t>INE274J01014</t>
        </is>
      </c>
      <c r="C48" s="32" t="inlineStr">
        <is>
          <t>Oil</t>
        </is>
      </c>
      <c r="D48" s="14" t="n">
        <v>3406740</v>
      </c>
      <c r="E48" s="15" t="n">
        <v>14076.65</v>
      </c>
      <c r="F48" s="16" t="n">
        <v>0.0107</v>
      </c>
      <c r="G48" s="16" t="n"/>
    </row>
    <row r="49">
      <c r="A49" s="13" t="inlineStr">
        <is>
          <t>Navin Fluorine International Ltd.</t>
        </is>
      </c>
      <c r="B49" s="32" t="inlineStr">
        <is>
          <t>INE048G01026</t>
        </is>
      </c>
      <c r="C49" s="32" t="inlineStr">
        <is>
          <t>Chemicals &amp; Petrochemicals</t>
        </is>
      </c>
      <c r="D49" s="14" t="n">
        <v>244609</v>
      </c>
      <c r="E49" s="15" t="n">
        <v>14029.55</v>
      </c>
      <c r="F49" s="16" t="n">
        <v>0.0106</v>
      </c>
      <c r="G49" s="16" t="n"/>
    </row>
    <row r="50">
      <c r="A50" s="13" t="inlineStr">
        <is>
          <t>L&amp;T Finance Ltd.</t>
        </is>
      </c>
      <c r="B50" s="32" t="inlineStr">
        <is>
          <t>INE498L01015</t>
        </is>
      </c>
      <c r="C50" s="32" t="inlineStr">
        <is>
          <t>Finance</t>
        </is>
      </c>
      <c r="D50" s="14" t="n">
        <v>4452744</v>
      </c>
      <c r="E50" s="15" t="n">
        <v>13908.15</v>
      </c>
      <c r="F50" s="16" t="n">
        <v>0.0105</v>
      </c>
      <c r="G50" s="16" t="n"/>
    </row>
    <row r="51">
      <c r="A51" s="13" t="inlineStr">
        <is>
          <t>City Union Bank Ltd.</t>
        </is>
      </c>
      <c r="B51" s="32" t="inlineStr">
        <is>
          <t>INE491A01021</t>
        </is>
      </c>
      <c r="C51" s="32" t="inlineStr">
        <is>
          <t>Banks</t>
        </is>
      </c>
      <c r="D51" s="14" t="n">
        <v>5124284</v>
      </c>
      <c r="E51" s="15" t="n">
        <v>13890.91</v>
      </c>
      <c r="F51" s="16" t="n">
        <v>0.0105</v>
      </c>
      <c r="G51" s="16" t="n"/>
    </row>
    <row r="52">
      <c r="A52" s="13" t="inlineStr">
        <is>
          <t>GE Vernova T&amp;D India Limited</t>
        </is>
      </c>
      <c r="B52" s="32" t="inlineStr">
        <is>
          <t>INE200A01026</t>
        </is>
      </c>
      <c r="C52" s="32" t="inlineStr">
        <is>
          <t>Electrical Equipment</t>
        </is>
      </c>
      <c r="D52" s="14" t="n">
        <v>468008</v>
      </c>
      <c r="E52" s="15" t="n">
        <v>13485.18</v>
      </c>
      <c r="F52" s="16" t="n">
        <v>0.0102</v>
      </c>
      <c r="G52" s="16" t="n"/>
    </row>
    <row r="53">
      <c r="A53" s="13" t="inlineStr">
        <is>
          <t>The Phoenix Mills Ltd.</t>
        </is>
      </c>
      <c r="B53" s="32" t="inlineStr">
        <is>
          <t>INE211B01039</t>
        </is>
      </c>
      <c r="C53" s="32" t="inlineStr">
        <is>
          <t>Realty</t>
        </is>
      </c>
      <c r="D53" s="14" t="n">
        <v>764411</v>
      </c>
      <c r="E53" s="15" t="n">
        <v>13276.29</v>
      </c>
      <c r="F53" s="16" t="n">
        <v>0.0101</v>
      </c>
      <c r="G53" s="16" t="n"/>
    </row>
    <row r="54">
      <c r="A54" s="13" t="inlineStr">
        <is>
          <t>Mankind Pharma Ltd.</t>
        </is>
      </c>
      <c r="B54" s="32" t="inlineStr">
        <is>
          <t>INE634S01028</t>
        </is>
      </c>
      <c r="C54" s="32" t="inlineStr">
        <is>
          <t>Pharmaceuticals &amp; Biotechnology</t>
        </is>
      </c>
      <c r="D54" s="14" t="n">
        <v>583947</v>
      </c>
      <c r="E54" s="15" t="n">
        <v>13144.65</v>
      </c>
      <c r="F54" s="16" t="n">
        <v>0.01</v>
      </c>
      <c r="G54" s="16" t="n"/>
    </row>
    <row r="55">
      <c r="A55" s="13" t="inlineStr">
        <is>
          <t>The Indian Hotels Company Ltd.</t>
        </is>
      </c>
      <c r="B55" s="32" t="inlineStr">
        <is>
          <t>INE053A01029</t>
        </is>
      </c>
      <c r="C55" s="32" t="inlineStr">
        <is>
          <t>Leisure Services</t>
        </is>
      </c>
      <c r="D55" s="14" t="n">
        <v>1682813</v>
      </c>
      <c r="E55" s="15" t="n">
        <v>12525.18</v>
      </c>
      <c r="F55" s="16" t="n">
        <v>0.0095</v>
      </c>
      <c r="G55" s="16" t="n"/>
    </row>
    <row r="56">
      <c r="A56" s="13" t="inlineStr">
        <is>
          <t>Prestige Estates Projects Ltd.</t>
        </is>
      </c>
      <c r="B56" s="32" t="inlineStr">
        <is>
          <t>INE811K01011</t>
        </is>
      </c>
      <c r="C56" s="32" t="inlineStr">
        <is>
          <t>Realty</t>
        </is>
      </c>
      <c r="D56" s="14" t="n">
        <v>742823</v>
      </c>
      <c r="E56" s="15" t="n">
        <v>12459.37</v>
      </c>
      <c r="F56" s="16" t="n">
        <v>0.0094</v>
      </c>
      <c r="G56" s="16" t="n"/>
    </row>
    <row r="57">
      <c r="A57" s="13" t="inlineStr">
        <is>
          <t>Escorts Kubota Ltd.</t>
        </is>
      </c>
      <c r="B57" s="32" t="inlineStr">
        <is>
          <t>INE042A01014</t>
        </is>
      </c>
      <c r="C57" s="32" t="inlineStr">
        <is>
          <t>Agricultural, Commercial &amp; Construction Vehicles</t>
        </is>
      </c>
      <c r="D57" s="14" t="n">
        <v>297264</v>
      </c>
      <c r="E57" s="15" t="n">
        <v>11347.76</v>
      </c>
      <c r="F57" s="16" t="n">
        <v>0.0086</v>
      </c>
      <c r="G57" s="16" t="n"/>
    </row>
    <row r="58">
      <c r="A58" s="13" t="inlineStr">
        <is>
          <t>Karur Vysya Bank Ltd.</t>
        </is>
      </c>
      <c r="B58" s="32" t="inlineStr">
        <is>
          <t>INE036D01028</t>
        </is>
      </c>
      <c r="C58" s="32" t="inlineStr">
        <is>
          <t>Banks</t>
        </is>
      </c>
      <c r="D58" s="14" t="n">
        <v>4575955</v>
      </c>
      <c r="E58" s="15" t="n">
        <v>11347</v>
      </c>
      <c r="F58" s="16" t="n">
        <v>0.0086</v>
      </c>
      <c r="G58" s="16" t="n"/>
    </row>
    <row r="59">
      <c r="A59" s="13" t="inlineStr">
        <is>
          <t>HDB Financial Services Ltd.</t>
        </is>
      </c>
      <c r="B59" s="32" t="inlineStr">
        <is>
          <t>INE756I01012</t>
        </is>
      </c>
      <c r="C59" s="32" t="inlineStr">
        <is>
          <t>Finance</t>
        </is>
      </c>
      <c r="D59" s="14" t="n">
        <v>1476124</v>
      </c>
      <c r="E59" s="15" t="n">
        <v>11324.82</v>
      </c>
      <c r="F59" s="16" t="n">
        <v>0.0086</v>
      </c>
      <c r="G59" s="16" t="n"/>
    </row>
    <row r="60">
      <c r="A60" s="13" t="inlineStr">
        <is>
          <t>Creditaccess Grameen Ltd.</t>
        </is>
      </c>
      <c r="B60" s="32" t="inlineStr">
        <is>
          <t>INE741K01010</t>
        </is>
      </c>
      <c r="C60" s="32" t="inlineStr">
        <is>
          <t>Finance</t>
        </is>
      </c>
      <c r="D60" s="14" t="n">
        <v>840907</v>
      </c>
      <c r="E60" s="15" t="n">
        <v>11243.77</v>
      </c>
      <c r="F60" s="16" t="n">
        <v>0.008500000000000001</v>
      </c>
      <c r="G60" s="16" t="n"/>
    </row>
    <row r="61">
      <c r="A61" s="13" t="inlineStr">
        <is>
          <t>Bharat Forge Ltd.</t>
        </is>
      </c>
      <c r="B61" s="32" t="inlineStr">
        <is>
          <t>INE465A01025</t>
        </is>
      </c>
      <c r="C61" s="32" t="inlineStr">
        <is>
          <t>Auto Components</t>
        </is>
      </c>
      <c r="D61" s="14" t="n">
        <v>771645</v>
      </c>
      <c r="E61" s="15" t="n">
        <v>11063.85</v>
      </c>
      <c r="F61" s="16" t="n">
        <v>0.008399999999999999</v>
      </c>
      <c r="G61" s="16" t="n"/>
    </row>
    <row r="62">
      <c r="A62" s="13" t="inlineStr">
        <is>
          <t>KFIN Technologies Ltd.</t>
        </is>
      </c>
      <c r="B62" s="32" t="inlineStr">
        <is>
          <t>INE138Y01010</t>
        </is>
      </c>
      <c r="C62" s="32" t="inlineStr">
        <is>
          <t>Capital Markets</t>
        </is>
      </c>
      <c r="D62" s="14" t="n">
        <v>1044621</v>
      </c>
      <c r="E62" s="15" t="n">
        <v>11034.33</v>
      </c>
      <c r="F62" s="16" t="n">
        <v>0.008399999999999999</v>
      </c>
      <c r="G62" s="16" t="n"/>
    </row>
    <row r="63">
      <c r="A63" s="13" t="inlineStr">
        <is>
          <t>Godrej Properties Ltd.</t>
        </is>
      </c>
      <c r="B63" s="32" t="inlineStr">
        <is>
          <t>INE484J01027</t>
        </is>
      </c>
      <c r="C63" s="32" t="inlineStr">
        <is>
          <t>Realty</t>
        </is>
      </c>
      <c r="D63" s="14" t="n">
        <v>501691</v>
      </c>
      <c r="E63" s="15" t="n">
        <v>10608.76</v>
      </c>
      <c r="F63" s="16" t="n">
        <v>0.008</v>
      </c>
      <c r="G63" s="16" t="n"/>
    </row>
    <row r="64">
      <c r="A64" s="13" t="inlineStr">
        <is>
          <t>Bharti Hexacom Ltd.</t>
        </is>
      </c>
      <c r="B64" s="32" t="inlineStr">
        <is>
          <t>INE343G01021</t>
        </is>
      </c>
      <c r="C64" s="32" t="inlineStr">
        <is>
          <t>Telecom - Services</t>
        </is>
      </c>
      <c r="D64" s="14" t="n">
        <v>599298</v>
      </c>
      <c r="E64" s="15" t="n">
        <v>10597.39</v>
      </c>
      <c r="F64" s="16" t="n">
        <v>0.008</v>
      </c>
      <c r="G64" s="16" t="n"/>
    </row>
    <row r="65">
      <c r="A65" s="13" t="inlineStr">
        <is>
          <t>TVS Motor Company Ltd.</t>
        </is>
      </c>
      <c r="B65" s="32" t="inlineStr">
        <is>
          <t>INE494B01023</t>
        </is>
      </c>
      <c r="C65" s="32" t="inlineStr">
        <is>
          <t>Automobiles</t>
        </is>
      </c>
      <c r="D65" s="14" t="n">
        <v>293975</v>
      </c>
      <c r="E65" s="15" t="n">
        <v>10381.73</v>
      </c>
      <c r="F65" s="16" t="n">
        <v>0.007900000000000001</v>
      </c>
      <c r="G65" s="16" t="n"/>
    </row>
    <row r="66">
      <c r="A66" s="13" t="inlineStr">
        <is>
          <t>Bikaji Foods International Ltd.</t>
        </is>
      </c>
      <c r="B66" s="32" t="inlineStr">
        <is>
          <t>INE00E101023</t>
        </is>
      </c>
      <c r="C66" s="32" t="inlineStr">
        <is>
          <t>Food Products</t>
        </is>
      </c>
      <c r="D66" s="14" t="n">
        <v>1416457</v>
      </c>
      <c r="E66" s="15" t="n">
        <v>10158.12</v>
      </c>
      <c r="F66" s="16" t="n">
        <v>0.0077</v>
      </c>
      <c r="G66" s="16" t="n"/>
    </row>
    <row r="67">
      <c r="A67" s="13" t="inlineStr">
        <is>
          <t>Ajanta Pharma Ltd.</t>
        </is>
      </c>
      <c r="B67" s="32" t="inlineStr">
        <is>
          <t>INE031B01049</t>
        </is>
      </c>
      <c r="C67" s="32" t="inlineStr">
        <is>
          <t>Pharmaceuticals &amp; Biotechnology</t>
        </is>
      </c>
      <c r="D67" s="14" t="n">
        <v>363376</v>
      </c>
      <c r="E67" s="15" t="n">
        <v>9305.33</v>
      </c>
      <c r="F67" s="16" t="n">
        <v>0.0071</v>
      </c>
      <c r="G67" s="16" t="n"/>
    </row>
    <row r="68">
      <c r="A68" s="13" t="inlineStr">
        <is>
          <t>Mphasis Ltd.</t>
        </is>
      </c>
      <c r="B68" s="32" t="inlineStr">
        <is>
          <t>INE356A01018</t>
        </is>
      </c>
      <c r="C68" s="32" t="inlineStr">
        <is>
          <t>IT - Software</t>
        </is>
      </c>
      <c r="D68" s="14" t="n">
        <v>321662</v>
      </c>
      <c r="E68" s="15" t="n">
        <v>9043.209999999999</v>
      </c>
      <c r="F68" s="16" t="n">
        <v>0.0069</v>
      </c>
      <c r="G68" s="16" t="n"/>
    </row>
    <row r="69">
      <c r="A69" s="13" t="inlineStr">
        <is>
          <t>Home First Finance Company India Ltd.</t>
        </is>
      </c>
      <c r="B69" s="32" t="inlineStr">
        <is>
          <t>INE481N01025</t>
        </is>
      </c>
      <c r="C69" s="32" t="inlineStr">
        <is>
          <t>Finance</t>
        </is>
      </c>
      <c r="D69" s="14" t="n">
        <v>809812</v>
      </c>
      <c r="E69" s="15" t="n">
        <v>8997.01</v>
      </c>
      <c r="F69" s="16" t="n">
        <v>0.0068</v>
      </c>
      <c r="G69" s="16" t="n"/>
    </row>
    <row r="70">
      <c r="A70" s="13" t="inlineStr">
        <is>
          <t>Vodafone Idea Ltd.</t>
        </is>
      </c>
      <c r="B70" s="32" t="inlineStr">
        <is>
          <t>INE669E01016</t>
        </is>
      </c>
      <c r="C70" s="32" t="inlineStr">
        <is>
          <t>Telecom - Services</t>
        </is>
      </c>
      <c r="D70" s="14" t="n">
        <v>88513555</v>
      </c>
      <c r="E70" s="15" t="n">
        <v>8815.950000000001</v>
      </c>
      <c r="F70" s="16" t="n">
        <v>0.0067</v>
      </c>
      <c r="G70" s="16" t="n"/>
    </row>
    <row r="71">
      <c r="A71" s="13" t="inlineStr">
        <is>
          <t>Sumitomo Chemical India Ltd.</t>
        </is>
      </c>
      <c r="B71" s="32" t="inlineStr">
        <is>
          <t>INE258G01013</t>
        </is>
      </c>
      <c r="C71" s="32" t="inlineStr">
        <is>
          <t>Fertilizers &amp; Agrochemicals</t>
        </is>
      </c>
      <c r="D71" s="14" t="n">
        <v>1874798</v>
      </c>
      <c r="E71" s="15" t="n">
        <v>8736.559999999999</v>
      </c>
      <c r="F71" s="16" t="n">
        <v>0.0066</v>
      </c>
      <c r="G71" s="16" t="n"/>
    </row>
    <row r="72">
      <c r="A72" s="13" t="inlineStr">
        <is>
          <t>CEAT Ltd.</t>
        </is>
      </c>
      <c r="B72" s="32" t="inlineStr">
        <is>
          <t>INE482A01020</t>
        </is>
      </c>
      <c r="C72" s="32" t="inlineStr">
        <is>
          <t>Auto Components</t>
        </is>
      </c>
      <c r="D72" s="14" t="n">
        <v>218091</v>
      </c>
      <c r="E72" s="15" t="n">
        <v>8389.959999999999</v>
      </c>
      <c r="F72" s="16" t="n">
        <v>0.0064</v>
      </c>
      <c r="G72" s="16" t="n"/>
    </row>
    <row r="73">
      <c r="A73" s="13" t="inlineStr">
        <is>
          <t>Schaeffler India Ltd.</t>
        </is>
      </c>
      <c r="B73" s="32" t="inlineStr">
        <is>
          <t>INE513A01022</t>
        </is>
      </c>
      <c r="C73" s="32" t="inlineStr">
        <is>
          <t>Auto Components</t>
        </is>
      </c>
      <c r="D73" s="14" t="n">
        <v>211476</v>
      </c>
      <c r="E73" s="15" t="n">
        <v>8246.299999999999</v>
      </c>
      <c r="F73" s="16" t="n">
        <v>0.0062</v>
      </c>
      <c r="G73" s="16" t="n"/>
    </row>
    <row r="74">
      <c r="A74" s="13" t="inlineStr">
        <is>
          <t>Firstsource Solutions Ltd.</t>
        </is>
      </c>
      <c r="B74" s="32" t="inlineStr">
        <is>
          <t>INE684F01012</t>
        </is>
      </c>
      <c r="C74" s="32" t="inlineStr">
        <is>
          <t>Commercial Services &amp; Supplies</t>
        </is>
      </c>
      <c r="D74" s="14" t="n">
        <v>2364675</v>
      </c>
      <c r="E74" s="15" t="n">
        <v>8177.05</v>
      </c>
      <c r="F74" s="16" t="n">
        <v>0.0062</v>
      </c>
      <c r="G74" s="16" t="n"/>
    </row>
    <row r="75">
      <c r="A75" s="13" t="inlineStr">
        <is>
          <t>Bharat Dynamics Ltd.</t>
        </is>
      </c>
      <c r="B75" s="32" t="inlineStr">
        <is>
          <t>INE171Z01026</t>
        </is>
      </c>
      <c r="C75" s="32" t="inlineStr">
        <is>
          <t>Aerospace &amp; Defense</t>
        </is>
      </c>
      <c r="D75" s="14" t="n">
        <v>508381</v>
      </c>
      <c r="E75" s="15" t="n">
        <v>7694.85</v>
      </c>
      <c r="F75" s="16" t="n">
        <v>0.0058</v>
      </c>
      <c r="G75" s="16" t="n"/>
    </row>
    <row r="76">
      <c r="A76" s="13" t="inlineStr">
        <is>
          <t>Hero MotoCorp Ltd.</t>
        </is>
      </c>
      <c r="B76" s="32" t="inlineStr">
        <is>
          <t>INE158A01026</t>
        </is>
      </c>
      <c r="C76" s="32" t="inlineStr">
        <is>
          <t>Automobiles</t>
        </is>
      </c>
      <c r="D76" s="14" t="n">
        <v>117000</v>
      </c>
      <c r="E76" s="15" t="n">
        <v>7224.17</v>
      </c>
      <c r="F76" s="16" t="n">
        <v>0.0055</v>
      </c>
      <c r="G76" s="16" t="n"/>
    </row>
    <row r="77">
      <c r="A77" s="13" t="inlineStr">
        <is>
          <t>Torrent Power Ltd.</t>
        </is>
      </c>
      <c r="B77" s="32" t="inlineStr">
        <is>
          <t>INE813H01021</t>
        </is>
      </c>
      <c r="C77" s="32" t="inlineStr">
        <is>
          <t>Power</t>
        </is>
      </c>
      <c r="D77" s="14" t="n">
        <v>545544</v>
      </c>
      <c r="E77" s="15" t="n">
        <v>7171.18</v>
      </c>
      <c r="F77" s="16" t="n">
        <v>0.0054</v>
      </c>
      <c r="G77" s="16" t="n"/>
    </row>
    <row r="78">
      <c r="A78" s="13" t="inlineStr">
        <is>
          <t>Ather Energy Ltd.</t>
        </is>
      </c>
      <c r="B78" s="32" t="inlineStr">
        <is>
          <t>INE0LEZ01016</t>
        </is>
      </c>
      <c r="C78" s="32" t="inlineStr">
        <is>
          <t>Automobiles</t>
        </is>
      </c>
      <c r="D78" s="14" t="n">
        <v>966079</v>
      </c>
      <c r="E78" s="15" t="n">
        <v>6935.96</v>
      </c>
      <c r="F78" s="16" t="n">
        <v>0.0053</v>
      </c>
      <c r="G78" s="16" t="n"/>
    </row>
    <row r="79">
      <c r="A79" s="13" t="inlineStr">
        <is>
          <t>360 One Wam Ltd.</t>
        </is>
      </c>
      <c r="B79" s="32" t="inlineStr">
        <is>
          <t>INE466L01038</t>
        </is>
      </c>
      <c r="C79" s="32" t="inlineStr">
        <is>
          <t>Capital Markets</t>
        </is>
      </c>
      <c r="D79" s="14" t="n">
        <v>581971</v>
      </c>
      <c r="E79" s="15" t="n">
        <v>6885.88</v>
      </c>
      <c r="F79" s="16" t="n">
        <v>0.0052</v>
      </c>
      <c r="G79" s="16" t="n"/>
    </row>
    <row r="80">
      <c r="A80" s="13" t="inlineStr">
        <is>
          <t>Cholamandalam Investment &amp; Finance Company Ltd.</t>
        </is>
      </c>
      <c r="B80" s="32" t="inlineStr">
        <is>
          <t>INE121A01024</t>
        </is>
      </c>
      <c r="C80" s="32" t="inlineStr">
        <is>
          <t>Finance</t>
        </is>
      </c>
      <c r="D80" s="14" t="n">
        <v>388433</v>
      </c>
      <c r="E80" s="15" t="n">
        <v>6743.2</v>
      </c>
      <c r="F80" s="16" t="n">
        <v>0.0051</v>
      </c>
      <c r="G80" s="16" t="n"/>
    </row>
    <row r="81">
      <c r="A81" s="13" t="inlineStr">
        <is>
          <t>Hitachi Energy India Ltd.</t>
        </is>
      </c>
      <c r="B81" s="32" t="inlineStr">
        <is>
          <t>INE07Y701011</t>
        </is>
      </c>
      <c r="C81" s="32" t="inlineStr">
        <is>
          <t>Electrical Equipment</t>
        </is>
      </c>
      <c r="D81" s="14" t="n">
        <v>30492</v>
      </c>
      <c r="E81" s="15" t="n">
        <v>6725.32</v>
      </c>
      <c r="F81" s="16" t="n">
        <v>0.0051</v>
      </c>
      <c r="G81" s="16" t="n"/>
    </row>
    <row r="82">
      <c r="A82" s="13" t="inlineStr">
        <is>
          <t>Blue Star Ltd.</t>
        </is>
      </c>
      <c r="B82" s="32" t="inlineStr">
        <is>
          <t>INE472A01039</t>
        </is>
      </c>
      <c r="C82" s="32" t="inlineStr">
        <is>
          <t>Consumer Durables</t>
        </is>
      </c>
      <c r="D82" s="14" t="n">
        <v>372179</v>
      </c>
      <c r="E82" s="15" t="n">
        <v>6570.45</v>
      </c>
      <c r="F82" s="16" t="n">
        <v>0.005</v>
      </c>
      <c r="G82" s="16" t="n"/>
    </row>
    <row r="83">
      <c r="A83" s="13" t="inlineStr">
        <is>
          <t>Triveni Turbine Ltd.</t>
        </is>
      </c>
      <c r="B83" s="32" t="inlineStr">
        <is>
          <t>INE152M01016</t>
        </is>
      </c>
      <c r="C83" s="32" t="inlineStr">
        <is>
          <t>Electrical Equipment</t>
        </is>
      </c>
      <c r="D83" s="14" t="n">
        <v>1212600</v>
      </c>
      <c r="E83" s="15" t="n">
        <v>6510.45</v>
      </c>
      <c r="F83" s="16" t="n">
        <v>0.0049</v>
      </c>
      <c r="G83" s="16" t="n"/>
    </row>
    <row r="84">
      <c r="A84" s="13" t="inlineStr">
        <is>
          <t>Astral Ltd.</t>
        </is>
      </c>
      <c r="B84" s="32" t="inlineStr">
        <is>
          <t>INE006I01046</t>
        </is>
      </c>
      <c r="C84" s="32" t="inlineStr">
        <is>
          <t>Industrial Products</t>
        </is>
      </c>
      <c r="D84" s="14" t="n">
        <v>428030</v>
      </c>
      <c r="E84" s="15" t="n">
        <v>6167.06</v>
      </c>
      <c r="F84" s="16" t="n">
        <v>0.0047</v>
      </c>
      <c r="G84" s="16" t="n"/>
    </row>
    <row r="85">
      <c r="A85" s="13" t="inlineStr">
        <is>
          <t>Craftsman Automation Ltd.</t>
        </is>
      </c>
      <c r="B85" s="32" t="inlineStr">
        <is>
          <t>INE00LO01017</t>
        </is>
      </c>
      <c r="C85" s="32" t="inlineStr">
        <is>
          <t>Auto Components</t>
        </is>
      </c>
      <c r="D85" s="14" t="n">
        <v>87682</v>
      </c>
      <c r="E85" s="15" t="n">
        <v>6159.22</v>
      </c>
      <c r="F85" s="16" t="n">
        <v>0.0047</v>
      </c>
      <c r="G85" s="16" t="n"/>
    </row>
    <row r="86">
      <c r="A86" s="13" t="inlineStr">
        <is>
          <t>Indus Towers Ltd.</t>
        </is>
      </c>
      <c r="B86" s="32" t="inlineStr">
        <is>
          <t>INE121J01017</t>
        </is>
      </c>
      <c r="C86" s="32" t="inlineStr">
        <is>
          <t>Telecom - Services</t>
        </is>
      </c>
      <c r="D86" s="14" t="n">
        <v>1469960</v>
      </c>
      <c r="E86" s="15" t="n">
        <v>5895.27</v>
      </c>
      <c r="F86" s="16" t="n">
        <v>0.0045</v>
      </c>
      <c r="G86" s="16" t="n"/>
    </row>
    <row r="87">
      <c r="A87" s="13" t="inlineStr">
        <is>
          <t>Mazagon Dock Shipbuilders Ltd.</t>
        </is>
      </c>
      <c r="B87" s="32" t="inlineStr">
        <is>
          <t>INE249Z01020</t>
        </is>
      </c>
      <c r="C87" s="32" t="inlineStr">
        <is>
          <t>Industrial Manufacturing</t>
        </is>
      </c>
      <c r="D87" s="14" t="n">
        <v>196458</v>
      </c>
      <c r="E87" s="15" t="n">
        <v>5264.29</v>
      </c>
      <c r="F87" s="16" t="n">
        <v>0.004</v>
      </c>
      <c r="G87" s="16" t="n"/>
    </row>
    <row r="88">
      <c r="A88" s="13" t="inlineStr">
        <is>
          <t>Balkrishna Industries Ltd.</t>
        </is>
      </c>
      <c r="B88" s="32" t="inlineStr">
        <is>
          <t>INE787D01026</t>
        </is>
      </c>
      <c r="C88" s="32" t="inlineStr">
        <is>
          <t>Auto Components</t>
        </is>
      </c>
      <c r="D88" s="14" t="n">
        <v>202831</v>
      </c>
      <c r="E88" s="15" t="n">
        <v>4683.16</v>
      </c>
      <c r="F88" s="16" t="n">
        <v>0.0035</v>
      </c>
      <c r="G88" s="16" t="n"/>
    </row>
    <row r="89">
      <c r="A89" s="13" t="inlineStr">
        <is>
          <t>Kaynes Technology India Ltd.</t>
        </is>
      </c>
      <c r="B89" s="32" t="inlineStr">
        <is>
          <t>INE918Z01012</t>
        </is>
      </c>
      <c r="C89" s="32" t="inlineStr">
        <is>
          <t>Industrial Manufacturing</t>
        </is>
      </c>
      <c r="D89" s="14" t="n">
        <v>79853</v>
      </c>
      <c r="E89" s="15" t="n">
        <v>4383.93</v>
      </c>
      <c r="F89" s="16" t="n">
        <v>0.0033</v>
      </c>
      <c r="G89" s="16" t="n"/>
    </row>
    <row r="90">
      <c r="A90" s="13" t="inlineStr">
        <is>
          <t>ITC Hotels Ltd.</t>
        </is>
      </c>
      <c r="B90" s="32" t="inlineStr">
        <is>
          <t>INE379A01028</t>
        </is>
      </c>
      <c r="C90" s="32" t="inlineStr">
        <is>
          <t>Leisure Services</t>
        </is>
      </c>
      <c r="D90" s="14" t="n">
        <v>1969577</v>
      </c>
      <c r="E90" s="15" t="n">
        <v>4110.51</v>
      </c>
      <c r="F90" s="16" t="n">
        <v>0.0031</v>
      </c>
      <c r="G90" s="16" t="n"/>
    </row>
    <row r="91">
      <c r="A91" s="13" t="inlineStr">
        <is>
          <t>Oberoi Realty Ltd.</t>
        </is>
      </c>
      <c r="B91" s="32" t="inlineStr">
        <is>
          <t>INE093I01010</t>
        </is>
      </c>
      <c r="C91" s="32" t="inlineStr">
        <is>
          <t>Realty</t>
        </is>
      </c>
      <c r="D91" s="14" t="n">
        <v>220778</v>
      </c>
      <c r="E91" s="15" t="n">
        <v>3636.66</v>
      </c>
      <c r="F91" s="16" t="n">
        <v>0.0028</v>
      </c>
      <c r="G91" s="16" t="n"/>
    </row>
    <row r="92">
      <c r="A92" s="13" t="inlineStr">
        <is>
          <t>Anthem Biosciences Ltd.</t>
        </is>
      </c>
      <c r="B92" s="32" t="inlineStr">
        <is>
          <t>INE0CZ201020</t>
        </is>
      </c>
      <c r="C92" s="32" t="inlineStr">
        <is>
          <t>Pharmaceuticals &amp; Biotechnology</t>
        </is>
      </c>
      <c r="D92" s="14" t="n">
        <v>148529</v>
      </c>
      <c r="E92" s="15" t="n">
        <v>942.71</v>
      </c>
      <c r="F92" s="16" t="n">
        <v>0.0007</v>
      </c>
      <c r="G92" s="16" t="n"/>
    </row>
    <row r="93">
      <c r="A93" s="17" t="inlineStr">
        <is>
          <t>Sub Total</t>
        </is>
      </c>
      <c r="B93" s="33" t="n"/>
      <c r="C93" s="33" t="n"/>
      <c r="D93" s="18" t="n"/>
      <c r="E93" s="38" t="n">
        <v>1282046.66</v>
      </c>
      <c r="F93" s="39" t="n">
        <v>0.9716</v>
      </c>
      <c r="G93" s="21" t="n"/>
    </row>
    <row r="94">
      <c r="A94" s="17" t="n"/>
      <c r="B94" s="33" t="n"/>
      <c r="C94" s="33" t="n"/>
      <c r="D94" s="18" t="n"/>
      <c r="E94" s="42" t="n"/>
      <c r="F94" s="21" t="n"/>
      <c r="G94" s="21" t="n"/>
    </row>
    <row r="95">
      <c r="A95" s="17" t="n"/>
      <c r="B95" s="33" t="n"/>
      <c r="C95" s="33" t="n"/>
      <c r="D95" s="18" t="n"/>
      <c r="E95" s="42" t="n"/>
      <c r="F95" s="21" t="n"/>
      <c r="G95" s="21" t="n"/>
    </row>
    <row r="96">
      <c r="A96" s="17" t="n"/>
      <c r="B96" s="33" t="n"/>
      <c r="C96" s="33" t="n"/>
      <c r="D96" s="18" t="n"/>
      <c r="E96" s="42" t="n"/>
      <c r="F96" s="21" t="n"/>
      <c r="G96" s="21" t="n"/>
    </row>
    <row r="97">
      <c r="A97" s="69" t="inlineStr">
        <is>
          <t>Debt Instruments</t>
        </is>
      </c>
      <c r="B97" s="33" t="n"/>
      <c r="C97" s="33" t="n"/>
      <c r="D97" s="18" t="n"/>
      <c r="E97" s="42" t="n"/>
      <c r="F97" s="21" t="n"/>
      <c r="G97" s="21" t="n"/>
    </row>
    <row r="98">
      <c r="A98" s="69" t="inlineStr">
        <is>
          <t>(a) Non-convertible Preference share</t>
        </is>
      </c>
      <c r="B98" s="32" t="n"/>
      <c r="C98" s="32" t="n"/>
      <c r="D98" s="14" t="n"/>
      <c r="E98" s="15" t="n"/>
      <c r="F98" s="16" t="n"/>
      <c r="G98" s="16" t="n"/>
    </row>
    <row r="99">
      <c r="A99" s="69" t="inlineStr">
        <is>
          <t>Listed / Awaiting listing on Stock Exchanges</t>
        </is>
      </c>
      <c r="B99" s="32" t="n"/>
      <c r="C99" s="32" t="n"/>
      <c r="D99" s="14" t="n"/>
      <c r="E99" s="15" t="n"/>
      <c r="F99" s="16" t="n"/>
      <c r="G99" s="16" t="n"/>
    </row>
    <row r="100">
      <c r="A100" s="13" t="inlineStr">
        <is>
          <t>6% TVS MOTOR CO LTD NCRPS 01-09-2026</t>
        </is>
      </c>
      <c r="B100" s="32" t="inlineStr">
        <is>
          <t>INE494B04019</t>
        </is>
      </c>
      <c r="C100" s="32" t="inlineStr">
        <is>
          <t>Automobiles</t>
        </is>
      </c>
      <c r="D100" s="14" t="n">
        <v>1175900</v>
      </c>
      <c r="E100" s="15" t="n">
        <v>119.24</v>
      </c>
      <c r="F100" s="16" t="n">
        <v>0.0001</v>
      </c>
      <c r="G100" s="16" t="n">
        <v>0.06035</v>
      </c>
    </row>
    <row r="101">
      <c r="A101" s="17" t="inlineStr">
        <is>
          <t>Sub Total</t>
        </is>
      </c>
      <c r="B101" s="33" t="n"/>
      <c r="C101" s="33" t="n"/>
      <c r="D101" s="18" t="n"/>
      <c r="E101" s="38" t="n">
        <v>119.24</v>
      </c>
      <c r="F101" s="39" t="n">
        <v>0.0001</v>
      </c>
      <c r="G101" s="21" t="n"/>
    </row>
    <row r="102">
      <c r="A102" s="25" t="inlineStr">
        <is>
          <t>TOTAL</t>
        </is>
      </c>
      <c r="B102" s="34" t="n"/>
      <c r="C102" s="34" t="n"/>
      <c r="D102" s="26" t="n"/>
      <c r="E102" s="29" t="n">
        <v>1282165.9</v>
      </c>
      <c r="F102" s="30" t="n">
        <v>0.9717</v>
      </c>
      <c r="G102" s="21" t="n"/>
    </row>
    <row r="103">
      <c r="A103" s="13" t="n"/>
      <c r="B103" s="32" t="n"/>
      <c r="C103" s="32" t="n"/>
      <c r="D103" s="14" t="n"/>
      <c r="E103" s="15" t="n"/>
      <c r="F103" s="16" t="n"/>
      <c r="G103" s="16" t="n"/>
    </row>
    <row r="104">
      <c r="A104" s="13" t="n"/>
      <c r="B104" s="32" t="n"/>
      <c r="C104" s="32" t="n"/>
      <c r="D104" s="14" t="n"/>
      <c r="E104" s="15" t="n"/>
      <c r="F104" s="16" t="n"/>
      <c r="G104" s="16" t="n"/>
    </row>
    <row r="105">
      <c r="A105" s="17" t="inlineStr">
        <is>
          <t>TREPS / Reverse Repo</t>
        </is>
      </c>
      <c r="B105" s="32" t="n"/>
      <c r="C105" s="32" t="n"/>
      <c r="D105" s="14" t="n"/>
      <c r="E105" s="15" t="n"/>
      <c r="F105" s="16" t="n"/>
      <c r="G105" s="16" t="n"/>
    </row>
    <row r="106">
      <c r="A106" s="13" t="inlineStr">
        <is>
          <t>Clearing Corporation of India Ltd.</t>
        </is>
      </c>
      <c r="B106" s="32" t="n"/>
      <c r="C106" s="32" t="n"/>
      <c r="D106" s="14" t="n"/>
      <c r="E106" s="15" t="n">
        <v>39422.52</v>
      </c>
      <c r="F106" s="16" t="n">
        <v>0.0299</v>
      </c>
      <c r="G106" s="16" t="n">
        <v>0.053935</v>
      </c>
    </row>
    <row r="107">
      <c r="A107" s="17" t="inlineStr">
        <is>
          <t>Sub Total</t>
        </is>
      </c>
      <c r="B107" s="33" t="n"/>
      <c r="C107" s="33" t="n"/>
      <c r="D107" s="18" t="n"/>
      <c r="E107" s="38" t="n">
        <v>39422.52</v>
      </c>
      <c r="F107" s="39" t="n">
        <v>0.0299</v>
      </c>
      <c r="G107" s="21" t="n"/>
    </row>
    <row r="108">
      <c r="A108" s="13" t="n"/>
      <c r="B108" s="32" t="n"/>
      <c r="C108" s="32" t="n"/>
      <c r="D108" s="14" t="n"/>
      <c r="E108" s="15" t="n"/>
      <c r="F108" s="16" t="n"/>
      <c r="G108" s="16" t="n"/>
    </row>
    <row r="109">
      <c r="A109" s="25" t="inlineStr">
        <is>
          <t>TOTAL</t>
        </is>
      </c>
      <c r="B109" s="34" t="n"/>
      <c r="C109" s="34" t="n"/>
      <c r="D109" s="26" t="n"/>
      <c r="E109" s="19" t="n">
        <v>39422.52</v>
      </c>
      <c r="F109" s="20" t="n">
        <v>0.0299</v>
      </c>
      <c r="G109" s="21" t="n"/>
    </row>
    <row r="110">
      <c r="A110" s="13" t="inlineStr">
        <is>
          <t>Accrued Interest</t>
        </is>
      </c>
      <c r="B110" s="32" t="n"/>
      <c r="C110" s="32" t="n"/>
      <c r="D110" s="14" t="n"/>
      <c r="E110" s="15" t="n">
        <v>17.4760588</v>
      </c>
      <c r="F110" s="16" t="n">
        <v>1.3e-05</v>
      </c>
      <c r="G110" s="16" t="n"/>
    </row>
    <row r="111">
      <c r="A111" s="13" t="inlineStr">
        <is>
          <t>Net Receivables/(Payables)</t>
        </is>
      </c>
      <c r="B111" s="32" t="n"/>
      <c r="C111" s="32" t="n"/>
      <c r="D111" s="14" t="n"/>
      <c r="E111" s="36" t="n">
        <v>-2033.8760588</v>
      </c>
      <c r="F111" s="37" t="n">
        <v>-0.001613</v>
      </c>
      <c r="G111" s="16" t="n">
        <v>0.053934</v>
      </c>
    </row>
    <row r="112">
      <c r="A112" s="27" t="inlineStr">
        <is>
          <t>GRAND TOTAL</t>
        </is>
      </c>
      <c r="B112" s="35" t="n"/>
      <c r="C112" s="35" t="n"/>
      <c r="D112" s="28" t="n"/>
      <c r="E112" s="29" t="n">
        <v>1319572.02</v>
      </c>
      <c r="F112" s="30" t="n">
        <v>1</v>
      </c>
      <c r="G112" s="30" t="n"/>
    </row>
    <row r="117">
      <c r="A117" s="83" t="inlineStr">
        <is>
          <t>Notes:</t>
        </is>
      </c>
    </row>
    <row r="118">
      <c r="A118" s="57" t="inlineStr">
        <is>
          <t>1. Security in default beyond its maturiy date</t>
        </is>
      </c>
      <c r="B118" s="3" t="inlineStr">
        <is>
          <t>NIL</t>
        </is>
      </c>
    </row>
    <row r="119">
      <c r="A119" t="inlineStr">
        <is>
          <t>2. NAV at the beginning of the period (Rs. per unit)</t>
        </is>
      </c>
    </row>
    <row r="120">
      <c r="A120" t="inlineStr">
        <is>
          <t>Plan /option (Face Value 10)</t>
        </is>
      </c>
      <c r="B120" t="inlineStr">
        <is>
          <t>As on</t>
        </is>
      </c>
      <c r="C120" t="inlineStr">
        <is>
          <t>As on</t>
        </is>
      </c>
    </row>
    <row r="121">
      <c r="B121" s="58" t="n">
        <v>45961</v>
      </c>
      <c r="C121" s="58" t="n">
        <v>45989</v>
      </c>
    </row>
    <row r="122">
      <c r="A122" t="inlineStr">
        <is>
          <t>Direct Plan Growth Option</t>
        </is>
      </c>
      <c r="B122" t="n">
        <v>120.982</v>
      </c>
      <c r="C122" t="n">
        <v>122.59</v>
      </c>
    </row>
    <row r="123">
      <c r="A123" t="inlineStr">
        <is>
          <t>Direct Plan IDCW Option</t>
        </is>
      </c>
      <c r="B123" t="n">
        <v>88.217</v>
      </c>
      <c r="C123" t="n">
        <v>89.39</v>
      </c>
    </row>
    <row r="124">
      <c r="A124" t="inlineStr">
        <is>
          <t>Regular Plan Growth Option</t>
        </is>
      </c>
      <c r="B124" t="n">
        <v>103.244</v>
      </c>
      <c r="C124" t="n">
        <v>104.514</v>
      </c>
    </row>
    <row r="125">
      <c r="A125" t="inlineStr">
        <is>
          <t>Regular Plan IDCW Option</t>
        </is>
      </c>
      <c r="B125" t="n">
        <v>59.523</v>
      </c>
      <c r="C125" t="n">
        <v>60.255</v>
      </c>
    </row>
    <row r="127">
      <c r="A127" t="inlineStr">
        <is>
          <t xml:space="preserve">3. Total Dividend (Net) declared during the month </t>
        </is>
      </c>
      <c r="B127" s="3" t="inlineStr">
        <is>
          <t>NIL</t>
        </is>
      </c>
    </row>
    <row r="128">
      <c r="A128" t="inlineStr">
        <is>
          <t>4. Bonus was declared during the month</t>
        </is>
      </c>
      <c r="B128" s="3" t="inlineStr">
        <is>
          <t>NIL</t>
        </is>
      </c>
    </row>
    <row r="129" ht="29" customHeight="1">
      <c r="A129" s="57" t="inlineStr">
        <is>
          <t>5. Investment in Repo of Corporate Debt Securities during the month ended November 30, 2025</t>
        </is>
      </c>
      <c r="B129" s="3" t="inlineStr">
        <is>
          <t>NIL</t>
        </is>
      </c>
    </row>
    <row r="130" ht="29" customHeight="1">
      <c r="A130" s="57" t="inlineStr">
        <is>
          <t>6. Investment in foreign securities/ADRs/GDRs at the end of the month</t>
        </is>
      </c>
      <c r="B130" s="3" t="inlineStr">
        <is>
          <t>NIL</t>
        </is>
      </c>
    </row>
    <row r="131">
      <c r="A131" t="inlineStr">
        <is>
          <t>7. Portfolio Turnover Ratio</t>
        </is>
      </c>
      <c r="B131" s="60" t="n">
        <v>0.4179</v>
      </c>
    </row>
    <row r="132" ht="43.5" customHeight="1">
      <c r="A132" s="57" t="inlineStr">
        <is>
          <t>8. Total gross exposure to derivative instruments (excluding reversed positions) at the end of the month (Rs. in Lakhs)</t>
        </is>
      </c>
      <c r="B132" s="3" t="inlineStr">
        <is>
          <t>NIL</t>
        </is>
      </c>
    </row>
    <row r="133">
      <c r="B133" s="3" t="n"/>
    </row>
    <row r="134" ht="29" customHeight="1">
      <c r="A134" s="57" t="inlineStr">
        <is>
          <t>9. Margin Deposits includes Margin money placed on derivatives other than margin money placed with bank</t>
        </is>
      </c>
      <c r="B134" s="3" t="inlineStr">
        <is>
          <t>NIL</t>
        </is>
      </c>
    </row>
    <row r="135" ht="29" customHeight="1">
      <c r="A135" s="57" t="inlineStr">
        <is>
          <t>10. Value of investment made by other schemes under same management (Rs. In Lakhs)</t>
        </is>
      </c>
      <c r="B135" t="inlineStr">
        <is>
          <t>NIL</t>
        </is>
      </c>
    </row>
    <row r="136" ht="29" customHeight="1">
      <c r="A136" s="57" t="inlineStr">
        <is>
          <t>11. Number of instance of deviation In valuation of securities</t>
        </is>
      </c>
      <c r="B136" s="3" t="inlineStr">
        <is>
          <t>NIL</t>
        </is>
      </c>
    </row>
    <row r="137" ht="29" customHeight="1">
      <c r="A137" s="57" t="inlineStr">
        <is>
          <t>12. Total value and percentage of illiquid equity shares / securities</t>
        </is>
      </c>
      <c r="B137" s="3" t="inlineStr">
        <is>
          <t>NIL</t>
        </is>
      </c>
    </row>
    <row r="139" ht="70" customHeight="1">
      <c r="A139" s="85" t="inlineStr">
        <is>
          <t>Scheme Name</t>
        </is>
      </c>
      <c r="B139" s="85" t="inlineStr">
        <is>
          <t>Risk- O - Meter</t>
        </is>
      </c>
      <c r="C139" s="85" t="inlineStr">
        <is>
          <t>Benchmark of the Scheme</t>
        </is>
      </c>
      <c r="D139" s="85" t="inlineStr">
        <is>
          <t>Benchmark Risk-o-meter</t>
        </is>
      </c>
    </row>
    <row r="140" ht="70" customHeight="1">
      <c r="A140" s="85" t="inlineStr">
        <is>
          <t>Edelweiss Mid Cap Fund</t>
        </is>
      </c>
      <c r="B140" s="85" t="n"/>
      <c r="C140" s="85" t="inlineStr">
        <is>
          <t>NIFTY Midcap 150 TRI</t>
        </is>
      </c>
      <c r="D140" s="85" t="n"/>
      <c r="E140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G46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 ASEAN EQUITY OFF-SHORE FUND AS ON NOVEMBER 30, 2025</t>
        </is>
      </c>
    </row>
    <row r="2" ht="31.5" customHeight="1">
      <c r="A2" s="84" t="inlineStr">
        <is>
          <t>(An open ended fund of fund scheme investing in JPMorgan Funds – ASEAN Equity Fund)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Foreign Securities and/or Overseas ETFs</t>
        </is>
      </c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International  Mutual Fund Units</t>
        </is>
      </c>
      <c r="B8" s="33" t="n"/>
      <c r="C8" s="33" t="n"/>
      <c r="D8" s="18" t="n"/>
      <c r="E8" s="42" t="n"/>
      <c r="F8" s="21" t="n"/>
      <c r="G8" s="21" t="n"/>
    </row>
    <row r="9">
      <c r="A9" s="13" t="inlineStr">
        <is>
          <t>JPM ASEAN EQUITY-I ACC USD</t>
        </is>
      </c>
      <c r="B9" s="32" t="inlineStr">
        <is>
          <t>LU0441852299</t>
        </is>
      </c>
      <c r="C9" s="32" t="n"/>
      <c r="D9" s="14" t="n">
        <v>68777.444</v>
      </c>
      <c r="E9" s="15" t="n">
        <v>12992.92</v>
      </c>
      <c r="F9" s="16" t="n">
        <v>0.9889</v>
      </c>
      <c r="G9" s="16" t="n"/>
    </row>
    <row r="10">
      <c r="A10" s="17" t="inlineStr">
        <is>
          <t>Sub Total</t>
        </is>
      </c>
      <c r="B10" s="33" t="n"/>
      <c r="C10" s="33" t="n"/>
      <c r="D10" s="18" t="n"/>
      <c r="E10" s="19" t="n">
        <v>12992.92</v>
      </c>
      <c r="F10" s="20" t="n">
        <v>0.9889</v>
      </c>
      <c r="G10" s="21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25" t="inlineStr">
        <is>
          <t>TOTAL</t>
        </is>
      </c>
      <c r="B12" s="34" t="n"/>
      <c r="C12" s="34" t="n"/>
      <c r="D12" s="26" t="n"/>
      <c r="E12" s="19" t="n">
        <v>12992.92</v>
      </c>
      <c r="F12" s="20" t="n">
        <v>0.9889</v>
      </c>
      <c r="G12" s="21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17" t="inlineStr">
        <is>
          <t>TREPS / Reverse Repo</t>
        </is>
      </c>
      <c r="B14" s="32" t="n"/>
      <c r="C14" s="32" t="n"/>
      <c r="D14" s="14" t="n"/>
      <c r="E14" s="15" t="n"/>
      <c r="F14" s="16" t="n"/>
      <c r="G14" s="16" t="n"/>
    </row>
    <row r="15">
      <c r="A15" s="13" t="inlineStr">
        <is>
          <t>Clearing Corporation of India Ltd.</t>
        </is>
      </c>
      <c r="B15" s="32" t="n"/>
      <c r="C15" s="32" t="n"/>
      <c r="D15" s="14" t="n"/>
      <c r="E15" s="15" t="n">
        <v>156.93</v>
      </c>
      <c r="F15" s="16" t="n">
        <v>0.0119</v>
      </c>
      <c r="G15" s="16" t="n">
        <v>0.053935</v>
      </c>
    </row>
    <row r="16">
      <c r="A16" s="17" t="inlineStr">
        <is>
          <t>Sub Total</t>
        </is>
      </c>
      <c r="B16" s="33" t="n"/>
      <c r="C16" s="33" t="n"/>
      <c r="D16" s="18" t="n"/>
      <c r="E16" s="19" t="n">
        <v>156.93</v>
      </c>
      <c r="F16" s="20" t="n">
        <v>0.0119</v>
      </c>
      <c r="G16" s="21" t="n"/>
    </row>
    <row r="17">
      <c r="A17" s="13" t="n"/>
      <c r="B17" s="32" t="n"/>
      <c r="C17" s="32" t="n"/>
      <c r="D17" s="14" t="n"/>
      <c r="E17" s="15" t="n"/>
      <c r="F17" s="16" t="n"/>
      <c r="G17" s="16" t="n"/>
    </row>
    <row r="18">
      <c r="A18" s="25" t="inlineStr">
        <is>
          <t>TOTAL</t>
        </is>
      </c>
      <c r="B18" s="34" t="n"/>
      <c r="C18" s="34" t="n"/>
      <c r="D18" s="26" t="n"/>
      <c r="E18" s="19" t="n">
        <v>156.93</v>
      </c>
      <c r="F18" s="20" t="n">
        <v>0.0119</v>
      </c>
      <c r="G18" s="21" t="n"/>
    </row>
    <row r="19">
      <c r="A19" s="13" t="inlineStr">
        <is>
          <t>Accrued Interest</t>
        </is>
      </c>
      <c r="B19" s="32" t="n"/>
      <c r="C19" s="32" t="n"/>
      <c r="D19" s="14" t="n"/>
      <c r="E19" s="15" t="n">
        <v>0.0695675</v>
      </c>
      <c r="F19" s="16" t="n">
        <v>5e-06</v>
      </c>
      <c r="G19" s="16" t="n"/>
    </row>
    <row r="20">
      <c r="A20" s="13" t="inlineStr">
        <is>
          <t>Net Receivables/(Payables)</t>
        </is>
      </c>
      <c r="B20" s="32" t="n"/>
      <c r="C20" s="32" t="n"/>
      <c r="D20" s="14" t="n"/>
      <c r="E20" s="36" t="n">
        <v>-10.9795675</v>
      </c>
      <c r="F20" s="37" t="n">
        <v>-0.0008050000000000001</v>
      </c>
      <c r="G20" s="16" t="n">
        <v>0.053935</v>
      </c>
    </row>
    <row r="21">
      <c r="A21" s="27" t="inlineStr">
        <is>
          <t>GRAND TOTAL</t>
        </is>
      </c>
      <c r="B21" s="35" t="n"/>
      <c r="C21" s="35" t="n"/>
      <c r="D21" s="28" t="n"/>
      <c r="E21" s="29" t="n">
        <v>13138.94</v>
      </c>
      <c r="F21" s="30" t="n">
        <v>1</v>
      </c>
      <c r="G21" s="30" t="n"/>
    </row>
    <row r="26">
      <c r="A26" s="83" t="inlineStr">
        <is>
          <t>Notes:</t>
        </is>
      </c>
    </row>
    <row r="27">
      <c r="A27" s="57" t="inlineStr">
        <is>
          <t>1. Security in default beyond its maturiy date</t>
        </is>
      </c>
      <c r="B27" s="3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58" t="n">
        <v>45961</v>
      </c>
      <c r="C30" s="58" t="n">
        <v>45989</v>
      </c>
    </row>
    <row r="31">
      <c r="A31" t="inlineStr">
        <is>
          <t>Direct Plan Growth Option</t>
        </is>
      </c>
      <c r="B31" t="n">
        <v>35.484</v>
      </c>
      <c r="C31" t="n">
        <v>35.543</v>
      </c>
    </row>
    <row r="32">
      <c r="A32" t="inlineStr">
        <is>
          <t>Regular Plan Growth Option</t>
        </is>
      </c>
      <c r="B32" t="n">
        <v>31.723</v>
      </c>
      <c r="C32" t="n">
        <v>31.758</v>
      </c>
    </row>
    <row r="34">
      <c r="A34" t="inlineStr">
        <is>
          <t xml:space="preserve">3. Total Dividend (Net) declared during the month </t>
        </is>
      </c>
      <c r="B34" s="3" t="inlineStr">
        <is>
          <t>NIL</t>
        </is>
      </c>
    </row>
    <row r="35">
      <c r="A35" t="inlineStr">
        <is>
          <t>4. Bonus was declared during the month</t>
        </is>
      </c>
      <c r="B35" s="3" t="inlineStr">
        <is>
          <t>NIL</t>
        </is>
      </c>
    </row>
    <row r="36" ht="29" customHeight="1">
      <c r="A36" s="57" t="inlineStr">
        <is>
          <t>5. Investment in Repo of Corporate Debt Securities during the month ended November 30, 2025</t>
        </is>
      </c>
      <c r="B36" s="3" t="inlineStr">
        <is>
          <t>NIL</t>
        </is>
      </c>
    </row>
    <row r="37" ht="29" customHeight="1">
      <c r="A37" s="57" t="inlineStr">
        <is>
          <t>6. Investment in foreign securities/ADRs/GDRs at the end of the month</t>
        </is>
      </c>
      <c r="B37" s="60" t="n">
        <v>12992.9221366</v>
      </c>
    </row>
    <row r="38" ht="43.5" customHeight="1">
      <c r="A38" s="57" t="inlineStr">
        <is>
          <t>7. Total gross exposure to derivative instruments (excluding reversed positions) at the end of the month (Rs. in Lakhs)</t>
        </is>
      </c>
      <c r="B38" s="3" t="inlineStr">
        <is>
          <t>NIL</t>
        </is>
      </c>
    </row>
    <row r="39">
      <c r="B39" s="3" t="n"/>
    </row>
    <row r="40" ht="29" customHeight="1">
      <c r="A40" s="57" t="inlineStr">
        <is>
          <t>8. Margin Deposits includes Margin money placed on derivatives other than margin money placed with bank</t>
        </is>
      </c>
      <c r="B40" s="3" t="inlineStr">
        <is>
          <t>NIL</t>
        </is>
      </c>
    </row>
    <row r="41" ht="29" customHeight="1">
      <c r="A41" s="57" t="inlineStr">
        <is>
          <t>9. Value of investment made by other schemes under same management (Rs. In Lakhs)</t>
        </is>
      </c>
      <c r="B41" t="inlineStr">
        <is>
          <t>NIL</t>
        </is>
      </c>
    </row>
    <row r="42" ht="29" customHeight="1">
      <c r="A42" s="57" t="inlineStr">
        <is>
          <t>10. Number of instance of deviation In valuation of securities</t>
        </is>
      </c>
      <c r="B42" s="3" t="inlineStr">
        <is>
          <t>NIL</t>
        </is>
      </c>
    </row>
    <row r="43" ht="29" customHeight="1">
      <c r="A43" s="57" t="inlineStr">
        <is>
          <t>11. Total value and percentage of illiquid equity shares / securities</t>
        </is>
      </c>
      <c r="B43" s="3" t="inlineStr">
        <is>
          <t>NIL</t>
        </is>
      </c>
    </row>
    <row r="45" ht="70" customHeight="1">
      <c r="A45" s="85" t="inlineStr">
        <is>
          <t>Scheme Name</t>
        </is>
      </c>
      <c r="B45" s="85" t="inlineStr">
        <is>
          <t>Risk- O - Meter</t>
        </is>
      </c>
      <c r="C45" s="85" t="inlineStr">
        <is>
          <t>Benchmark of the Scheme</t>
        </is>
      </c>
      <c r="D45" s="85" t="inlineStr">
        <is>
          <t>Benchmark Risk-o-meter</t>
        </is>
      </c>
    </row>
    <row r="46" ht="70" customHeight="1">
      <c r="A46" s="85" t="inlineStr">
        <is>
          <t>Edelweiss ASEAN Equity Off-Shore Fund</t>
        </is>
      </c>
      <c r="B46" s="85" t="n"/>
      <c r="C46" s="85" t="inlineStr">
        <is>
          <t>MSCI AC Asean 10/40 Total Return Index</t>
        </is>
      </c>
      <c r="D46" s="85" t="n"/>
      <c r="E4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G46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 US VALUE EQUITY OFF-SHORE FUND AS ON NOVEMBER 30, 2025</t>
        </is>
      </c>
    </row>
    <row r="2" ht="31.5" customHeight="1">
      <c r="A2" s="84" t="inlineStr">
        <is>
          <t>(An open ended fund of fund scheme investing in JPMorgan Funds – US Value Fund)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Foreign Securities and/or Overseas ETFs</t>
        </is>
      </c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International  Mutual Fund Units</t>
        </is>
      </c>
      <c r="B8" s="33" t="n"/>
      <c r="C8" s="33" t="n"/>
      <c r="D8" s="18" t="n"/>
      <c r="E8" s="42" t="n"/>
      <c r="F8" s="21" t="n"/>
      <c r="G8" s="21" t="n"/>
    </row>
    <row r="9">
      <c r="A9" s="13" t="inlineStr">
        <is>
          <t>JPMORGAN F-JPM US VALUE-I AC</t>
        </is>
      </c>
      <c r="B9" s="32" t="inlineStr">
        <is>
          <t>LU0248060658</t>
        </is>
      </c>
      <c r="C9" s="32" t="n"/>
      <c r="D9" s="14" t="n">
        <v>49999.133</v>
      </c>
      <c r="E9" s="15" t="n">
        <v>18585.44</v>
      </c>
      <c r="F9" s="16" t="n">
        <v>0.9912</v>
      </c>
      <c r="G9" s="16" t="n"/>
    </row>
    <row r="10">
      <c r="A10" s="17" t="inlineStr">
        <is>
          <t>Sub Total</t>
        </is>
      </c>
      <c r="B10" s="33" t="n"/>
      <c r="C10" s="33" t="n"/>
      <c r="D10" s="18" t="n"/>
      <c r="E10" s="19" t="n">
        <v>18585.44</v>
      </c>
      <c r="F10" s="20" t="n">
        <v>0.9912</v>
      </c>
      <c r="G10" s="21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25" t="inlineStr">
        <is>
          <t>TOTAL</t>
        </is>
      </c>
      <c r="B12" s="34" t="n"/>
      <c r="C12" s="34" t="n"/>
      <c r="D12" s="26" t="n"/>
      <c r="E12" s="19" t="n">
        <v>18585.44</v>
      </c>
      <c r="F12" s="20" t="n">
        <v>0.9912</v>
      </c>
      <c r="G12" s="21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17" t="inlineStr">
        <is>
          <t>TREPS / Reverse Repo</t>
        </is>
      </c>
      <c r="B14" s="32" t="n"/>
      <c r="C14" s="32" t="n"/>
      <c r="D14" s="14" t="n"/>
      <c r="E14" s="15" t="n"/>
      <c r="F14" s="16" t="n"/>
      <c r="G14" s="16" t="n"/>
    </row>
    <row r="15">
      <c r="A15" s="13" t="inlineStr">
        <is>
          <t>Clearing Corporation of India Ltd.</t>
        </is>
      </c>
      <c r="B15" s="32" t="n"/>
      <c r="C15" s="32" t="n"/>
      <c r="D15" s="14" t="n"/>
      <c r="E15" s="15" t="n">
        <v>235.9</v>
      </c>
      <c r="F15" s="16" t="n">
        <v>0.0126</v>
      </c>
      <c r="G15" s="16" t="n">
        <v>0.053935</v>
      </c>
    </row>
    <row r="16">
      <c r="A16" s="17" t="inlineStr">
        <is>
          <t>Sub Total</t>
        </is>
      </c>
      <c r="B16" s="33" t="n"/>
      <c r="C16" s="33" t="n"/>
      <c r="D16" s="18" t="n"/>
      <c r="E16" s="19" t="n">
        <v>235.9</v>
      </c>
      <c r="F16" s="20" t="n">
        <v>0.0126</v>
      </c>
      <c r="G16" s="21" t="n"/>
    </row>
    <row r="17">
      <c r="A17" s="13" t="n"/>
      <c r="B17" s="32" t="n"/>
      <c r="C17" s="32" t="n"/>
      <c r="D17" s="14" t="n"/>
      <c r="E17" s="15" t="n"/>
      <c r="F17" s="16" t="n"/>
      <c r="G17" s="16" t="n"/>
    </row>
    <row r="18">
      <c r="A18" s="25" t="inlineStr">
        <is>
          <t>TOTAL</t>
        </is>
      </c>
      <c r="B18" s="34" t="n"/>
      <c r="C18" s="34" t="n"/>
      <c r="D18" s="26" t="n"/>
      <c r="E18" s="19" t="n">
        <v>235.9</v>
      </c>
      <c r="F18" s="20" t="n">
        <v>0.0126</v>
      </c>
      <c r="G18" s="21" t="n"/>
    </row>
    <row r="19">
      <c r="A19" s="13" t="inlineStr">
        <is>
          <t>Accrued Interest</t>
        </is>
      </c>
      <c r="B19" s="32" t="n"/>
      <c r="C19" s="32" t="n"/>
      <c r="D19" s="14" t="n"/>
      <c r="E19" s="15" t="n">
        <v>0.1045728</v>
      </c>
      <c r="F19" s="16" t="n">
        <v>5e-06</v>
      </c>
      <c r="G19" s="16" t="n"/>
    </row>
    <row r="20">
      <c r="A20" s="13" t="inlineStr">
        <is>
          <t>Net Receivables/(Payables)</t>
        </is>
      </c>
      <c r="B20" s="32" t="n"/>
      <c r="C20" s="32" t="n"/>
      <c r="D20" s="14" t="n"/>
      <c r="E20" s="36" t="n">
        <v>-71.84457279999999</v>
      </c>
      <c r="F20" s="37" t="n">
        <v>-0.003805</v>
      </c>
      <c r="G20" s="16" t="n">
        <v>0.053935</v>
      </c>
    </row>
    <row r="21">
      <c r="A21" s="27" t="inlineStr">
        <is>
          <t>GRAND TOTAL</t>
        </is>
      </c>
      <c r="B21" s="35" t="n"/>
      <c r="C21" s="35" t="n"/>
      <c r="D21" s="28" t="n"/>
      <c r="E21" s="29" t="n">
        <v>18749.6</v>
      </c>
      <c r="F21" s="30" t="n">
        <v>1</v>
      </c>
      <c r="G21" s="30" t="n"/>
    </row>
    <row r="26">
      <c r="A26" s="83" t="inlineStr">
        <is>
          <t>Notes:</t>
        </is>
      </c>
    </row>
    <row r="27">
      <c r="A27" s="57" t="inlineStr">
        <is>
          <t>1. Security in default beyond its maturiy date</t>
        </is>
      </c>
      <c r="B27" s="3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58" t="n">
        <v>45961</v>
      </c>
      <c r="C30" s="58" t="n">
        <v>45989</v>
      </c>
    </row>
    <row r="31">
      <c r="A31" t="inlineStr">
        <is>
          <t>Direct Plan Growth Option</t>
        </is>
      </c>
      <c r="B31" t="n">
        <v>38.3294</v>
      </c>
      <c r="C31" t="n">
        <v>39.6483</v>
      </c>
    </row>
    <row r="32">
      <c r="A32" t="inlineStr">
        <is>
          <t>Regular Plan Growth Option</t>
        </is>
      </c>
      <c r="B32" t="n">
        <v>34.5837</v>
      </c>
      <c r="C32" t="n">
        <v>35.7486</v>
      </c>
    </row>
    <row r="34">
      <c r="A34" t="inlineStr">
        <is>
          <t xml:space="preserve">3. Total Dividend (Net) declared during the month </t>
        </is>
      </c>
      <c r="B34" s="3" t="inlineStr">
        <is>
          <t>NIL</t>
        </is>
      </c>
    </row>
    <row r="35">
      <c r="A35" t="inlineStr">
        <is>
          <t>4. Bonus was declared during the month</t>
        </is>
      </c>
      <c r="B35" s="3" t="inlineStr">
        <is>
          <t>NIL</t>
        </is>
      </c>
    </row>
    <row r="36" ht="29" customHeight="1">
      <c r="A36" s="57" t="inlineStr">
        <is>
          <t>5. Investment in Repo of Corporate Debt Securities during the month ended November 30, 2025</t>
        </is>
      </c>
      <c r="B36" s="3" t="inlineStr">
        <is>
          <t>NIL</t>
        </is>
      </c>
    </row>
    <row r="37" ht="29" customHeight="1">
      <c r="A37" s="57" t="inlineStr">
        <is>
          <t>6. Investment in foreign securities/ADRs/GDRs at the end of the month</t>
        </is>
      </c>
      <c r="B37" s="60" t="n">
        <v>18585.4412374</v>
      </c>
    </row>
    <row r="38" ht="43.5" customHeight="1">
      <c r="A38" s="57" t="inlineStr">
        <is>
          <t>7. Total gross exposure to derivative instruments (excluding reversed positions) at the end of the month (Rs. in Lakhs)</t>
        </is>
      </c>
      <c r="B38" s="3" t="inlineStr">
        <is>
          <t>NIL</t>
        </is>
      </c>
    </row>
    <row r="39">
      <c r="B39" s="3" t="n"/>
    </row>
    <row r="40" ht="29" customHeight="1">
      <c r="A40" s="57" t="inlineStr">
        <is>
          <t>8. Margin Deposits includes Margin money placed on derivatives other than margin money placed with bank</t>
        </is>
      </c>
      <c r="B40" s="3" t="inlineStr">
        <is>
          <t>NIL</t>
        </is>
      </c>
    </row>
    <row r="41" ht="29" customHeight="1">
      <c r="A41" s="57" t="inlineStr">
        <is>
          <t>9. Value of investment made by other schemes under same management (Rs. In Lakhs)</t>
        </is>
      </c>
      <c r="B41" t="inlineStr">
        <is>
          <t>NIL</t>
        </is>
      </c>
    </row>
    <row r="42" ht="29" customHeight="1">
      <c r="A42" s="57" t="inlineStr">
        <is>
          <t>10. Number of instance of deviation In valuation of securities</t>
        </is>
      </c>
      <c r="B42" s="3" t="inlineStr">
        <is>
          <t>NIL</t>
        </is>
      </c>
    </row>
    <row r="43" ht="29" customHeight="1">
      <c r="A43" s="57" t="inlineStr">
        <is>
          <t>11. Total value and percentage of illiquid equity shares / securities</t>
        </is>
      </c>
      <c r="B43" s="3" t="inlineStr">
        <is>
          <t>NIL</t>
        </is>
      </c>
    </row>
    <row r="45" ht="70" customHeight="1">
      <c r="A45" s="85" t="inlineStr">
        <is>
          <t>Scheme Name</t>
        </is>
      </c>
      <c r="B45" s="85" t="inlineStr">
        <is>
          <t>Risk- O - Meter</t>
        </is>
      </c>
      <c r="C45" s="85" t="inlineStr">
        <is>
          <t>Benchmark of the Scheme</t>
        </is>
      </c>
      <c r="D45" s="85" t="inlineStr">
        <is>
          <t>Benchmark Risk-o-meter</t>
        </is>
      </c>
    </row>
    <row r="46" ht="70" customHeight="1">
      <c r="A46" s="85" t="inlineStr">
        <is>
          <t>Edelweiss US Value Equity Off-Shore Fund</t>
        </is>
      </c>
      <c r="B46" s="85" t="n"/>
      <c r="C46" s="85" t="inlineStr">
        <is>
          <t>Russell 1000 Value Index</t>
        </is>
      </c>
      <c r="D46" s="85" t="n"/>
      <c r="E4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6.xml><?xml version="1.0" encoding="utf-8"?>
<worksheet xmlns="http://schemas.openxmlformats.org/spreadsheetml/2006/main">
  <sheetPr>
    <outlinePr summaryBelow="1" summaryRight="1"/>
    <pageSetUpPr/>
  </sheetPr>
  <dimension ref="A1:G42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SILVER ETF FUND AS ON NOVEMBER 30, 2025</t>
        </is>
      </c>
    </row>
    <row r="2" ht="31.5" customHeight="1">
      <c r="A2" s="84" t="inlineStr">
        <is>
          <t>(An open ended exchange traded fund replicating/tracking domestic prices of Silver)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24" t="n"/>
      <c r="B6" s="54" t="n"/>
      <c r="C6" s="54" t="n"/>
      <c r="D6" s="48" t="n"/>
      <c r="E6" s="49" t="n"/>
      <c r="F6" s="50" t="n"/>
      <c r="G6" s="16" t="n"/>
    </row>
    <row r="7">
      <c r="A7" s="25" t="inlineStr">
        <is>
          <t>Equity &amp; Equity related</t>
        </is>
      </c>
      <c r="B7" s="54" t="n"/>
      <c r="C7" s="54" t="n"/>
      <c r="D7" s="48" t="n"/>
      <c r="E7" s="49" t="inlineStr">
        <is>
          <t>NIL</t>
        </is>
      </c>
      <c r="F7" s="50" t="inlineStr">
        <is>
          <t>NIL</t>
        </is>
      </c>
      <c r="G7" s="16" t="n"/>
    </row>
    <row r="8">
      <c r="A8" s="51" t="n"/>
      <c r="B8" s="75" t="n"/>
      <c r="C8" s="75" t="n"/>
      <c r="D8" s="76" t="n"/>
      <c r="E8" s="63" t="n"/>
      <c r="F8" s="77" t="n"/>
      <c r="G8" s="16" t="n"/>
    </row>
    <row r="9">
      <c r="A9" s="17" t="inlineStr">
        <is>
          <t>Others</t>
        </is>
      </c>
      <c r="B9" s="33" t="n"/>
      <c r="C9" s="33" t="n"/>
      <c r="D9" s="18" t="n"/>
      <c r="E9" s="42" t="n"/>
      <c r="F9" s="21" t="n"/>
      <c r="G9" s="16" t="n"/>
    </row>
    <row r="10">
      <c r="A10" s="17" t="inlineStr">
        <is>
          <t xml:space="preserve">a) Silver </t>
        </is>
      </c>
      <c r="B10" s="33" t="n"/>
      <c r="C10" s="33" t="n"/>
      <c r="D10" s="18" t="n"/>
      <c r="E10" s="42" t="n"/>
      <c r="F10" s="21" t="n"/>
      <c r="G10" s="16" t="n"/>
    </row>
    <row r="11">
      <c r="A11" s="74" t="inlineStr">
        <is>
          <t>Silver</t>
        </is>
      </c>
      <c r="B11" s="78" t="inlineStr">
        <is>
          <t>IDIA00500002</t>
        </is>
      </c>
      <c r="C11" s="33" t="n"/>
      <c r="D11" s="79" t="n">
        <v>44628.4509</v>
      </c>
      <c r="E11" s="42" t="n">
        <v>73213.8662705</v>
      </c>
      <c r="F11" s="21">
        <f>E11/E17</f>
        <v/>
      </c>
      <c r="G11" s="16" t="n"/>
    </row>
    <row r="12">
      <c r="A12" s="51" t="inlineStr">
        <is>
          <t>TOTAL</t>
        </is>
      </c>
      <c r="B12" s="55" t="n"/>
      <c r="C12" s="55" t="n"/>
      <c r="D12" s="52" t="n"/>
      <c r="E12" s="38">
        <f>SUM(E11)</f>
        <v/>
      </c>
      <c r="F12" s="21">
        <f>F11</f>
        <v/>
      </c>
      <c r="G12" s="16" t="n"/>
    </row>
    <row r="13">
      <c r="A13" s="51" t="n"/>
      <c r="B13" s="75" t="n"/>
      <c r="C13" s="75" t="n"/>
      <c r="D13" s="76" t="n"/>
      <c r="E13" s="63" t="n"/>
      <c r="F13" s="77" t="n"/>
      <c r="G13" s="16" t="n"/>
    </row>
    <row r="14">
      <c r="A14" s="24" t="n"/>
      <c r="B14" s="54" t="n"/>
      <c r="C14" s="54" t="n"/>
      <c r="D14" s="48" t="n"/>
      <c r="E14" s="49" t="n"/>
      <c r="F14" s="50" t="n"/>
      <c r="G14" s="16" t="n"/>
    </row>
    <row r="15">
      <c r="A15" s="24" t="inlineStr">
        <is>
          <t>Accrued Interest</t>
        </is>
      </c>
      <c r="B15" s="54" t="n"/>
      <c r="C15" s="54" t="n"/>
      <c r="D15" s="48" t="n"/>
      <c r="E15" s="49" t="n">
        <v>0</v>
      </c>
      <c r="F15" s="50" t="n">
        <v>0</v>
      </c>
      <c r="G15" s="16" t="n"/>
    </row>
    <row r="16">
      <c r="A16" s="24" t="inlineStr">
        <is>
          <t>Net Receivables/(Payables)</t>
        </is>
      </c>
      <c r="B16" s="54" t="n"/>
      <c r="C16" s="54" t="n"/>
      <c r="D16" s="48" t="n"/>
      <c r="E16" s="49" t="n">
        <v>1496.34</v>
      </c>
      <c r="F16" s="50" t="n">
        <v>0.02</v>
      </c>
      <c r="G16" s="16" t="n">
        <v>0</v>
      </c>
    </row>
    <row r="17">
      <c r="A17" s="51" t="inlineStr">
        <is>
          <t>GRAND TOTAL</t>
        </is>
      </c>
      <c r="B17" s="55" t="n"/>
      <c r="C17" s="55" t="n"/>
      <c r="D17" s="52" t="n"/>
      <c r="E17" s="38" t="n">
        <v>74710.21000000001</v>
      </c>
      <c r="F17" s="39" t="n">
        <v>1</v>
      </c>
      <c r="G17" s="53" t="n"/>
    </row>
    <row r="22">
      <c r="A22" s="83" t="inlineStr">
        <is>
          <t>Notes:</t>
        </is>
      </c>
    </row>
    <row r="23">
      <c r="A23" s="57" t="inlineStr">
        <is>
          <t>1. Security in default beyond its maturiy date</t>
        </is>
      </c>
      <c r="B23" s="3" t="inlineStr">
        <is>
          <t>NIL</t>
        </is>
      </c>
    </row>
    <row r="24">
      <c r="A24" t="inlineStr">
        <is>
          <t>2. NAV at the beginning of the period (Rs. per unit)</t>
        </is>
      </c>
    </row>
    <row r="26">
      <c r="A26" t="inlineStr">
        <is>
          <t>Plan /option (Face Value 10)</t>
        </is>
      </c>
      <c r="B26" t="inlineStr">
        <is>
          <t>As on</t>
        </is>
      </c>
      <c r="C26" t="inlineStr">
        <is>
          <t>As on</t>
        </is>
      </c>
    </row>
    <row r="27">
      <c r="B27" s="58" t="n">
        <v>45961</v>
      </c>
      <c r="C27" s="58" t="n">
        <v>45989</v>
      </c>
    </row>
    <row r="28">
      <c r="A28" t="inlineStr">
        <is>
          <t>Regular Plan  Growth Option</t>
        </is>
      </c>
      <c r="B28" t="n">
        <v>148.9419</v>
      </c>
      <c r="C28" t="n">
        <v>163.9247</v>
      </c>
    </row>
    <row r="30">
      <c r="A30" t="inlineStr">
        <is>
          <t xml:space="preserve">3. Total Dividend (Net) declared during the month </t>
        </is>
      </c>
      <c r="B30" s="3" t="inlineStr">
        <is>
          <t>NIL</t>
        </is>
      </c>
    </row>
    <row r="31">
      <c r="A31" t="inlineStr">
        <is>
          <t>4. Bonus was declared during the month</t>
        </is>
      </c>
      <c r="B31" s="3" t="inlineStr">
        <is>
          <t>NIL</t>
        </is>
      </c>
    </row>
    <row r="32" ht="29" customHeight="1">
      <c r="A32" s="57" t="inlineStr">
        <is>
          <t>5. Investment in Repo of Corporate Debt Securities during the month ended November 30, 2025</t>
        </is>
      </c>
      <c r="B32" s="3" t="inlineStr">
        <is>
          <t>NIL</t>
        </is>
      </c>
    </row>
    <row r="33" ht="29" customHeight="1">
      <c r="A33" s="57" t="inlineStr">
        <is>
          <t>6. Investment in foreign securities/ADRs/GDRs at the end of the month</t>
        </is>
      </c>
      <c r="B33" s="3" t="inlineStr">
        <is>
          <t>NIL</t>
        </is>
      </c>
    </row>
    <row r="34" ht="43.5" customHeight="1">
      <c r="A34" s="57" t="inlineStr">
        <is>
          <t>8. Total gross exposure to derivative instruments (excluding reversed positions) at the end of the month (Rs. in Lakhs)</t>
        </is>
      </c>
      <c r="B34" s="3" t="inlineStr">
        <is>
          <t>NIL</t>
        </is>
      </c>
    </row>
    <row r="35">
      <c r="B35" s="3" t="n"/>
    </row>
    <row r="36" ht="29" customHeight="1">
      <c r="A36" s="57" t="inlineStr">
        <is>
          <t>9. Margin Deposits includes Margin money placed on derivatives other than margin money placed with bank</t>
        </is>
      </c>
      <c r="B36" s="3" t="inlineStr">
        <is>
          <t>NIL</t>
        </is>
      </c>
    </row>
    <row r="37" ht="29" customHeight="1">
      <c r="A37" s="57" t="inlineStr">
        <is>
          <t>10. Value of investment made by other schemes under same management (Rs. In Lakhs)</t>
        </is>
      </c>
      <c r="B37" t="n">
        <v>71898.50999999999</v>
      </c>
    </row>
    <row r="38" ht="29" customHeight="1">
      <c r="A38" s="57" t="inlineStr">
        <is>
          <t>11. Number of instance of deviation In valuation of securities</t>
        </is>
      </c>
      <c r="B38" s="3" t="inlineStr">
        <is>
          <t>NIL</t>
        </is>
      </c>
    </row>
    <row r="39" ht="29" customHeight="1">
      <c r="A39" s="57" t="inlineStr">
        <is>
          <t>12. Total value and percentage of illiquid equity shares / securities</t>
        </is>
      </c>
      <c r="B39" s="3" t="inlineStr">
        <is>
          <t>NIL</t>
        </is>
      </c>
    </row>
    <row r="41" ht="70" customHeight="1">
      <c r="A41" s="85" t="inlineStr">
        <is>
          <t>Scheme Name</t>
        </is>
      </c>
      <c r="B41" s="85" t="inlineStr">
        <is>
          <t>Risk- O - Meter</t>
        </is>
      </c>
      <c r="C41" s="85" t="inlineStr">
        <is>
          <t>Benchmark of the Scheme</t>
        </is>
      </c>
      <c r="D41" s="85" t="inlineStr">
        <is>
          <t>Benchmark Risk-o-meter</t>
        </is>
      </c>
    </row>
    <row r="42" ht="70" customHeight="1">
      <c r="A42" s="85" t="inlineStr">
        <is>
          <t>Edelweiss Silver ETF</t>
        </is>
      </c>
      <c r="B42" s="85" t="n"/>
      <c r="C42" s="85" t="inlineStr">
        <is>
          <t>Domestic prices of Silver</t>
        </is>
      </c>
      <c r="D42" s="85" t="n"/>
      <c r="E42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7.xml><?xml version="1.0" encoding="utf-8"?>
<worksheet xmlns="http://schemas.openxmlformats.org/spreadsheetml/2006/main">
  <sheetPr>
    <outlinePr summaryBelow="1" summaryRight="1"/>
    <pageSetUpPr/>
  </sheetPr>
  <dimension ref="A1:G146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BHARAT BOND ETF – APRIL 2030 AS ON NOVEMBER 30, 2025</t>
        </is>
      </c>
    </row>
    <row r="2" ht="31.5" customHeight="1">
      <c r="A2" s="84" t="inlineStr">
        <is>
          <t>(An open ended Target Maturity Exchange Traded Bond Fund predominantly investing in constituents of Nifty BHARAT Bond Index - April 2030. A relatively high interest rate risk and relatively low credit risk.)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7.39% SIDBI SR IX NCD RED 21-03-2030**</t>
        </is>
      </c>
      <c r="B11" s="32" t="inlineStr">
        <is>
          <t>INE556F08KY6</t>
        </is>
      </c>
      <c r="C11" s="32" t="inlineStr">
        <is>
          <t>CRISIL AAA</t>
        </is>
      </c>
      <c r="D11" s="14" t="n">
        <v>179500000</v>
      </c>
      <c r="E11" s="15" t="n">
        <v>183340.76</v>
      </c>
      <c r="F11" s="16" t="n">
        <v>0.0721</v>
      </c>
      <c r="G11" s="16" t="n">
        <v>0.067857</v>
      </c>
    </row>
    <row r="12">
      <c r="A12" s="13" t="inlineStr">
        <is>
          <t>7.89% REC LTD. NCD RED 30-03-2030**</t>
        </is>
      </c>
      <c r="B12" s="32" t="inlineStr">
        <is>
          <t>INE020B08CI2</t>
        </is>
      </c>
      <c r="C12" s="32" t="inlineStr">
        <is>
          <t>CRISIL AAA</t>
        </is>
      </c>
      <c r="D12" s="14" t="n">
        <v>127500000</v>
      </c>
      <c r="E12" s="15" t="n">
        <v>132704.68</v>
      </c>
      <c r="F12" s="16" t="n">
        <v>0.0522</v>
      </c>
      <c r="G12" s="16" t="n">
        <v>0.06755</v>
      </c>
    </row>
    <row r="13">
      <c r="A13" s="13" t="inlineStr">
        <is>
          <t>7.86% PFC LTD NCD RED 12-04-2030**</t>
        </is>
      </c>
      <c r="B13" s="32" t="inlineStr">
        <is>
          <t>INE134E08KK4</t>
        </is>
      </c>
      <c r="C13" s="32" t="inlineStr">
        <is>
          <t>CRISIL AAA</t>
        </is>
      </c>
      <c r="D13" s="14" t="n">
        <v>117500000</v>
      </c>
      <c r="E13" s="15" t="n">
        <v>122321.38</v>
      </c>
      <c r="F13" s="16" t="n">
        <v>0.0481</v>
      </c>
      <c r="G13" s="16" t="n">
        <v>0.06745</v>
      </c>
    </row>
    <row r="14">
      <c r="A14" s="13" t="inlineStr">
        <is>
          <t>7.03% HPCL NCD RED 12-04-2030**</t>
        </is>
      </c>
      <c r="B14" s="32" t="inlineStr">
        <is>
          <t>INE094A08069</t>
        </is>
      </c>
      <c r="C14" s="32" t="inlineStr">
        <is>
          <t>CRISIL AAA</t>
        </is>
      </c>
      <c r="D14" s="14" t="n">
        <v>97500000</v>
      </c>
      <c r="E14" s="15" t="n">
        <v>98999.84</v>
      </c>
      <c r="F14" s="16" t="n">
        <v>0.0389</v>
      </c>
      <c r="G14" s="16" t="n">
        <v>0.06605</v>
      </c>
    </row>
    <row r="15">
      <c r="A15" s="13" t="inlineStr">
        <is>
          <t>7.41% POWER FIN CORP NCD RED 25-02-2030**</t>
        </is>
      </c>
      <c r="B15" s="32" t="inlineStr">
        <is>
          <t>INE134E08KL2</t>
        </is>
      </c>
      <c r="C15" s="32" t="inlineStr">
        <is>
          <t>CRISIL AAA</t>
        </is>
      </c>
      <c r="D15" s="14" t="n">
        <v>90000000</v>
      </c>
      <c r="E15" s="15" t="n">
        <v>92144.88</v>
      </c>
      <c r="F15" s="16" t="n">
        <v>0.0362</v>
      </c>
      <c r="G15" s="16" t="n">
        <v>0.067325</v>
      </c>
    </row>
    <row r="16">
      <c r="A16" s="13" t="inlineStr">
        <is>
          <t>7.34% NPCIL NCD RED 23-01-2030**</t>
        </is>
      </c>
      <c r="B16" s="32" t="inlineStr">
        <is>
          <t>INE206D08469</t>
        </is>
      </c>
      <c r="C16" s="32" t="inlineStr">
        <is>
          <t>ICRA AAA</t>
        </is>
      </c>
      <c r="D16" s="14" t="n">
        <v>85500000</v>
      </c>
      <c r="E16" s="15" t="n">
        <v>87445.55</v>
      </c>
      <c r="F16" s="16" t="n">
        <v>0.0344</v>
      </c>
      <c r="G16" s="16" t="n">
        <v>0.06685000000000001</v>
      </c>
    </row>
    <row r="17">
      <c r="A17" s="13" t="inlineStr">
        <is>
          <t>7.64% NABARD NCD SR 25B RED 06-12-2029**</t>
        </is>
      </c>
      <c r="B17" s="32" t="inlineStr">
        <is>
          <t>INE261F08EJ7</t>
        </is>
      </c>
      <c r="C17" s="32" t="inlineStr">
        <is>
          <t>ICRA AAA</t>
        </is>
      </c>
      <c r="D17" s="14" t="n">
        <v>82500000</v>
      </c>
      <c r="E17" s="15" t="n">
        <v>84934</v>
      </c>
      <c r="F17" s="16" t="n">
        <v>0.0334</v>
      </c>
      <c r="G17" s="16" t="n">
        <v>0.06775</v>
      </c>
    </row>
    <row r="18">
      <c r="A18" s="13" t="inlineStr">
        <is>
          <t>7.22% HPCL NCD RED 28-08-2029**</t>
        </is>
      </c>
      <c r="B18" s="32" t="inlineStr">
        <is>
          <t>INE094A08168</t>
        </is>
      </c>
      <c r="C18" s="32" t="inlineStr">
        <is>
          <t>CRISIL AAA</t>
        </is>
      </c>
      <c r="D18" s="14" t="n">
        <v>81737000</v>
      </c>
      <c r="E18" s="15" t="n">
        <v>83453.72</v>
      </c>
      <c r="F18" s="16" t="n">
        <v>0.0328</v>
      </c>
      <c r="G18" s="16" t="n">
        <v>0.06555</v>
      </c>
    </row>
    <row r="19">
      <c r="A19" s="13" t="inlineStr">
        <is>
          <t>7.55% IRFC NCD RED 12-04-2030**</t>
        </is>
      </c>
      <c r="B19" s="32" t="inlineStr">
        <is>
          <t>INE053F07BY5</t>
        </is>
      </c>
      <c r="C19" s="32" t="inlineStr">
        <is>
          <t>CRISIL AAA</t>
        </is>
      </c>
      <c r="D19" s="14" t="n">
        <v>81000000</v>
      </c>
      <c r="E19" s="15" t="n">
        <v>83213.57000000001</v>
      </c>
      <c r="F19" s="16" t="n">
        <v>0.0327</v>
      </c>
      <c r="G19" s="16" t="n">
        <v>0.06809999999999999</v>
      </c>
    </row>
    <row r="20">
      <c r="A20" s="13" t="inlineStr">
        <is>
          <t>7.70% NHAI NCD RED 13-09-2029**</t>
        </is>
      </c>
      <c r="B20" s="32" t="inlineStr">
        <is>
          <t>INE906B07HH5</t>
        </is>
      </c>
      <c r="C20" s="32" t="inlineStr">
        <is>
          <t>CRISIL AAA</t>
        </is>
      </c>
      <c r="D20" s="14" t="n">
        <v>75200000</v>
      </c>
      <c r="E20" s="15" t="n">
        <v>77791.99000000001</v>
      </c>
      <c r="F20" s="16" t="n">
        <v>0.0306</v>
      </c>
      <c r="G20" s="16" t="n">
        <v>0.066275</v>
      </c>
    </row>
    <row r="21">
      <c r="A21" s="13" t="inlineStr">
        <is>
          <t>7.54% NHAI NCD RED 25-01-2030**</t>
        </is>
      </c>
      <c r="B21" s="32" t="inlineStr">
        <is>
          <t>INE906B07HK9</t>
        </is>
      </c>
      <c r="C21" s="32" t="inlineStr">
        <is>
          <t>CRISIL AAA</t>
        </is>
      </c>
      <c r="D21" s="14" t="n">
        <v>73000000</v>
      </c>
      <c r="E21" s="15" t="n">
        <v>75084.44</v>
      </c>
      <c r="F21" s="16" t="n">
        <v>0.0295</v>
      </c>
      <c r="G21" s="16" t="n">
        <v>0.0672</v>
      </c>
    </row>
    <row r="22">
      <c r="A22" s="13" t="inlineStr">
        <is>
          <t>7.32% NTPC LTD NCD RED 17-07-2029**</t>
        </is>
      </c>
      <c r="B22" s="32" t="inlineStr">
        <is>
          <t>INE733E07KL3</t>
        </is>
      </c>
      <c r="C22" s="32" t="inlineStr">
        <is>
          <t>CRISIL AAA</t>
        </is>
      </c>
      <c r="D22" s="14" t="n">
        <v>72500000</v>
      </c>
      <c r="E22" s="15" t="n">
        <v>74199.98</v>
      </c>
      <c r="F22" s="16" t="n">
        <v>0.0292</v>
      </c>
      <c r="G22" s="16" t="n">
        <v>0.06555</v>
      </c>
    </row>
    <row r="23">
      <c r="A23" s="13" t="inlineStr">
        <is>
          <t>7.4% MANGALORE REF &amp; PET NCD 12-04-2030**</t>
        </is>
      </c>
      <c r="B23" s="32" t="inlineStr">
        <is>
          <t>INE103A08019</t>
        </is>
      </c>
      <c r="C23" s="32" t="inlineStr">
        <is>
          <t>CRISIL AAA</t>
        </is>
      </c>
      <c r="D23" s="14" t="n">
        <v>61500000</v>
      </c>
      <c r="E23" s="15" t="n">
        <v>62874.28</v>
      </c>
      <c r="F23" s="16" t="n">
        <v>0.0247</v>
      </c>
      <c r="G23" s="16" t="n">
        <v>0.06793100000000001</v>
      </c>
    </row>
    <row r="24">
      <c r="A24" s="13" t="inlineStr">
        <is>
          <t>7.08% IRFC NCD RED 28-02-2030**</t>
        </is>
      </c>
      <c r="B24" s="32" t="inlineStr">
        <is>
          <t>INE053F07CA3</t>
        </is>
      </c>
      <c r="C24" s="32" t="inlineStr">
        <is>
          <t>CRISIL AAA</t>
        </is>
      </c>
      <c r="D24" s="14" t="n">
        <v>61000000</v>
      </c>
      <c r="E24" s="15" t="n">
        <v>61610.12</v>
      </c>
      <c r="F24" s="16" t="n">
        <v>0.0242</v>
      </c>
      <c r="G24" s="16" t="n">
        <v>0.06805</v>
      </c>
    </row>
    <row r="25">
      <c r="A25" s="13" t="inlineStr">
        <is>
          <t>7.41% IOC NCD RED 22-10-2029**</t>
        </is>
      </c>
      <c r="B25" s="32" t="inlineStr">
        <is>
          <t>INE242A08437</t>
        </is>
      </c>
      <c r="C25" s="32" t="inlineStr">
        <is>
          <t>FITCH AAA</t>
        </is>
      </c>
      <c r="D25" s="14" t="n">
        <v>56000000</v>
      </c>
      <c r="E25" s="15" t="n">
        <v>57595.5</v>
      </c>
      <c r="F25" s="16" t="n">
        <v>0.0226</v>
      </c>
      <c r="G25" s="16" t="n">
        <v>0.0655</v>
      </c>
    </row>
    <row r="26">
      <c r="A26" s="13" t="inlineStr">
        <is>
          <t>7.50% REC LTD. NCD RED 28-02-2030**</t>
        </is>
      </c>
      <c r="B26" s="32" t="inlineStr">
        <is>
          <t>INE020B08CP7</t>
        </is>
      </c>
      <c r="C26" s="32" t="inlineStr">
        <is>
          <t>CRISIL AAA</t>
        </is>
      </c>
      <c r="D26" s="14" t="n">
        <v>53700000</v>
      </c>
      <c r="E26" s="15" t="n">
        <v>55110.32</v>
      </c>
      <c r="F26" s="16" t="n">
        <v>0.0217</v>
      </c>
      <c r="G26" s="16" t="n">
        <v>0.06755</v>
      </c>
    </row>
    <row r="27">
      <c r="A27" s="13" t="inlineStr">
        <is>
          <t>7.49% SIDBI SR VIII NCD RED 11-06-2029**</t>
        </is>
      </c>
      <c r="B27" s="32" t="inlineStr">
        <is>
          <t>INE556F08KX8</t>
        </is>
      </c>
      <c r="C27" s="32" t="inlineStr">
        <is>
          <t>CRISIL AAA</t>
        </is>
      </c>
      <c r="D27" s="14" t="n">
        <v>45000000</v>
      </c>
      <c r="E27" s="15" t="n">
        <v>46018.4</v>
      </c>
      <c r="F27" s="16" t="n">
        <v>0.0181</v>
      </c>
      <c r="G27" s="16" t="n">
        <v>0.06727900000000001</v>
      </c>
    </row>
    <row r="28">
      <c r="A28" s="13" t="inlineStr">
        <is>
          <t>7.49% NHAI NCD RED 01-08-2029**</t>
        </is>
      </c>
      <c r="B28" s="32" t="inlineStr">
        <is>
          <t>INE906B07HG7</t>
        </is>
      </c>
      <c r="C28" s="32" t="inlineStr">
        <is>
          <t>CRISIL AAA</t>
        </is>
      </c>
      <c r="D28" s="14" t="n">
        <v>43200000</v>
      </c>
      <c r="E28" s="15" t="n">
        <v>44355.47</v>
      </c>
      <c r="F28" s="16" t="n">
        <v>0.0174</v>
      </c>
      <c r="G28" s="16" t="n">
        <v>0.066275</v>
      </c>
    </row>
    <row r="29">
      <c r="A29" s="13" t="inlineStr">
        <is>
          <t>7.75% MANGALORE REF &amp; PET NCD 29-01-2030**</t>
        </is>
      </c>
      <c r="B29" s="32" t="inlineStr">
        <is>
          <t>INE103A08035</t>
        </is>
      </c>
      <c r="C29" s="32" t="inlineStr">
        <is>
          <t>CRISIL AAA</t>
        </is>
      </c>
      <c r="D29" s="14" t="n">
        <v>38500000</v>
      </c>
      <c r="E29" s="15" t="n">
        <v>39784.36</v>
      </c>
      <c r="F29" s="16" t="n">
        <v>0.0156</v>
      </c>
      <c r="G29" s="16" t="n">
        <v>0.06793100000000001</v>
      </c>
    </row>
    <row r="30">
      <c r="A30" s="13" t="inlineStr">
        <is>
          <t>7.38% POWER GRID CORP NCD RED 12-04-2030**</t>
        </is>
      </c>
      <c r="B30" s="32" t="inlineStr">
        <is>
          <t>INE752E08635</t>
        </is>
      </c>
      <c r="C30" s="32" t="inlineStr">
        <is>
          <t>CRISIL AAA</t>
        </is>
      </c>
      <c r="D30" s="14" t="n">
        <v>37500000</v>
      </c>
      <c r="E30" s="15" t="n">
        <v>38335.43</v>
      </c>
      <c r="F30" s="16" t="n">
        <v>0.0151</v>
      </c>
      <c r="G30" s="16" t="n">
        <v>0.067763</v>
      </c>
    </row>
    <row r="31">
      <c r="A31" s="13" t="inlineStr">
        <is>
          <t>7.55% IRFC NCD RED 06-11-29**</t>
        </is>
      </c>
      <c r="B31" s="32" t="inlineStr">
        <is>
          <t>INE053F07BX7</t>
        </is>
      </c>
      <c r="C31" s="32" t="inlineStr">
        <is>
          <t>CRISIL AAA</t>
        </is>
      </c>
      <c r="D31" s="14" t="n">
        <v>37000000</v>
      </c>
      <c r="E31" s="15" t="n">
        <v>37999.63</v>
      </c>
      <c r="F31" s="16" t="n">
        <v>0.0149</v>
      </c>
      <c r="G31" s="16" t="n">
        <v>0.0674</v>
      </c>
    </row>
    <row r="32">
      <c r="A32" s="13" t="inlineStr">
        <is>
          <t>7.47% SIDBI SR II NCD RED 05-09-2029**</t>
        </is>
      </c>
      <c r="B32" s="32" t="inlineStr">
        <is>
          <t>INE556F08KR0</t>
        </is>
      </c>
      <c r="C32" s="32" t="inlineStr">
        <is>
          <t>CRISIL AAA</t>
        </is>
      </c>
      <c r="D32" s="14" t="n">
        <v>36000000</v>
      </c>
      <c r="E32" s="15" t="n">
        <v>36829.15</v>
      </c>
      <c r="F32" s="16" t="n">
        <v>0.0145</v>
      </c>
      <c r="G32" s="16" t="n">
        <v>0.067428</v>
      </c>
    </row>
    <row r="33">
      <c r="A33" s="13" t="inlineStr">
        <is>
          <t>7.43% NABARD GOI SERV NCD RED 31-01-2030**</t>
        </is>
      </c>
      <c r="B33" s="32" t="inlineStr">
        <is>
          <t>INE261F08BX4</t>
        </is>
      </c>
      <c r="C33" s="32" t="inlineStr">
        <is>
          <t>ICRA AAA</t>
        </is>
      </c>
      <c r="D33" s="14" t="n">
        <v>35500000</v>
      </c>
      <c r="E33" s="15" t="n">
        <v>36414.16</v>
      </c>
      <c r="F33" s="16" t="n">
        <v>0.0143</v>
      </c>
      <c r="G33" s="16" t="n">
        <v>0.068123</v>
      </c>
    </row>
    <row r="34">
      <c r="A34" s="13" t="inlineStr">
        <is>
          <t>7.48% IRFC NCD RED 13-08-2029**</t>
        </is>
      </c>
      <c r="B34" s="32" t="inlineStr">
        <is>
          <t>INE053F07BU3</t>
        </is>
      </c>
      <c r="C34" s="32" t="inlineStr">
        <is>
          <t>CRISIL AAA</t>
        </is>
      </c>
      <c r="D34" s="14" t="n">
        <v>34000000</v>
      </c>
      <c r="E34" s="15" t="n">
        <v>34811.61</v>
      </c>
      <c r="F34" s="16" t="n">
        <v>0.0137</v>
      </c>
      <c r="G34" s="16" t="n">
        <v>0.06725</v>
      </c>
    </row>
    <row r="35">
      <c r="A35" s="13" t="inlineStr">
        <is>
          <t>8.12% NHPC NCD GOI SERVICED 22-03-2029**</t>
        </is>
      </c>
      <c r="B35" s="32" t="inlineStr">
        <is>
          <t>INE848E08136</t>
        </is>
      </c>
      <c r="C35" s="32" t="inlineStr">
        <is>
          <t>CARE AAA</t>
        </is>
      </c>
      <c r="D35" s="14" t="n">
        <v>27000000</v>
      </c>
      <c r="E35" s="15" t="n">
        <v>28303.16</v>
      </c>
      <c r="F35" s="16" t="n">
        <v>0.0111</v>
      </c>
      <c r="G35" s="16" t="n">
        <v>0.06583899999999999</v>
      </c>
    </row>
    <row r="36">
      <c r="A36" s="13" t="inlineStr">
        <is>
          <t>7.68% NABARD NCD SR 24F RED 30-04-2029**</t>
        </is>
      </c>
      <c r="B36" s="32" t="inlineStr">
        <is>
          <t>INE261F08EG3</t>
        </is>
      </c>
      <c r="C36" s="32" t="inlineStr">
        <is>
          <t>CRISIL AAA</t>
        </is>
      </c>
      <c r="D36" s="14" t="n">
        <v>27500000</v>
      </c>
      <c r="E36" s="15" t="n">
        <v>28252.51</v>
      </c>
      <c r="F36" s="16" t="n">
        <v>0.0111</v>
      </c>
      <c r="G36" s="16" t="n">
        <v>0.06734999999999999</v>
      </c>
    </row>
    <row r="37">
      <c r="A37" s="13" t="inlineStr">
        <is>
          <t>7.82% PFC SR BS225 NCD RED 13-03-2030**</t>
        </is>
      </c>
      <c r="B37" s="32" t="inlineStr">
        <is>
          <t>INE134E08MF0</t>
        </is>
      </c>
      <c r="C37" s="32" t="inlineStr">
        <is>
          <t>CRISIL AAA</t>
        </is>
      </c>
      <c r="D37" s="14" t="n">
        <v>25000000</v>
      </c>
      <c r="E37" s="15" t="n">
        <v>25967.43</v>
      </c>
      <c r="F37" s="16" t="n">
        <v>0.0102</v>
      </c>
      <c r="G37" s="16" t="n">
        <v>0.06734999999999999</v>
      </c>
    </row>
    <row r="38">
      <c r="A38" s="13" t="inlineStr">
        <is>
          <t>7.5% IRFC NCD RED 07-09-2029**</t>
        </is>
      </c>
      <c r="B38" s="32" t="inlineStr">
        <is>
          <t>INE053F07BW9</t>
        </is>
      </c>
      <c r="C38" s="32" t="inlineStr">
        <is>
          <t>CRISIL AAA</t>
        </is>
      </c>
      <c r="D38" s="14" t="n">
        <v>24500000</v>
      </c>
      <c r="E38" s="15" t="n">
        <v>25111.13</v>
      </c>
      <c r="F38" s="16" t="n">
        <v>0.009900000000000001</v>
      </c>
      <c r="G38" s="16" t="n">
        <v>0.06725</v>
      </c>
    </row>
    <row r="39">
      <c r="A39" s="13" t="inlineStr">
        <is>
          <t>7.25% INDIAN OIL CORP SR XXVII 05-01-30**</t>
        </is>
      </c>
      <c r="B39" s="32" t="inlineStr">
        <is>
          <t>INE242A08569</t>
        </is>
      </c>
      <c r="C39" s="32" t="inlineStr">
        <is>
          <t>CRISIL AAA</t>
        </is>
      </c>
      <c r="D39" s="14" t="n">
        <v>20500000</v>
      </c>
      <c r="E39" s="15" t="n">
        <v>20964.49</v>
      </c>
      <c r="F39" s="16" t="n">
        <v>0.008200000000000001</v>
      </c>
      <c r="G39" s="16" t="n">
        <v>0.06594999999999999</v>
      </c>
    </row>
    <row r="40">
      <c r="A40" s="13" t="inlineStr">
        <is>
          <t>8.85% REC LTD. NCD RED 16-04-2029**</t>
        </is>
      </c>
      <c r="B40" s="32" t="inlineStr">
        <is>
          <t>INE020B08BQ7</t>
        </is>
      </c>
      <c r="C40" s="32" t="inlineStr">
        <is>
          <t>CRISIL AAA</t>
        </is>
      </c>
      <c r="D40" s="14" t="n">
        <v>18000000</v>
      </c>
      <c r="E40" s="15" t="n">
        <v>19111.57</v>
      </c>
      <c r="F40" s="16" t="n">
        <v>0.0075</v>
      </c>
      <c r="G40" s="16" t="n">
        <v>0.0672</v>
      </c>
    </row>
    <row r="41">
      <c r="A41" s="13" t="inlineStr">
        <is>
          <t>8.36% NHAI NCD RED 20-05-2029**</t>
        </is>
      </c>
      <c r="B41" s="32" t="inlineStr">
        <is>
          <t>INE906B07HD4</t>
        </is>
      </c>
      <c r="C41" s="32" t="inlineStr">
        <is>
          <t>CRISIL AAA</t>
        </is>
      </c>
      <c r="D41" s="14" t="n">
        <v>17500000</v>
      </c>
      <c r="E41" s="15" t="n">
        <v>18414.22</v>
      </c>
      <c r="F41" s="16" t="n">
        <v>0.0072</v>
      </c>
      <c r="G41" s="16" t="n">
        <v>0.066025</v>
      </c>
    </row>
    <row r="42">
      <c r="A42" s="13" t="inlineStr">
        <is>
          <t>7.64% FOOD CORP GOI GRNT NCD 12-12-2029**</t>
        </is>
      </c>
      <c r="B42" s="32" t="inlineStr">
        <is>
          <t>INE861G08050</t>
        </is>
      </c>
      <c r="C42" s="32" t="inlineStr">
        <is>
          <t>CRISIL AAA(CE)</t>
        </is>
      </c>
      <c r="D42" s="14" t="n">
        <v>17500000</v>
      </c>
      <c r="E42" s="15" t="n">
        <v>17950.33</v>
      </c>
      <c r="F42" s="16" t="n">
        <v>0.0071</v>
      </c>
      <c r="G42" s="16" t="n">
        <v>0.06884999999999999</v>
      </c>
    </row>
    <row r="43">
      <c r="A43" s="13" t="inlineStr">
        <is>
          <t>8.3% REC LTD NCD RED 25-06-2029**</t>
        </is>
      </c>
      <c r="B43" s="32" t="inlineStr">
        <is>
          <t>INE020B08BU9</t>
        </is>
      </c>
      <c r="C43" s="32" t="inlineStr">
        <is>
          <t>CRISIL AAA</t>
        </is>
      </c>
      <c r="D43" s="14" t="n">
        <v>16500000</v>
      </c>
      <c r="E43" s="15" t="n">
        <v>17291.77</v>
      </c>
      <c r="F43" s="16" t="n">
        <v>0.0068</v>
      </c>
      <c r="G43" s="16" t="n">
        <v>0.0672</v>
      </c>
    </row>
    <row r="44">
      <c r="A44" s="13" t="inlineStr">
        <is>
          <t>7.36% INDIAN OIL COR N SR XXVI 16-07-29**</t>
        </is>
      </c>
      <c r="B44" s="32" t="inlineStr">
        <is>
          <t>INE242A08551</t>
        </is>
      </c>
      <c r="C44" s="32" t="inlineStr">
        <is>
          <t>CRISIL AAA</t>
        </is>
      </c>
      <c r="D44" s="14" t="n">
        <v>15000000</v>
      </c>
      <c r="E44" s="15" t="n">
        <v>15379.8</v>
      </c>
      <c r="F44" s="16" t="n">
        <v>0.006</v>
      </c>
      <c r="G44" s="16" t="n">
        <v>0.06535000000000001</v>
      </c>
    </row>
    <row r="45">
      <c r="A45" s="13" t="inlineStr">
        <is>
          <t>7.48% SIDBI SR VI NCD RED 24-05-2029**</t>
        </is>
      </c>
      <c r="B45" s="32" t="inlineStr">
        <is>
          <t>INE556F08KV2</t>
        </is>
      </c>
      <c r="C45" s="32" t="inlineStr">
        <is>
          <t>CRISIL AAA</t>
        </is>
      </c>
      <c r="D45" s="14" t="n">
        <v>15000000</v>
      </c>
      <c r="E45" s="15" t="n">
        <v>15330.6</v>
      </c>
      <c r="F45" s="16" t="n">
        <v>0.006</v>
      </c>
      <c r="G45" s="16" t="n">
        <v>0.06727900000000001</v>
      </c>
    </row>
    <row r="46">
      <c r="A46" s="13" t="inlineStr">
        <is>
          <t>7.10% NABARD GOI SERV NCD RED 08-02-2030**</t>
        </is>
      </c>
      <c r="B46" s="32" t="inlineStr">
        <is>
          <t>INE261F08BY2</t>
        </is>
      </c>
      <c r="C46" s="32" t="inlineStr">
        <is>
          <t>ICRA AAA</t>
        </is>
      </c>
      <c r="D46" s="14" t="n">
        <v>15000000</v>
      </c>
      <c r="E46" s="15" t="n">
        <v>15209.87</v>
      </c>
      <c r="F46" s="16" t="n">
        <v>0.006</v>
      </c>
      <c r="G46" s="16" t="n">
        <v>0.0682</v>
      </c>
    </row>
    <row r="47">
      <c r="A47" s="13" t="inlineStr">
        <is>
          <t>8.25% REC GOI SERVICED NCD RED 26-03-30**</t>
        </is>
      </c>
      <c r="B47" s="32" t="inlineStr">
        <is>
          <t>INE020B08CR3</t>
        </is>
      </c>
      <c r="C47" s="32" t="inlineStr">
        <is>
          <t>CRISIL AAA</t>
        </is>
      </c>
      <c r="D47" s="14" t="n">
        <v>14000000</v>
      </c>
      <c r="E47" s="15" t="n">
        <v>14831.8</v>
      </c>
      <c r="F47" s="16" t="n">
        <v>0.0058</v>
      </c>
      <c r="G47" s="16" t="n">
        <v>0.067579</v>
      </c>
    </row>
    <row r="48">
      <c r="A48" s="13" t="inlineStr">
        <is>
          <t>7.93% PFC LTD NCD RED 31-12-2029**</t>
        </is>
      </c>
      <c r="B48" s="32" t="inlineStr">
        <is>
          <t>INE134E08KI8</t>
        </is>
      </c>
      <c r="C48" s="32" t="inlineStr">
        <is>
          <t>CRISIL AAA</t>
        </is>
      </c>
      <c r="D48" s="14" t="n">
        <v>12500000</v>
      </c>
      <c r="E48" s="15" t="n">
        <v>13022.38</v>
      </c>
      <c r="F48" s="16" t="n">
        <v>0.0051</v>
      </c>
      <c r="G48" s="16" t="n">
        <v>0.0672</v>
      </c>
    </row>
    <row r="49">
      <c r="A49" s="13" t="inlineStr">
        <is>
          <t>7.74% HPCL NCD RED 02-03-2028**</t>
        </is>
      </c>
      <c r="B49" s="32" t="inlineStr">
        <is>
          <t>INE094A08150</t>
        </is>
      </c>
      <c r="C49" s="32" t="inlineStr">
        <is>
          <t>CRISIL AAA</t>
        </is>
      </c>
      <c r="D49" s="14" t="n">
        <v>12500000</v>
      </c>
      <c r="E49" s="15" t="n">
        <v>12827.41</v>
      </c>
      <c r="F49" s="16" t="n">
        <v>0.005</v>
      </c>
      <c r="G49" s="16" t="n">
        <v>0.0643</v>
      </c>
    </row>
    <row r="50">
      <c r="A50" s="13" t="inlineStr">
        <is>
          <t>8.24% POWER GRID NCD GOI SERV 14-02-2029**</t>
        </is>
      </c>
      <c r="B50" s="32" t="inlineStr">
        <is>
          <t>INE752E08551</t>
        </is>
      </c>
      <c r="C50" s="32" t="inlineStr">
        <is>
          <t>CRISIL AAA</t>
        </is>
      </c>
      <c r="D50" s="14" t="n">
        <v>11950000</v>
      </c>
      <c r="E50" s="15" t="n">
        <v>12587.41</v>
      </c>
      <c r="F50" s="16" t="n">
        <v>0.0049</v>
      </c>
      <c r="G50" s="16" t="n">
        <v>0.064591</v>
      </c>
    </row>
    <row r="51">
      <c r="A51" s="13" t="inlineStr">
        <is>
          <t>8.09% NLC INDIA LTD NCD RED 29-05-2029**</t>
        </is>
      </c>
      <c r="B51" s="32" t="inlineStr">
        <is>
          <t>INE589A07037</t>
        </is>
      </c>
      <c r="C51" s="32" t="inlineStr">
        <is>
          <t>ICRA AAA</t>
        </is>
      </c>
      <c r="D51" s="14" t="n">
        <v>11500000</v>
      </c>
      <c r="E51" s="15" t="n">
        <v>12002.69</v>
      </c>
      <c r="F51" s="16" t="n">
        <v>0.0047</v>
      </c>
      <c r="G51" s="16" t="n">
        <v>0.06625</v>
      </c>
    </row>
    <row r="52">
      <c r="A52" s="13" t="inlineStr">
        <is>
          <t>7.49% POWER GRID CORP NCD 25-10-2029**</t>
        </is>
      </c>
      <c r="B52" s="32" t="inlineStr">
        <is>
          <t>INE752E08601</t>
        </is>
      </c>
      <c r="C52" s="32" t="inlineStr">
        <is>
          <t>CRISIL AAA</t>
        </is>
      </c>
      <c r="D52" s="14" t="n">
        <v>10500000</v>
      </c>
      <c r="E52" s="15" t="n">
        <v>10815.4</v>
      </c>
      <c r="F52" s="16" t="n">
        <v>0.0043</v>
      </c>
      <c r="G52" s="16" t="n">
        <v>0.06585000000000001</v>
      </c>
    </row>
    <row r="53">
      <c r="A53" s="13" t="inlineStr">
        <is>
          <t>7.92% REC LTD. NCD RED 30-03-2030**</t>
        </is>
      </c>
      <c r="B53" s="32" t="inlineStr">
        <is>
          <t>INE020B08CJ0</t>
        </is>
      </c>
      <c r="C53" s="32" t="inlineStr">
        <is>
          <t>CRISIL AAA</t>
        </is>
      </c>
      <c r="D53" s="14" t="n">
        <v>10300000</v>
      </c>
      <c r="E53" s="15" t="n">
        <v>10731.69</v>
      </c>
      <c r="F53" s="16" t="n">
        <v>0.0042</v>
      </c>
      <c r="G53" s="16" t="n">
        <v>0.06755</v>
      </c>
    </row>
    <row r="54">
      <c r="A54" s="13" t="inlineStr">
        <is>
          <t>8.23% IRFC NCD RED 29-03-2029**</t>
        </is>
      </c>
      <c r="B54" s="32" t="inlineStr">
        <is>
          <t>INE053F07BE7</t>
        </is>
      </c>
      <c r="C54" s="32" t="inlineStr">
        <is>
          <t>CRISIL AAA</t>
        </is>
      </c>
      <c r="D54" s="14" t="n">
        <v>10000000</v>
      </c>
      <c r="E54" s="15" t="n">
        <v>10439.13</v>
      </c>
      <c r="F54" s="16" t="n">
        <v>0.0041</v>
      </c>
      <c r="G54" s="16" t="n">
        <v>0.0672</v>
      </c>
    </row>
    <row r="55">
      <c r="A55" s="13" t="inlineStr">
        <is>
          <t>7.14% EXIM BOND SR AA01 NCD 13-12-2029**</t>
        </is>
      </c>
      <c r="B55" s="32" t="inlineStr">
        <is>
          <t>INE514E08GD0</t>
        </is>
      </c>
      <c r="C55" s="32" t="inlineStr">
        <is>
          <t>CRISIL AAA</t>
        </is>
      </c>
      <c r="D55" s="14" t="n">
        <v>10000000</v>
      </c>
      <c r="E55" s="15" t="n">
        <v>10160.23</v>
      </c>
      <c r="F55" s="16" t="n">
        <v>0.004</v>
      </c>
      <c r="G55" s="16" t="n">
        <v>0.066717</v>
      </c>
    </row>
    <row r="56">
      <c r="A56" s="13" t="inlineStr">
        <is>
          <t>8.27% NHAI NCD RED 28-03-2029**</t>
        </is>
      </c>
      <c r="B56" s="32" t="inlineStr">
        <is>
          <t>INE906B07GP0</t>
        </is>
      </c>
      <c r="C56" s="32" t="inlineStr">
        <is>
          <t>CRISIL AAA</t>
        </is>
      </c>
      <c r="D56" s="14" t="n">
        <v>7500000</v>
      </c>
      <c r="E56" s="15" t="n">
        <v>7861.37</v>
      </c>
      <c r="F56" s="16" t="n">
        <v>0.0031</v>
      </c>
      <c r="G56" s="16" t="n">
        <v>0.065875</v>
      </c>
    </row>
    <row r="57">
      <c r="A57" s="13" t="inlineStr">
        <is>
          <t>7.27% NABARD NCD RED 14-02-2030**</t>
        </is>
      </c>
      <c r="B57" s="32" t="inlineStr">
        <is>
          <t>INE261F08BZ9</t>
        </is>
      </c>
      <c r="C57" s="32" t="inlineStr">
        <is>
          <t>CRISIL AAA</t>
        </is>
      </c>
      <c r="D57" s="14" t="n">
        <v>7500000</v>
      </c>
      <c r="E57" s="15" t="n">
        <v>7616.95</v>
      </c>
      <c r="F57" s="16" t="n">
        <v>0.003</v>
      </c>
      <c r="G57" s="16" t="n">
        <v>0.0682</v>
      </c>
    </row>
    <row r="58">
      <c r="A58" s="13" t="inlineStr">
        <is>
          <t>8.3% NTPC LTD NCD RED 15-01-2029**</t>
        </is>
      </c>
      <c r="B58" s="32" t="inlineStr">
        <is>
          <t>INE733E07KJ7</t>
        </is>
      </c>
      <c r="C58" s="32" t="inlineStr">
        <is>
          <t>CRISIL AAA</t>
        </is>
      </c>
      <c r="D58" s="14" t="n">
        <v>7000000</v>
      </c>
      <c r="E58" s="15" t="n">
        <v>7340.14</v>
      </c>
      <c r="F58" s="16" t="n">
        <v>0.0029</v>
      </c>
      <c r="G58" s="16" t="n">
        <v>0.06519999999999999</v>
      </c>
    </row>
    <row r="59">
      <c r="A59" s="13" t="inlineStr">
        <is>
          <t>8.85% POWER FIN CORP NCD RED 25-05-2029**</t>
        </is>
      </c>
      <c r="B59" s="32" t="inlineStr">
        <is>
          <t>INE134E08KC1</t>
        </is>
      </c>
      <c r="C59" s="32" t="inlineStr">
        <is>
          <t>CRISIL AAA</t>
        </is>
      </c>
      <c r="D59" s="14" t="n">
        <v>6500000</v>
      </c>
      <c r="E59" s="15" t="n">
        <v>6916.76</v>
      </c>
      <c r="F59" s="16" t="n">
        <v>0.0027</v>
      </c>
      <c r="G59" s="16" t="n">
        <v>0.067</v>
      </c>
    </row>
    <row r="60">
      <c r="A60" s="13" t="inlineStr">
        <is>
          <t>7.5% NHPC NCD RED 06-10-2029**</t>
        </is>
      </c>
      <c r="B60" s="32" t="inlineStr">
        <is>
          <t>INE848E07AS5</t>
        </is>
      </c>
      <c r="C60" s="32" t="inlineStr">
        <is>
          <t>FITCH AAA</t>
        </is>
      </c>
      <c r="D60" s="14" t="n">
        <v>6500000</v>
      </c>
      <c r="E60" s="15" t="n">
        <v>6679.48</v>
      </c>
      <c r="F60" s="16" t="n">
        <v>0.0026</v>
      </c>
      <c r="G60" s="16" t="n">
        <v>0.066537</v>
      </c>
    </row>
    <row r="61">
      <c r="A61" s="13" t="inlineStr">
        <is>
          <t>8.80% RECL NCD RED 14-05-2029**</t>
        </is>
      </c>
      <c r="B61" s="32" t="inlineStr">
        <is>
          <t>INE020B08BS3</t>
        </is>
      </c>
      <c r="C61" s="32" t="inlineStr">
        <is>
          <t>CRISIL AAA</t>
        </is>
      </c>
      <c r="D61" s="14" t="n">
        <v>5500000</v>
      </c>
      <c r="E61" s="15" t="n">
        <v>5838.21</v>
      </c>
      <c r="F61" s="16" t="n">
        <v>0.0023</v>
      </c>
      <c r="G61" s="16" t="n">
        <v>0.0672</v>
      </c>
    </row>
    <row r="62">
      <c r="A62" s="13" t="inlineStr">
        <is>
          <t>8.37% NHAI NCD RED 20-01-2029**</t>
        </is>
      </c>
      <c r="B62" s="32" t="inlineStr">
        <is>
          <t>INE906B07GN5</t>
        </is>
      </c>
      <c r="C62" s="32" t="inlineStr">
        <is>
          <t>CRISIL AAA</t>
        </is>
      </c>
      <c r="D62" s="14" t="n">
        <v>5500000</v>
      </c>
      <c r="E62" s="15" t="n">
        <v>5768.18</v>
      </c>
      <c r="F62" s="16" t="n">
        <v>0.0023</v>
      </c>
      <c r="G62" s="16" t="n">
        <v>0.065875</v>
      </c>
    </row>
    <row r="63">
      <c r="A63" s="13" t="inlineStr">
        <is>
          <t>7.25% NPCIL NCD RED 15-12-2029 XXXIII C**</t>
        </is>
      </c>
      <c r="B63" s="32" t="inlineStr">
        <is>
          <t>INE206D08436</t>
        </is>
      </c>
      <c r="C63" s="32" t="inlineStr">
        <is>
          <t>CRISIL AAA</t>
        </is>
      </c>
      <c r="D63" s="14" t="n">
        <v>5500000</v>
      </c>
      <c r="E63" s="15" t="n">
        <v>5633.95</v>
      </c>
      <c r="F63" s="16" t="n">
        <v>0.0022</v>
      </c>
      <c r="G63" s="16" t="n">
        <v>0.06660000000000001</v>
      </c>
    </row>
    <row r="64">
      <c r="A64" s="13" t="inlineStr">
        <is>
          <t>7.13% NHPC LTD NCD 11-02-2030**</t>
        </is>
      </c>
      <c r="B64" s="32" t="inlineStr">
        <is>
          <t>INE848E07BC7</t>
        </is>
      </c>
      <c r="C64" s="32" t="inlineStr">
        <is>
          <t>CARE AAA</t>
        </is>
      </c>
      <c r="D64" s="14" t="n">
        <v>5100000</v>
      </c>
      <c r="E64" s="15" t="n">
        <v>5172.46</v>
      </c>
      <c r="F64" s="16" t="n">
        <v>0.002</v>
      </c>
      <c r="G64" s="16" t="n">
        <v>0.0672</v>
      </c>
    </row>
    <row r="65">
      <c r="A65" s="13" t="inlineStr">
        <is>
          <t>6.7% REC LTD SR 249B NCD 31-12-29**</t>
        </is>
      </c>
      <c r="B65" s="32" t="inlineStr">
        <is>
          <t>INE020B08FY2</t>
        </is>
      </c>
      <c r="C65" s="32" t="inlineStr">
        <is>
          <t>ICRA AAA</t>
        </is>
      </c>
      <c r="D65" s="14" t="n">
        <v>5000000</v>
      </c>
      <c r="E65" s="15" t="n">
        <v>4992.17</v>
      </c>
      <c r="F65" s="16" t="n">
        <v>0.002</v>
      </c>
      <c r="G65" s="16" t="n">
        <v>0.06745</v>
      </c>
    </row>
    <row r="66">
      <c r="A66" s="13" t="inlineStr">
        <is>
          <t>8.4% POWER GRID NCD RED 26-05-2029**</t>
        </is>
      </c>
      <c r="B66" s="32" t="inlineStr">
        <is>
          <t>INE752E07MV8</t>
        </is>
      </c>
      <c r="C66" s="32" t="inlineStr">
        <is>
          <t>CRISIL AAA</t>
        </is>
      </c>
      <c r="D66" s="14" t="n">
        <v>4000000</v>
      </c>
      <c r="E66" s="15" t="n">
        <v>4221.94</v>
      </c>
      <c r="F66" s="16" t="n">
        <v>0.0017</v>
      </c>
      <c r="G66" s="16" t="n">
        <v>0.06544999999999999</v>
      </c>
    </row>
    <row r="67">
      <c r="A67" s="13" t="inlineStr">
        <is>
          <t>7.38% NHPC LTD NCD 03-01-2030**</t>
        </is>
      </c>
      <c r="B67" s="32" t="inlineStr">
        <is>
          <t>INE848E07AX5</t>
        </is>
      </c>
      <c r="C67" s="32" t="inlineStr">
        <is>
          <t>ICRA AAA</t>
        </is>
      </c>
      <c r="D67" s="14" t="n">
        <v>3800000</v>
      </c>
      <c r="E67" s="15" t="n">
        <v>3886.43</v>
      </c>
      <c r="F67" s="16" t="n">
        <v>0.0015</v>
      </c>
      <c r="G67" s="16" t="n">
        <v>0.0672</v>
      </c>
    </row>
    <row r="68">
      <c r="A68" s="13" t="inlineStr">
        <is>
          <t>8.15% POWER GRID CORP NCD RED 09-03-2030**</t>
        </is>
      </c>
      <c r="B68" s="32" t="inlineStr">
        <is>
          <t>INE752E07MK1</t>
        </is>
      </c>
      <c r="C68" s="32" t="inlineStr">
        <is>
          <t>CRISIL AAA</t>
        </is>
      </c>
      <c r="D68" s="14" t="n">
        <v>3500000</v>
      </c>
      <c r="E68" s="15" t="n">
        <v>3672.04</v>
      </c>
      <c r="F68" s="16" t="n">
        <v>0.0014</v>
      </c>
      <c r="G68" s="16" t="n">
        <v>0.06771099999999999</v>
      </c>
    </row>
    <row r="69">
      <c r="A69" s="13" t="inlineStr">
        <is>
          <t>7.34% POWER GRID CORP NCD 13-07-2029**</t>
        </is>
      </c>
      <c r="B69" s="32" t="inlineStr">
        <is>
          <t>INE752E08577</t>
        </is>
      </c>
      <c r="C69" s="32" t="inlineStr">
        <is>
          <t>CRISIL AAA</t>
        </is>
      </c>
      <c r="D69" s="14" t="n">
        <v>3500000</v>
      </c>
      <c r="E69" s="15" t="n">
        <v>3582.38</v>
      </c>
      <c r="F69" s="16" t="n">
        <v>0.0014</v>
      </c>
      <c r="G69" s="16" t="n">
        <v>0.06569999999999999</v>
      </c>
    </row>
    <row r="70">
      <c r="A70" s="13" t="inlineStr">
        <is>
          <t>8.14% NUCLEAR POWER NCD RED 25-03-2030**</t>
        </is>
      </c>
      <c r="B70" s="32" t="inlineStr">
        <is>
          <t>INE206D08303</t>
        </is>
      </c>
      <c r="C70" s="32" t="inlineStr">
        <is>
          <t>CRISIL AAA</t>
        </is>
      </c>
      <c r="D70" s="14" t="n">
        <v>3000000</v>
      </c>
      <c r="E70" s="15" t="n">
        <v>3173.19</v>
      </c>
      <c r="F70" s="16" t="n">
        <v>0.0012</v>
      </c>
      <c r="G70" s="16" t="n">
        <v>0.06685000000000001</v>
      </c>
    </row>
    <row r="71">
      <c r="A71" s="13" t="inlineStr">
        <is>
          <t>8.15% EXIM NCB 21-01-2030 R21 - 2030**</t>
        </is>
      </c>
      <c r="B71" s="32" t="inlineStr">
        <is>
          <t>INE514E08EJ2</t>
        </is>
      </c>
      <c r="C71" s="32" t="inlineStr">
        <is>
          <t>CRISIL AAA</t>
        </is>
      </c>
      <c r="D71" s="14" t="n">
        <v>3000000</v>
      </c>
      <c r="E71" s="15" t="n">
        <v>3153.36</v>
      </c>
      <c r="F71" s="16" t="n">
        <v>0.0012</v>
      </c>
      <c r="G71" s="16" t="n">
        <v>0.066867</v>
      </c>
    </row>
    <row r="72">
      <c r="A72" s="13" t="inlineStr">
        <is>
          <t>7.95% IRFC NCD RED 12-06-2029**</t>
        </is>
      </c>
      <c r="B72" s="32" t="inlineStr">
        <is>
          <t>INE053F07BR9</t>
        </is>
      </c>
      <c r="C72" s="32" t="inlineStr">
        <is>
          <t>CRISIL AAA</t>
        </is>
      </c>
      <c r="D72" s="14" t="n">
        <v>3000000</v>
      </c>
      <c r="E72" s="15" t="n">
        <v>3111.14</v>
      </c>
      <c r="F72" s="16" t="n">
        <v>0.0012</v>
      </c>
      <c r="G72" s="16" t="n">
        <v>0.06725</v>
      </c>
    </row>
    <row r="73">
      <c r="A73" s="13" t="inlineStr">
        <is>
          <t>9.3% POWER GRID CORP NCD RED 04-09-2029**</t>
        </is>
      </c>
      <c r="B73" s="32" t="inlineStr">
        <is>
          <t>INE752E07LR8</t>
        </is>
      </c>
      <c r="C73" s="32" t="inlineStr">
        <is>
          <t>CRISIL AAA</t>
        </is>
      </c>
      <c r="D73" s="14" t="n">
        <v>2500000</v>
      </c>
      <c r="E73" s="15" t="n">
        <v>2719.64</v>
      </c>
      <c r="F73" s="16" t="n">
        <v>0.0011</v>
      </c>
      <c r="G73" s="16" t="n">
        <v>0.06569999999999999</v>
      </c>
    </row>
    <row r="74">
      <c r="A74" s="13" t="inlineStr">
        <is>
          <t>8.13% NUCLEAR POWER CORP NCD 28-03-2030**</t>
        </is>
      </c>
      <c r="B74" s="32" t="inlineStr">
        <is>
          <t>INE206D08394</t>
        </is>
      </c>
      <c r="C74" s="32" t="inlineStr">
        <is>
          <t>CRISIL AAA</t>
        </is>
      </c>
      <c r="D74" s="14" t="n">
        <v>2500000</v>
      </c>
      <c r="E74" s="15" t="n">
        <v>2643.63</v>
      </c>
      <c r="F74" s="16" t="n">
        <v>0.001</v>
      </c>
      <c r="G74" s="16" t="n">
        <v>0.06685199999999999</v>
      </c>
    </row>
    <row r="75">
      <c r="A75" s="13" t="inlineStr">
        <is>
          <t>8.20% PGCIL NCD 23-01-2030 STRPPS D**</t>
        </is>
      </c>
      <c r="B75" s="32" t="inlineStr">
        <is>
          <t>INE752E07MH7</t>
        </is>
      </c>
      <c r="C75" s="32" t="inlineStr">
        <is>
          <t>CRISIL AAA</t>
        </is>
      </c>
      <c r="D75" s="14" t="n">
        <v>1500000</v>
      </c>
      <c r="E75" s="15" t="n">
        <v>1574.77</v>
      </c>
      <c r="F75" s="16" t="n">
        <v>0.0005999999999999999</v>
      </c>
      <c r="G75" s="16" t="n">
        <v>0.06771199999999999</v>
      </c>
    </row>
    <row r="76">
      <c r="A76" s="13" t="inlineStr">
        <is>
          <t>7.41% NABARD NCD RED 18-07-2029**</t>
        </is>
      </c>
      <c r="B76" s="32" t="inlineStr">
        <is>
          <t>INE261F08BM7</t>
        </is>
      </c>
      <c r="C76" s="32" t="inlineStr">
        <is>
          <t>FITCH AAA</t>
        </is>
      </c>
      <c r="D76" s="14" t="n">
        <v>1500000</v>
      </c>
      <c r="E76" s="15" t="n">
        <v>1529.62</v>
      </c>
      <c r="F76" s="16" t="n">
        <v>0.0005999999999999999</v>
      </c>
      <c r="G76" s="16" t="n">
        <v>0.06759999999999999</v>
      </c>
    </row>
    <row r="77">
      <c r="A77" s="13" t="inlineStr">
        <is>
          <t>9.18% NUCLEAR POWER CORP NCD RD 23-01-29**</t>
        </is>
      </c>
      <c r="B77" s="32" t="inlineStr">
        <is>
          <t>INE206D08162</t>
        </is>
      </c>
      <c r="C77" s="32" t="inlineStr">
        <is>
          <t>CRISIL AAA</t>
        </is>
      </c>
      <c r="D77" s="14" t="n">
        <v>1000000</v>
      </c>
      <c r="E77" s="15" t="n">
        <v>1074.79</v>
      </c>
      <c r="F77" s="16" t="n">
        <v>0.0004</v>
      </c>
      <c r="G77" s="16" t="n">
        <v>0.066124</v>
      </c>
    </row>
    <row r="78">
      <c r="A78" s="13" t="inlineStr">
        <is>
          <t>8.87% EXIM BANK NCD RED 30-10-2029**</t>
        </is>
      </c>
      <c r="B78" s="32" t="inlineStr">
        <is>
          <t>INE514E08ED5</t>
        </is>
      </c>
      <c r="C78" s="32" t="inlineStr">
        <is>
          <t>CRISIL AAA</t>
        </is>
      </c>
      <c r="D78" s="14" t="n">
        <v>1000000</v>
      </c>
      <c r="E78" s="15" t="n">
        <v>1073.35</v>
      </c>
      <c r="F78" s="16" t="n">
        <v>0.0004</v>
      </c>
      <c r="G78" s="16" t="n">
        <v>0.066717</v>
      </c>
    </row>
    <row r="79">
      <c r="A79" s="13" t="inlineStr">
        <is>
          <t>8.40% NUCLEAR POW COR IN LTD NCD28-11-29**</t>
        </is>
      </c>
      <c r="B79" s="32" t="inlineStr">
        <is>
          <t>INE206D08253</t>
        </is>
      </c>
      <c r="C79" s="32" t="inlineStr">
        <is>
          <t>CRISIL AAA</t>
        </is>
      </c>
      <c r="D79" s="14" t="n">
        <v>1000000</v>
      </c>
      <c r="E79" s="15" t="n">
        <v>1063.98</v>
      </c>
      <c r="F79" s="16" t="n">
        <v>0.0004</v>
      </c>
      <c r="G79" s="16" t="n">
        <v>0.06660000000000001</v>
      </c>
    </row>
    <row r="80">
      <c r="A80" s="13" t="inlineStr">
        <is>
          <t>7.36% NLC INDIA LTD. NCD RED 25-01-2030**</t>
        </is>
      </c>
      <c r="B80" s="32" t="inlineStr">
        <is>
          <t>INE589A07045</t>
        </is>
      </c>
      <c r="C80" s="32" t="inlineStr">
        <is>
          <t>ICRA AAA</t>
        </is>
      </c>
      <c r="D80" s="14" t="n">
        <v>1000000</v>
      </c>
      <c r="E80" s="15" t="n">
        <v>1022.58</v>
      </c>
      <c r="F80" s="16" t="n">
        <v>0.0004</v>
      </c>
      <c r="G80" s="16" t="n">
        <v>0.06710000000000001</v>
      </c>
    </row>
    <row r="81">
      <c r="A81" s="13" t="inlineStr">
        <is>
          <t>9.18% NUCLEAR POWER CORP NCD RD 23-01-28**</t>
        </is>
      </c>
      <c r="B81" s="32" t="inlineStr">
        <is>
          <t>INE206D08204</t>
        </is>
      </c>
      <c r="C81" s="32" t="inlineStr">
        <is>
          <t>CRISIL AAA</t>
        </is>
      </c>
      <c r="D81" s="14" t="n">
        <v>500000</v>
      </c>
      <c r="E81" s="15" t="n">
        <v>527.1900000000001</v>
      </c>
      <c r="F81" s="16" t="n">
        <v>0.0002</v>
      </c>
      <c r="G81" s="16" t="n">
        <v>0.06521</v>
      </c>
    </row>
    <row r="82">
      <c r="A82" s="13" t="inlineStr">
        <is>
          <t>8.70% POWER GRID CORP NCD RED 15-07-2028**</t>
        </is>
      </c>
      <c r="B82" s="32" t="inlineStr">
        <is>
          <t>INE752E07LC0</t>
        </is>
      </c>
      <c r="C82" s="32" t="inlineStr">
        <is>
          <t>CRISIL AAA</t>
        </is>
      </c>
      <c r="D82" s="14" t="n">
        <v>500000</v>
      </c>
      <c r="E82" s="15" t="n">
        <v>524.99</v>
      </c>
      <c r="F82" s="16" t="n">
        <v>0.0002</v>
      </c>
      <c r="G82" s="16" t="n">
        <v>0.06535000000000001</v>
      </c>
    </row>
    <row r="83">
      <c r="A83" s="13" t="inlineStr">
        <is>
          <t>8.13% PGCIL NCD 25-04-2029 LIII J**</t>
        </is>
      </c>
      <c r="B83" s="32" t="inlineStr">
        <is>
          <t>INE752E07NV6</t>
        </is>
      </c>
      <c r="C83" s="32" t="inlineStr">
        <is>
          <t>CRISIL AAA</t>
        </is>
      </c>
      <c r="D83" s="14" t="n">
        <v>500000</v>
      </c>
      <c r="E83" s="15" t="n">
        <v>523.15</v>
      </c>
      <c r="F83" s="16" t="n">
        <v>0.0002</v>
      </c>
      <c r="G83" s="16" t="n">
        <v>0.06544999999999999</v>
      </c>
    </row>
    <row r="84">
      <c r="A84" s="13" t="inlineStr">
        <is>
          <t>7.8% NHAI NCD RED 26-06-2029**</t>
        </is>
      </c>
      <c r="B84" s="32" t="inlineStr">
        <is>
          <t>INE906B07HF9</t>
        </is>
      </c>
      <c r="C84" s="32" t="inlineStr">
        <is>
          <t>FITCH AAA</t>
        </is>
      </c>
      <c r="D84" s="14" t="n">
        <v>500000</v>
      </c>
      <c r="E84" s="15" t="n">
        <v>518.1900000000001</v>
      </c>
      <c r="F84" s="16" t="n">
        <v>0.0002</v>
      </c>
      <c r="G84" s="16" t="n">
        <v>0.066025</v>
      </c>
    </row>
    <row r="85">
      <c r="A85" s="13" t="inlineStr">
        <is>
          <t>8.83% EXIM BK OF INDIA NCD RED 03-11-29**</t>
        </is>
      </c>
      <c r="B85" s="32" t="inlineStr">
        <is>
          <t>INE514E08EE3</t>
        </is>
      </c>
      <c r="C85" s="32" t="inlineStr">
        <is>
          <t>CRISIL AAA</t>
        </is>
      </c>
      <c r="D85" s="14" t="n">
        <v>400000</v>
      </c>
      <c r="E85" s="15" t="n">
        <v>428.88</v>
      </c>
      <c r="F85" s="16" t="n">
        <v>0.0002</v>
      </c>
      <c r="G85" s="16" t="n">
        <v>0.066717</v>
      </c>
    </row>
    <row r="86">
      <c r="A86" s="17" t="inlineStr">
        <is>
          <t>Sub Total</t>
        </is>
      </c>
      <c r="B86" s="33" t="n"/>
      <c r="C86" s="33" t="n"/>
      <c r="D86" s="18" t="n"/>
      <c r="E86" s="19" t="n">
        <v>2205923.15</v>
      </c>
      <c r="F86" s="20" t="n">
        <v>0.8667</v>
      </c>
      <c r="G86" s="21" t="n"/>
    </row>
    <row r="87">
      <c r="A87" s="13" t="n"/>
      <c r="B87" s="32" t="n"/>
      <c r="C87" s="32" t="n"/>
      <c r="D87" s="14" t="n"/>
      <c r="E87" s="15" t="n"/>
      <c r="F87" s="16" t="n"/>
      <c r="G87" s="16" t="n"/>
    </row>
    <row r="88">
      <c r="A88" s="17" t="inlineStr">
        <is>
          <t>Government Securities</t>
        </is>
      </c>
      <c r="B88" s="32" t="n"/>
      <c r="C88" s="32" t="n"/>
      <c r="D88" s="14" t="n"/>
      <c r="E88" s="15" t="n"/>
      <c r="F88" s="16" t="n"/>
      <c r="G88" s="16" t="n"/>
    </row>
    <row r="89">
      <c r="A89" s="13" t="inlineStr">
        <is>
          <t>6.75% GOVT OF INDIA RED 23-12-2029</t>
        </is>
      </c>
      <c r="B89" s="32" t="inlineStr">
        <is>
          <t>IN0020240183</t>
        </is>
      </c>
      <c r="C89" s="32" t="inlineStr">
        <is>
          <t>SOVEREIGN</t>
        </is>
      </c>
      <c r="D89" s="14" t="n">
        <v>150500000</v>
      </c>
      <c r="E89" s="15" t="n">
        <v>153860.67</v>
      </c>
      <c r="F89" s="16" t="n">
        <v>0.0605</v>
      </c>
      <c r="G89" s="16" t="n">
        <v>0.062127</v>
      </c>
    </row>
    <row r="90">
      <c r="A90" s="13" t="inlineStr">
        <is>
          <t>7.10% GOVT OF INDIA RED 18-04-2029</t>
        </is>
      </c>
      <c r="B90" s="32" t="inlineStr">
        <is>
          <t>IN0020220011</t>
        </is>
      </c>
      <c r="C90" s="32" t="inlineStr">
        <is>
          <t>SOVEREIGN</t>
        </is>
      </c>
      <c r="D90" s="14" t="n">
        <v>54000000</v>
      </c>
      <c r="E90" s="15" t="n">
        <v>55923.43</v>
      </c>
      <c r="F90" s="16" t="n">
        <v>0.022</v>
      </c>
      <c r="G90" s="16" t="n">
        <v>0.060065</v>
      </c>
    </row>
    <row r="91">
      <c r="A91" s="13" t="inlineStr">
        <is>
          <t>7.04% GOVT OF INDIA RED 03-06-2029</t>
        </is>
      </c>
      <c r="B91" s="32" t="inlineStr">
        <is>
          <t>IN0020240050</t>
        </is>
      </c>
      <c r="C91" s="32" t="inlineStr">
        <is>
          <t>SOVEREIGN</t>
        </is>
      </c>
      <c r="D91" s="14" t="n">
        <v>25000000</v>
      </c>
      <c r="E91" s="15" t="n">
        <v>25825.03</v>
      </c>
      <c r="F91" s="16" t="n">
        <v>0.0102</v>
      </c>
      <c r="G91" s="16" t="n">
        <v>0.060718</v>
      </c>
    </row>
    <row r="92">
      <c r="A92" s="17" t="inlineStr">
        <is>
          <t>Sub Total</t>
        </is>
      </c>
      <c r="B92" s="33" t="n"/>
      <c r="C92" s="33" t="n"/>
      <c r="D92" s="18" t="n"/>
      <c r="E92" s="19" t="n">
        <v>235609.13</v>
      </c>
      <c r="F92" s="20" t="n">
        <v>0.0927</v>
      </c>
      <c r="G92" s="21" t="n"/>
    </row>
    <row r="93">
      <c r="A93" s="13" t="n"/>
      <c r="B93" s="32" t="n"/>
      <c r="C93" s="32" t="n"/>
      <c r="D93" s="14" t="n"/>
      <c r="E93" s="15" t="n"/>
      <c r="F93" s="16" t="n"/>
      <c r="G93" s="16" t="n"/>
    </row>
    <row r="94">
      <c r="A94" s="17" t="inlineStr">
        <is>
          <t>(b)Privately Placed/Unlisted</t>
        </is>
      </c>
      <c r="B94" s="32" t="n"/>
      <c r="C94" s="32" t="n"/>
      <c r="D94" s="14" t="n"/>
      <c r="E94" s="15" t="n"/>
      <c r="F94" s="16" t="n"/>
      <c r="G94" s="16" t="n"/>
    </row>
    <row r="95">
      <c r="A95" s="17" t="inlineStr">
        <is>
          <t>Sub Total</t>
        </is>
      </c>
      <c r="B95" s="32" t="n"/>
      <c r="C95" s="32" t="n"/>
      <c r="D95" s="14" t="n"/>
      <c r="E95" s="22" t="inlineStr">
        <is>
          <t>NIL</t>
        </is>
      </c>
      <c r="F95" s="23" t="inlineStr">
        <is>
          <t>NIL</t>
        </is>
      </c>
      <c r="G95" s="16" t="n"/>
    </row>
    <row r="96">
      <c r="A96" s="13" t="n"/>
      <c r="B96" s="32" t="n"/>
      <c r="C96" s="32" t="n"/>
      <c r="D96" s="14" t="n"/>
      <c r="E96" s="15" t="n"/>
      <c r="F96" s="16" t="n"/>
      <c r="G96" s="16" t="n"/>
    </row>
    <row r="97">
      <c r="A97" s="17" t="inlineStr">
        <is>
          <t>(c)Securitised Debt Instruments</t>
        </is>
      </c>
      <c r="B97" s="32" t="n"/>
      <c r="C97" s="32" t="n"/>
      <c r="D97" s="14" t="n"/>
      <c r="E97" s="15" t="n"/>
      <c r="F97" s="16" t="n"/>
      <c r="G97" s="16" t="n"/>
    </row>
    <row r="98">
      <c r="A98" s="17" t="inlineStr">
        <is>
          <t>Sub Total</t>
        </is>
      </c>
      <c r="B98" s="32" t="n"/>
      <c r="C98" s="32" t="n"/>
      <c r="D98" s="14" t="n"/>
      <c r="E98" s="22" t="inlineStr">
        <is>
          <t>NIL</t>
        </is>
      </c>
      <c r="F98" s="23" t="inlineStr">
        <is>
          <t>NIL</t>
        </is>
      </c>
      <c r="G98" s="16" t="n"/>
    </row>
    <row r="99">
      <c r="A99" s="13" t="n"/>
      <c r="B99" s="32" t="n"/>
      <c r="C99" s="32" t="n"/>
      <c r="D99" s="14" t="n"/>
      <c r="E99" s="15" t="n"/>
      <c r="F99" s="16" t="n"/>
      <c r="G99" s="16" t="n"/>
    </row>
    <row r="100">
      <c r="A100" s="25" t="inlineStr">
        <is>
          <t>TOTAL</t>
        </is>
      </c>
      <c r="B100" s="34" t="n"/>
      <c r="C100" s="34" t="n"/>
      <c r="D100" s="26" t="n"/>
      <c r="E100" s="19" t="n">
        <v>2441532.28</v>
      </c>
      <c r="F100" s="20" t="n">
        <v>0.9594</v>
      </c>
      <c r="G100" s="21" t="n"/>
    </row>
    <row r="101">
      <c r="A101" s="13" t="n"/>
      <c r="B101" s="32" t="n"/>
      <c r="C101" s="32" t="n"/>
      <c r="D101" s="14" t="n"/>
      <c r="E101" s="15" t="n"/>
      <c r="F101" s="16" t="n"/>
      <c r="G101" s="16" t="n"/>
    </row>
    <row r="102">
      <c r="A102" s="13" t="n"/>
      <c r="B102" s="32" t="n"/>
      <c r="C102" s="32" t="n"/>
      <c r="D102" s="14" t="n"/>
      <c r="E102" s="15" t="n"/>
      <c r="F102" s="16" t="n"/>
      <c r="G102" s="16" t="n"/>
    </row>
    <row r="103">
      <c r="A103" s="17" t="inlineStr">
        <is>
          <t>TREPS / Reverse Repo</t>
        </is>
      </c>
      <c r="B103" s="32" t="n"/>
      <c r="C103" s="32" t="n"/>
      <c r="D103" s="14" t="n"/>
      <c r="E103" s="15" t="n"/>
      <c r="F103" s="16" t="n"/>
      <c r="G103" s="16" t="n"/>
    </row>
    <row r="104">
      <c r="A104" s="13" t="inlineStr">
        <is>
          <t>Clearing Corporation of India Ltd.</t>
        </is>
      </c>
      <c r="B104" s="32" t="n"/>
      <c r="C104" s="32" t="n"/>
      <c r="D104" s="14" t="n"/>
      <c r="E104" s="15" t="n">
        <v>1175.48</v>
      </c>
      <c r="F104" s="16" t="n">
        <v>0.0005</v>
      </c>
      <c r="G104" s="16" t="n">
        <v>0.053935</v>
      </c>
    </row>
    <row r="105">
      <c r="A105" s="17" t="inlineStr">
        <is>
          <t>Sub Total</t>
        </is>
      </c>
      <c r="B105" s="33" t="n"/>
      <c r="C105" s="33" t="n"/>
      <c r="D105" s="18" t="n"/>
      <c r="E105" s="19" t="n">
        <v>1175.48</v>
      </c>
      <c r="F105" s="20" t="n">
        <v>0.0005</v>
      </c>
      <c r="G105" s="21" t="n"/>
    </row>
    <row r="106">
      <c r="A106" s="13" t="n"/>
      <c r="B106" s="32" t="n"/>
      <c r="C106" s="32" t="n"/>
      <c r="D106" s="14" t="n"/>
      <c r="E106" s="15" t="n"/>
      <c r="F106" s="16" t="n"/>
      <c r="G106" s="16" t="n"/>
    </row>
    <row r="107">
      <c r="A107" s="25" t="inlineStr">
        <is>
          <t>TOTAL</t>
        </is>
      </c>
      <c r="B107" s="34" t="n"/>
      <c r="C107" s="34" t="n"/>
      <c r="D107" s="26" t="n"/>
      <c r="E107" s="19" t="n">
        <v>1175.48</v>
      </c>
      <c r="F107" s="20" t="n">
        <v>0.0005</v>
      </c>
      <c r="G107" s="21" t="n"/>
    </row>
    <row r="108">
      <c r="A108" s="13" t="inlineStr">
        <is>
          <t>Accrued Interest</t>
        </is>
      </c>
      <c r="B108" s="32" t="n"/>
      <c r="C108" s="32" t="n"/>
      <c r="D108" s="14" t="n"/>
      <c r="E108" s="15" t="n">
        <v>100318.0188083</v>
      </c>
      <c r="F108" s="16" t="n">
        <v>0.039449</v>
      </c>
      <c r="G108" s="16" t="n"/>
    </row>
    <row r="109">
      <c r="A109" s="13" t="inlineStr">
        <is>
          <t>Net Receivables/(Payables)</t>
        </is>
      </c>
      <c r="B109" s="32" t="n"/>
      <c r="C109" s="32" t="n"/>
      <c r="D109" s="14" t="n"/>
      <c r="E109" s="36" t="n">
        <v>-83.9288083</v>
      </c>
      <c r="F109" s="16" t="n">
        <v>0.000651</v>
      </c>
      <c r="G109" s="16" t="n">
        <v>0.053935</v>
      </c>
    </row>
    <row r="110">
      <c r="A110" s="27" t="inlineStr">
        <is>
          <t>GRAND TOTAL</t>
        </is>
      </c>
      <c r="B110" s="35" t="n"/>
      <c r="C110" s="35" t="n"/>
      <c r="D110" s="28" t="n"/>
      <c r="E110" s="29" t="n">
        <v>2542941.85</v>
      </c>
      <c r="F110" s="30" t="n">
        <v>1</v>
      </c>
      <c r="G110" s="30" t="n"/>
    </row>
    <row r="112">
      <c r="A112" s="83" t="inlineStr">
        <is>
          <t>**Non Traded Security</t>
        </is>
      </c>
    </row>
    <row r="113">
      <c r="A113" s="83" t="inlineStr">
        <is>
          <t>In accordance with SEBI Circular no. SEBI/HO/IMD/PoD2/P/CIR/2024/183 dated December 13, 2024, Debt Index Replication Factor (DIRF) is 77.12%.</t>
        </is>
      </c>
    </row>
    <row r="115">
      <c r="A115" s="83" t="inlineStr">
        <is>
          <t>Notes:</t>
        </is>
      </c>
    </row>
    <row r="116" ht="29" customHeight="1">
      <c r="A116" s="57" t="inlineStr">
        <is>
          <t>1. Security in default beyond its maturiy date</t>
        </is>
      </c>
      <c r="B116" s="3" t="inlineStr">
        <is>
          <t>NIL</t>
        </is>
      </c>
    </row>
    <row r="117">
      <c r="A117" t="inlineStr">
        <is>
          <t>2. NAV at the beginning of the period (Rs. per unit)</t>
        </is>
      </c>
    </row>
    <row r="118">
      <c r="A118" t="inlineStr">
        <is>
          <t>Plan /option (Face Value 1000)</t>
        </is>
      </c>
      <c r="B118" t="inlineStr">
        <is>
          <t>As on</t>
        </is>
      </c>
      <c r="C118" t="inlineStr">
        <is>
          <t>As on</t>
        </is>
      </c>
    </row>
    <row r="119">
      <c r="B119" s="58" t="n">
        <v>45961</v>
      </c>
      <c r="C119" s="58" t="n">
        <v>45989</v>
      </c>
    </row>
    <row r="120">
      <c r="A120" t="inlineStr">
        <is>
          <t>Growth Option</t>
        </is>
      </c>
      <c r="B120" t="n">
        <v>1553.8116</v>
      </c>
      <c r="C120" t="n">
        <v>1563.2816</v>
      </c>
    </row>
    <row r="122">
      <c r="A122" t="inlineStr">
        <is>
          <t xml:space="preserve">3. Total Dividend (Net) declared during the month </t>
        </is>
      </c>
      <c r="B122" s="3" t="inlineStr">
        <is>
          <t>NIL</t>
        </is>
      </c>
    </row>
    <row r="123">
      <c r="A123" t="inlineStr">
        <is>
          <t>4. Bonus was declared during the month</t>
        </is>
      </c>
      <c r="B123" s="3" t="inlineStr">
        <is>
          <t>NIL</t>
        </is>
      </c>
    </row>
    <row r="124" ht="58" customHeight="1">
      <c r="A124" s="57" t="inlineStr">
        <is>
          <t>5. Investment in Repo of Corporate Debt Securities during the month ended November 30, 2025</t>
        </is>
      </c>
      <c r="B124" s="3" t="inlineStr">
        <is>
          <t>NIL</t>
        </is>
      </c>
    </row>
    <row r="125" ht="43.5" customHeight="1">
      <c r="A125" s="57" t="inlineStr">
        <is>
          <t>6. Investment in foreign securities/ADRs/GDRs at the end of the month</t>
        </is>
      </c>
      <c r="B125" s="3" t="inlineStr">
        <is>
          <t>NIL</t>
        </is>
      </c>
    </row>
    <row r="126">
      <c r="A126" t="inlineStr">
        <is>
          <t>7. Average Portfolio Maturity</t>
        </is>
      </c>
      <c r="B126" s="60">
        <f>B141</f>
        <v/>
      </c>
    </row>
    <row r="127" ht="72.5" customHeight="1">
      <c r="A127" s="57" t="inlineStr">
        <is>
          <t>8. Total gross exposure to derivative instruments (excluding reversed positions) at the end of the month (Rs. in Lakhs)</t>
        </is>
      </c>
      <c r="B127" s="3" t="inlineStr">
        <is>
          <t>NIL</t>
        </is>
      </c>
    </row>
    <row r="128">
      <c r="B128" s="3" t="n"/>
    </row>
    <row r="129" ht="58" customHeight="1">
      <c r="A129" s="57" t="inlineStr">
        <is>
          <t>9. Margin Deposits includes Margin money placed on derivatives other than margin money placed with bank</t>
        </is>
      </c>
      <c r="B129" s="3" t="inlineStr">
        <is>
          <t>NIL</t>
        </is>
      </c>
    </row>
    <row r="130" ht="58" customHeight="1">
      <c r="A130" s="57" t="inlineStr">
        <is>
          <t>10. Value of investment made by other schemes under same management (Rs. In Lakhs)</t>
        </is>
      </c>
      <c r="B130" t="n">
        <v>958910.0599999999</v>
      </c>
    </row>
    <row r="131" ht="43.5" customHeight="1">
      <c r="A131" s="57" t="inlineStr">
        <is>
          <t>11. Number of instance of deviation In valuation of securities</t>
        </is>
      </c>
      <c r="B131" s="3" t="inlineStr">
        <is>
          <t>NIL</t>
        </is>
      </c>
    </row>
    <row r="132" ht="43.5" customHeight="1">
      <c r="A132" s="57" t="inlineStr">
        <is>
          <t>12. Total value and percentage of illiquid equity shares / securities</t>
        </is>
      </c>
      <c r="B132" s="3" t="inlineStr">
        <is>
          <t>NIL</t>
        </is>
      </c>
    </row>
    <row r="134">
      <c r="A134" t="inlineStr">
        <is>
          <t>Portfolio Information</t>
        </is>
      </c>
    </row>
    <row r="135">
      <c r="A135" s="61" t="inlineStr">
        <is>
          <t>Scheme Name :</t>
        </is>
      </c>
      <c r="B135" s="61" t="inlineStr">
        <is>
          <t>BHARAT Bond ETF - April 2030</t>
        </is>
      </c>
    </row>
    <row r="136">
      <c r="A136" s="61" t="inlineStr">
        <is>
          <t>Description (if any)</t>
        </is>
      </c>
      <c r="B136" s="61" t="inlineStr">
        <is>
          <t>Debt ETFs</t>
        </is>
      </c>
    </row>
    <row r="137">
      <c r="A137" s="61" t="n"/>
      <c r="B137" s="61" t="n"/>
    </row>
    <row r="138">
      <c r="A138" s="61" t="inlineStr">
        <is>
          <t>Annualised Portfolio YTM* :</t>
        </is>
      </c>
      <c r="B138" s="62" t="n">
        <v>6.654690665127815</v>
      </c>
    </row>
    <row r="139">
      <c r="A139" s="61" t="n"/>
      <c r="B139" s="61" t="n"/>
    </row>
    <row r="140">
      <c r="A140" s="61" t="inlineStr">
        <is>
          <t>Macaulay Duration</t>
        </is>
      </c>
      <c r="B140" s="63" t="n">
        <v>3.4649</v>
      </c>
    </row>
    <row r="141">
      <c r="A141" s="61" t="inlineStr">
        <is>
          <t>Residual Maturity</t>
        </is>
      </c>
      <c r="B141" s="63" t="n">
        <v>4.014529298193334</v>
      </c>
    </row>
    <row r="142">
      <c r="A142" s="61" t="n"/>
      <c r="B142" s="61" t="n"/>
    </row>
    <row r="143">
      <c r="A143" s="61" t="inlineStr">
        <is>
          <t xml:space="preserve">As on (Date) </t>
        </is>
      </c>
      <c r="B143" s="64" t="n">
        <v>45991</v>
      </c>
    </row>
    <row r="145" ht="70" customHeight="1">
      <c r="A145" s="85" t="inlineStr">
        <is>
          <t>Scheme Name</t>
        </is>
      </c>
      <c r="B145" s="85" t="inlineStr">
        <is>
          <t>Risk- O - Meter</t>
        </is>
      </c>
      <c r="C145" s="85" t="inlineStr">
        <is>
          <t>Benchmark of the Scheme</t>
        </is>
      </c>
      <c r="D145" s="85" t="inlineStr">
        <is>
          <t>Benchmark Risk-o-meter</t>
        </is>
      </c>
    </row>
    <row r="146" ht="70" customHeight="1">
      <c r="A146" s="85" t="inlineStr">
        <is>
          <t>BHARAT Bond ETF - April 2030</t>
        </is>
      </c>
      <c r="B146" s="85" t="n"/>
      <c r="C146" s="85" t="inlineStr">
        <is>
          <t>NIFTY BHARAT Bond Index - April 2030</t>
        </is>
      </c>
      <c r="D146" s="85" t="n"/>
      <c r="E14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8.xml><?xml version="1.0" encoding="utf-8"?>
<worksheet xmlns="http://schemas.openxmlformats.org/spreadsheetml/2006/main">
  <sheetPr>
    <outlinePr summaryBelow="1" summaryRight="1"/>
    <pageSetUpPr/>
  </sheetPr>
  <dimension ref="A1:G152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LARGE &amp; MID CAP FUND AS ON NOVEMBER 30, 2025</t>
        </is>
      </c>
    </row>
    <row r="2" ht="31.5" customHeight="1">
      <c r="A2" s="84" t="inlineStr">
        <is>
          <t>(An open ended equity scheme investing in both large cap and mid cap stocks)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2387998</v>
      </c>
      <c r="E8" s="15" t="n">
        <v>24061.47</v>
      </c>
      <c r="F8" s="16" t="n">
        <v>0.054</v>
      </c>
      <c r="G8" s="16" t="n"/>
    </row>
    <row r="9">
      <c r="A9" s="13" t="inlineStr">
        <is>
          <t>Reliance Industries Ltd.</t>
        </is>
      </c>
      <c r="B9" s="32" t="inlineStr">
        <is>
          <t>INE002A01018</t>
        </is>
      </c>
      <c r="C9" s="32" t="inlineStr">
        <is>
          <t>Petroleum Products</t>
        </is>
      </c>
      <c r="D9" s="14" t="n">
        <v>913837</v>
      </c>
      <c r="E9" s="15" t="n">
        <v>14324.39</v>
      </c>
      <c r="F9" s="16" t="n">
        <v>0.0321</v>
      </c>
      <c r="G9" s="16" t="n"/>
    </row>
    <row r="10">
      <c r="A10" s="13" t="inlineStr">
        <is>
          <t>Bharti Airtel Ltd.</t>
        </is>
      </c>
      <c r="B10" s="32" t="inlineStr">
        <is>
          <t>INE397D01024</t>
        </is>
      </c>
      <c r="C10" s="32" t="inlineStr">
        <is>
          <t>Telecom - Services</t>
        </is>
      </c>
      <c r="D10" s="14" t="n">
        <v>457817</v>
      </c>
      <c r="E10" s="15" t="n">
        <v>9621.48</v>
      </c>
      <c r="F10" s="16" t="n">
        <v>0.0216</v>
      </c>
      <c r="G10" s="16" t="n"/>
    </row>
    <row r="11">
      <c r="A11" s="13" t="inlineStr">
        <is>
          <t>State Bank of India</t>
        </is>
      </c>
      <c r="B11" s="32" t="inlineStr">
        <is>
          <t>INE062A01020</t>
        </is>
      </c>
      <c r="C11" s="32" t="inlineStr">
        <is>
          <t>Banks</t>
        </is>
      </c>
      <c r="D11" s="14" t="n">
        <v>978280</v>
      </c>
      <c r="E11" s="15" t="n">
        <v>9577.360000000001</v>
      </c>
      <c r="F11" s="16" t="n">
        <v>0.0215</v>
      </c>
      <c r="G11" s="16" t="n"/>
    </row>
    <row r="12">
      <c r="A12" s="13" t="inlineStr">
        <is>
          <t>The Federal Bank Ltd.</t>
        </is>
      </c>
      <c r="B12" s="32" t="inlineStr">
        <is>
          <t>INE171A01029</t>
        </is>
      </c>
      <c r="C12" s="32" t="inlineStr">
        <is>
          <t>Banks</t>
        </is>
      </c>
      <c r="D12" s="14" t="n">
        <v>3638772</v>
      </c>
      <c r="E12" s="15" t="n">
        <v>9385.120000000001</v>
      </c>
      <c r="F12" s="16" t="n">
        <v>0.021</v>
      </c>
      <c r="G12" s="16" t="n"/>
    </row>
    <row r="13">
      <c r="A13" s="13" t="inlineStr">
        <is>
          <t>Infosys Ltd.</t>
        </is>
      </c>
      <c r="B13" s="32" t="inlineStr">
        <is>
          <t>INE009A01021</t>
        </is>
      </c>
      <c r="C13" s="32" t="inlineStr">
        <is>
          <t>IT - Software</t>
        </is>
      </c>
      <c r="D13" s="14" t="n">
        <v>585242</v>
      </c>
      <c r="E13" s="15" t="n">
        <v>9130.360000000001</v>
      </c>
      <c r="F13" s="16" t="n">
        <v>0.0205</v>
      </c>
      <c r="G13" s="16" t="n"/>
    </row>
    <row r="14">
      <c r="A14" s="13" t="inlineStr">
        <is>
          <t>ICICI Bank Ltd.</t>
        </is>
      </c>
      <c r="B14" s="32" t="inlineStr">
        <is>
          <t>INE090A01021</t>
        </is>
      </c>
      <c r="C14" s="32" t="inlineStr">
        <is>
          <t>Banks</t>
        </is>
      </c>
      <c r="D14" s="14" t="n">
        <v>607905</v>
      </c>
      <c r="E14" s="15" t="n">
        <v>8442.58</v>
      </c>
      <c r="F14" s="16" t="n">
        <v>0.0189</v>
      </c>
      <c r="G14" s="16" t="n"/>
    </row>
    <row r="15">
      <c r="A15" s="13" t="inlineStr">
        <is>
          <t>Larsen &amp; Toubro Ltd.</t>
        </is>
      </c>
      <c r="B15" s="32" t="inlineStr">
        <is>
          <t>INE018A01030</t>
        </is>
      </c>
      <c r="C15" s="32" t="inlineStr">
        <is>
          <t>Construction</t>
        </is>
      </c>
      <c r="D15" s="14" t="n">
        <v>205969</v>
      </c>
      <c r="E15" s="15" t="n">
        <v>8382.110000000001</v>
      </c>
      <c r="F15" s="16" t="n">
        <v>0.0188</v>
      </c>
      <c r="G15" s="16" t="n"/>
    </row>
    <row r="16">
      <c r="A16" s="13" t="inlineStr">
        <is>
          <t>Mahindra &amp; Mahindra Ltd.</t>
        </is>
      </c>
      <c r="B16" s="32" t="inlineStr">
        <is>
          <t>INE101A01026</t>
        </is>
      </c>
      <c r="C16" s="32" t="inlineStr">
        <is>
          <t>Automobiles</t>
        </is>
      </c>
      <c r="D16" s="14" t="n">
        <v>207823</v>
      </c>
      <c r="E16" s="15" t="n">
        <v>7808.53</v>
      </c>
      <c r="F16" s="16" t="n">
        <v>0.0175</v>
      </c>
      <c r="G16" s="16" t="n"/>
    </row>
    <row r="17">
      <c r="A17" s="13" t="inlineStr">
        <is>
          <t>Indian Bank</t>
        </is>
      </c>
      <c r="B17" s="32" t="inlineStr">
        <is>
          <t>INE562A01011</t>
        </is>
      </c>
      <c r="C17" s="32" t="inlineStr">
        <is>
          <t>Banks</t>
        </is>
      </c>
      <c r="D17" s="14" t="n">
        <v>865182</v>
      </c>
      <c r="E17" s="15" t="n">
        <v>7529.25</v>
      </c>
      <c r="F17" s="16" t="n">
        <v>0.0169</v>
      </c>
      <c r="G17" s="16" t="n"/>
    </row>
    <row r="18">
      <c r="A18" s="13" t="inlineStr">
        <is>
          <t>Persistent Systems Ltd.</t>
        </is>
      </c>
      <c r="B18" s="32" t="inlineStr">
        <is>
          <t>INE262H01021</t>
        </is>
      </c>
      <c r="C18" s="32" t="inlineStr">
        <is>
          <t>IT - Software</t>
        </is>
      </c>
      <c r="D18" s="14" t="n">
        <v>115520</v>
      </c>
      <c r="E18" s="15" t="n">
        <v>7338.99</v>
      </c>
      <c r="F18" s="16" t="n">
        <v>0.0165</v>
      </c>
      <c r="G18" s="16" t="n"/>
    </row>
    <row r="19">
      <c r="A19" s="13" t="inlineStr">
        <is>
          <t>Max Healthcare Institute Ltd.</t>
        </is>
      </c>
      <c r="B19" s="32" t="inlineStr">
        <is>
          <t>INE027H01010</t>
        </is>
      </c>
      <c r="C19" s="32" t="inlineStr">
        <is>
          <t>Healthcare Services</t>
        </is>
      </c>
      <c r="D19" s="14" t="n">
        <v>619507</v>
      </c>
      <c r="E19" s="15" t="n">
        <v>7203.63</v>
      </c>
      <c r="F19" s="16" t="n">
        <v>0.0162</v>
      </c>
      <c r="G19" s="16" t="n"/>
    </row>
    <row r="20">
      <c r="A20" s="13" t="inlineStr">
        <is>
          <t>UNO Minda Ltd.</t>
        </is>
      </c>
      <c r="B20" s="32" t="inlineStr">
        <is>
          <t>INE405E01023</t>
        </is>
      </c>
      <c r="C20" s="32" t="inlineStr">
        <is>
          <t>Auto Components</t>
        </is>
      </c>
      <c r="D20" s="14" t="n">
        <v>531885</v>
      </c>
      <c r="E20" s="15" t="n">
        <v>6950.67</v>
      </c>
      <c r="F20" s="16" t="n">
        <v>0.0156</v>
      </c>
      <c r="G20" s="16" t="n"/>
    </row>
    <row r="21">
      <c r="A21" s="13" t="inlineStr">
        <is>
          <t>ITC Ltd.</t>
        </is>
      </c>
      <c r="B21" s="32" t="inlineStr">
        <is>
          <t>INE154A01025</t>
        </is>
      </c>
      <c r="C21" s="32" t="inlineStr">
        <is>
          <t>Diversified FMCG</t>
        </is>
      </c>
      <c r="D21" s="14" t="n">
        <v>1709678</v>
      </c>
      <c r="E21" s="15" t="n">
        <v>6911.37</v>
      </c>
      <c r="F21" s="16" t="n">
        <v>0.0155</v>
      </c>
      <c r="G21" s="16" t="n"/>
    </row>
    <row r="22">
      <c r="A22" s="13" t="inlineStr">
        <is>
          <t>Max Financial Services Ltd.</t>
        </is>
      </c>
      <c r="B22" s="32" t="inlineStr">
        <is>
          <t>INE180A01020</t>
        </is>
      </c>
      <c r="C22" s="32" t="inlineStr">
        <is>
          <t>Insurance</t>
        </is>
      </c>
      <c r="D22" s="14" t="n">
        <v>393340</v>
      </c>
      <c r="E22" s="15" t="n">
        <v>6695.04</v>
      </c>
      <c r="F22" s="16" t="n">
        <v>0.015</v>
      </c>
      <c r="G22" s="16" t="n"/>
    </row>
    <row r="23">
      <c r="A23" s="13" t="inlineStr">
        <is>
          <t>Dixon Technologies (India) Ltd.</t>
        </is>
      </c>
      <c r="B23" s="32" t="inlineStr">
        <is>
          <t>INE935N01020</t>
        </is>
      </c>
      <c r="C23" s="32" t="inlineStr">
        <is>
          <t>Consumer Durables</t>
        </is>
      </c>
      <c r="D23" s="14" t="n">
        <v>45516</v>
      </c>
      <c r="E23" s="15" t="n">
        <v>6645.79</v>
      </c>
      <c r="F23" s="16" t="n">
        <v>0.0149</v>
      </c>
      <c r="G23" s="16" t="n"/>
    </row>
    <row r="24">
      <c r="A24" s="13" t="inlineStr">
        <is>
          <t>Fortis Healthcare Ltd.</t>
        </is>
      </c>
      <c r="B24" s="32" t="inlineStr">
        <is>
          <t>INE061F01013</t>
        </is>
      </c>
      <c r="C24" s="32" t="inlineStr">
        <is>
          <t>Healthcare Services</t>
        </is>
      </c>
      <c r="D24" s="14" t="n">
        <v>719844</v>
      </c>
      <c r="E24" s="15" t="n">
        <v>6616.09</v>
      </c>
      <c r="F24" s="16" t="n">
        <v>0.0148</v>
      </c>
      <c r="G24" s="16" t="n"/>
    </row>
    <row r="25">
      <c r="A25" s="13" t="inlineStr">
        <is>
          <t>The Phoenix Mills Ltd.</t>
        </is>
      </c>
      <c r="B25" s="32" t="inlineStr">
        <is>
          <t>INE211B01039</t>
        </is>
      </c>
      <c r="C25" s="32" t="inlineStr">
        <is>
          <t>Realty</t>
        </is>
      </c>
      <c r="D25" s="14" t="n">
        <v>376046</v>
      </c>
      <c r="E25" s="15" t="n">
        <v>6531.17</v>
      </c>
      <c r="F25" s="16" t="n">
        <v>0.0146</v>
      </c>
      <c r="G25" s="16" t="n"/>
    </row>
    <row r="26">
      <c r="A26" s="13" t="inlineStr">
        <is>
          <t>Cummins India Ltd.</t>
        </is>
      </c>
      <c r="B26" s="32" t="inlineStr">
        <is>
          <t>INE298A01020</t>
        </is>
      </c>
      <c r="C26" s="32" t="inlineStr">
        <is>
          <t>Industrial Products</t>
        </is>
      </c>
      <c r="D26" s="14" t="n">
        <v>143278</v>
      </c>
      <c r="E26" s="15" t="n">
        <v>6417.85</v>
      </c>
      <c r="F26" s="16" t="n">
        <v>0.0144</v>
      </c>
      <c r="G26" s="16" t="n"/>
    </row>
    <row r="27">
      <c r="A27" s="13" t="inlineStr">
        <is>
          <t>Coforge Ltd.</t>
        </is>
      </c>
      <c r="B27" s="32" t="inlineStr">
        <is>
          <t>INE591G01025</t>
        </is>
      </c>
      <c r="C27" s="32" t="inlineStr">
        <is>
          <t>IT - Software</t>
        </is>
      </c>
      <c r="D27" s="14" t="n">
        <v>326170</v>
      </c>
      <c r="E27" s="15" t="n">
        <v>6225.61</v>
      </c>
      <c r="F27" s="16" t="n">
        <v>0.014</v>
      </c>
      <c r="G27" s="16" t="n"/>
    </row>
    <row r="28">
      <c r="A28" s="13" t="inlineStr">
        <is>
          <t>Lupin Ltd.</t>
        </is>
      </c>
      <c r="B28" s="32" t="inlineStr">
        <is>
          <t>INE326A01037</t>
        </is>
      </c>
      <c r="C28" s="32" t="inlineStr">
        <is>
          <t>Pharmaceuticals &amp; Biotechnology</t>
        </is>
      </c>
      <c r="D28" s="14" t="n">
        <v>298580</v>
      </c>
      <c r="E28" s="15" t="n">
        <v>6217.03</v>
      </c>
      <c r="F28" s="16" t="n">
        <v>0.0139</v>
      </c>
      <c r="G28" s="16" t="n"/>
    </row>
    <row r="29">
      <c r="A29" s="13" t="inlineStr">
        <is>
          <t>Bharat Electronics Ltd.</t>
        </is>
      </c>
      <c r="B29" s="32" t="inlineStr">
        <is>
          <t>INE263A01024</t>
        </is>
      </c>
      <c r="C29" s="32" t="inlineStr">
        <is>
          <t>Aerospace &amp; Defense</t>
        </is>
      </c>
      <c r="D29" s="14" t="n">
        <v>1491402</v>
      </c>
      <c r="E29" s="15" t="n">
        <v>6140.85</v>
      </c>
      <c r="F29" s="16" t="n">
        <v>0.0138</v>
      </c>
      <c r="G29" s="16" t="n"/>
    </row>
    <row r="30">
      <c r="A30" s="13" t="inlineStr">
        <is>
          <t>Eternal Ltd.</t>
        </is>
      </c>
      <c r="B30" s="32" t="inlineStr">
        <is>
          <t>INE758T01015</t>
        </is>
      </c>
      <c r="C30" s="32" t="inlineStr">
        <is>
          <t>Retailing</t>
        </is>
      </c>
      <c r="D30" s="14" t="n">
        <v>2045981</v>
      </c>
      <c r="E30" s="15" t="n">
        <v>6139.99</v>
      </c>
      <c r="F30" s="16" t="n">
        <v>0.0138</v>
      </c>
      <c r="G30" s="16" t="n"/>
    </row>
    <row r="31">
      <c r="A31" s="13" t="inlineStr">
        <is>
          <t>Ashok Leyland Ltd.</t>
        </is>
      </c>
      <c r="B31" s="32" t="inlineStr">
        <is>
          <t>INE208A01029</t>
        </is>
      </c>
      <c r="C31" s="32" t="inlineStr">
        <is>
          <t>Agricultural, Commercial &amp; Construction Vehicles</t>
        </is>
      </c>
      <c r="D31" s="14" t="n">
        <v>3831727</v>
      </c>
      <c r="E31" s="15" t="n">
        <v>6058.73</v>
      </c>
      <c r="F31" s="16" t="n">
        <v>0.0136</v>
      </c>
      <c r="G31" s="16" t="n"/>
    </row>
    <row r="32">
      <c r="A32" s="13" t="inlineStr">
        <is>
          <t>Bharat Heavy Electricals Ltd.</t>
        </is>
      </c>
      <c r="B32" s="32" t="inlineStr">
        <is>
          <t>INE257A01026</t>
        </is>
      </c>
      <c r="C32" s="32" t="inlineStr">
        <is>
          <t>Electrical Equipment</t>
        </is>
      </c>
      <c r="D32" s="14" t="n">
        <v>2013931</v>
      </c>
      <c r="E32" s="15" t="n">
        <v>5857.52</v>
      </c>
      <c r="F32" s="16" t="n">
        <v>0.0131</v>
      </c>
      <c r="G32" s="16" t="n"/>
    </row>
    <row r="33">
      <c r="A33" s="13" t="inlineStr">
        <is>
          <t>PB Fintech Ltd.</t>
        </is>
      </c>
      <c r="B33" s="32" t="inlineStr">
        <is>
          <t>INE417T01026</t>
        </is>
      </c>
      <c r="C33" s="32" t="inlineStr">
        <is>
          <t>Financial Technology (Fintech)</t>
        </is>
      </c>
      <c r="D33" s="14" t="n">
        <v>318891</v>
      </c>
      <c r="E33" s="15" t="n">
        <v>5800.31</v>
      </c>
      <c r="F33" s="16" t="n">
        <v>0.013</v>
      </c>
      <c r="G33" s="16" t="n"/>
    </row>
    <row r="34">
      <c r="A34" s="13" t="inlineStr">
        <is>
          <t>Ather Energy Ltd.</t>
        </is>
      </c>
      <c r="B34" s="32" t="inlineStr">
        <is>
          <t>INE0LEZ01016</t>
        </is>
      </c>
      <c r="C34" s="32" t="inlineStr">
        <is>
          <t>Automobiles</t>
        </is>
      </c>
      <c r="D34" s="14" t="n">
        <v>806725</v>
      </c>
      <c r="E34" s="15" t="n">
        <v>5791.88</v>
      </c>
      <c r="F34" s="16" t="n">
        <v>0.013</v>
      </c>
      <c r="G34" s="16" t="n"/>
    </row>
    <row r="35">
      <c r="A35" s="13" t="inlineStr">
        <is>
          <t>Cholamandalam Investment &amp; Finance Company Ltd.</t>
        </is>
      </c>
      <c r="B35" s="32" t="inlineStr">
        <is>
          <t>INE121A01024</t>
        </is>
      </c>
      <c r="C35" s="32" t="inlineStr">
        <is>
          <t>Finance</t>
        </is>
      </c>
      <c r="D35" s="14" t="n">
        <v>331865</v>
      </c>
      <c r="E35" s="15" t="n">
        <v>5761.18</v>
      </c>
      <c r="F35" s="16" t="n">
        <v>0.0129</v>
      </c>
      <c r="G35" s="16" t="n"/>
    </row>
    <row r="36">
      <c r="A36" s="13" t="inlineStr">
        <is>
          <t>Shriram Finance Ltd.</t>
        </is>
      </c>
      <c r="B36" s="32" t="inlineStr">
        <is>
          <t>INE721A01047</t>
        </is>
      </c>
      <c r="C36" s="32" t="inlineStr">
        <is>
          <t>Finance</t>
        </is>
      </c>
      <c r="D36" s="14" t="n">
        <v>664865</v>
      </c>
      <c r="E36" s="15" t="n">
        <v>5662.32</v>
      </c>
      <c r="F36" s="16" t="n">
        <v>0.0127</v>
      </c>
      <c r="G36" s="16" t="n"/>
    </row>
    <row r="37">
      <c r="A37" s="13" t="inlineStr">
        <is>
          <t>Mphasis Ltd.</t>
        </is>
      </c>
      <c r="B37" s="32" t="inlineStr">
        <is>
          <t>INE356A01018</t>
        </is>
      </c>
      <c r="C37" s="32" t="inlineStr">
        <is>
          <t>IT - Software</t>
        </is>
      </c>
      <c r="D37" s="14" t="n">
        <v>199669</v>
      </c>
      <c r="E37" s="15" t="n">
        <v>5613.49</v>
      </c>
      <c r="F37" s="16" t="n">
        <v>0.0126</v>
      </c>
      <c r="G37" s="16" t="n"/>
    </row>
    <row r="38">
      <c r="A38" s="13" t="inlineStr">
        <is>
          <t>Sundaram Finance Ltd.</t>
        </is>
      </c>
      <c r="B38" s="32" t="inlineStr">
        <is>
          <t>INE660A01013</t>
        </is>
      </c>
      <c r="C38" s="32" t="inlineStr">
        <is>
          <t>Finance</t>
        </is>
      </c>
      <c r="D38" s="14" t="n">
        <v>117843</v>
      </c>
      <c r="E38" s="15" t="n">
        <v>5572.32</v>
      </c>
      <c r="F38" s="16" t="n">
        <v>0.0125</v>
      </c>
      <c r="G38" s="16" t="n"/>
    </row>
    <row r="39">
      <c r="A39" s="13" t="inlineStr">
        <is>
          <t>Muthoot Finance Ltd.</t>
        </is>
      </c>
      <c r="B39" s="32" t="inlineStr">
        <is>
          <t>INE414G01012</t>
        </is>
      </c>
      <c r="C39" s="32" t="inlineStr">
        <is>
          <t>Finance</t>
        </is>
      </c>
      <c r="D39" s="14" t="n">
        <v>142573</v>
      </c>
      <c r="E39" s="15" t="n">
        <v>5338.22</v>
      </c>
      <c r="F39" s="16" t="n">
        <v>0.012</v>
      </c>
      <c r="G39" s="16" t="n"/>
    </row>
    <row r="40">
      <c r="A40" s="13" t="inlineStr">
        <is>
          <t>APL Apollo Tubes Ltd.</t>
        </is>
      </c>
      <c r="B40" s="32" t="inlineStr">
        <is>
          <t>INE702C01027</t>
        </is>
      </c>
      <c r="C40" s="32" t="inlineStr">
        <is>
          <t>Industrial Products</t>
        </is>
      </c>
      <c r="D40" s="14" t="n">
        <v>297847</v>
      </c>
      <c r="E40" s="15" t="n">
        <v>5119.69</v>
      </c>
      <c r="F40" s="16" t="n">
        <v>0.0115</v>
      </c>
      <c r="G40" s="16" t="n"/>
    </row>
    <row r="41">
      <c r="A41" s="13" t="inlineStr">
        <is>
          <t>Multi Commodity Exchange Of India Ltd.</t>
        </is>
      </c>
      <c r="B41" s="32" t="inlineStr">
        <is>
          <t>INE745G01035</t>
        </is>
      </c>
      <c r="C41" s="32" t="inlineStr">
        <is>
          <t>Capital Markets</t>
        </is>
      </c>
      <c r="D41" s="14" t="n">
        <v>49516</v>
      </c>
      <c r="E41" s="15" t="n">
        <v>4987.99</v>
      </c>
      <c r="F41" s="16" t="n">
        <v>0.0112</v>
      </c>
      <c r="G41" s="16" t="n"/>
    </row>
    <row r="42">
      <c r="A42" s="13" t="inlineStr">
        <is>
          <t>TVS Motor Company Ltd.</t>
        </is>
      </c>
      <c r="B42" s="32" t="inlineStr">
        <is>
          <t>INE494B01023</t>
        </is>
      </c>
      <c r="C42" s="32" t="inlineStr">
        <is>
          <t>Automobiles</t>
        </is>
      </c>
      <c r="D42" s="14" t="n">
        <v>140236</v>
      </c>
      <c r="E42" s="15" t="n">
        <v>4952.43</v>
      </c>
      <c r="F42" s="16" t="n">
        <v>0.0111</v>
      </c>
      <c r="G42" s="16" t="n"/>
    </row>
    <row r="43">
      <c r="A43" s="13" t="inlineStr">
        <is>
          <t>Sun Pharmaceutical Industries Ltd.</t>
        </is>
      </c>
      <c r="B43" s="32" t="inlineStr">
        <is>
          <t>INE044A01036</t>
        </is>
      </c>
      <c r="C43" s="32" t="inlineStr">
        <is>
          <t>Pharmaceuticals &amp; Biotechnology</t>
        </is>
      </c>
      <c r="D43" s="14" t="n">
        <v>269488</v>
      </c>
      <c r="E43" s="15" t="n">
        <v>4935.94</v>
      </c>
      <c r="F43" s="16" t="n">
        <v>0.0111</v>
      </c>
      <c r="G43" s="16" t="n"/>
    </row>
    <row r="44">
      <c r="A44" s="13" t="inlineStr">
        <is>
          <t>Bank of Baroda</t>
        </is>
      </c>
      <c r="B44" s="32" t="inlineStr">
        <is>
          <t>INE028A01039</t>
        </is>
      </c>
      <c r="C44" s="32" t="inlineStr">
        <is>
          <t>Banks</t>
        </is>
      </c>
      <c r="D44" s="14" t="n">
        <v>1696166</v>
      </c>
      <c r="E44" s="15" t="n">
        <v>4915.49</v>
      </c>
      <c r="F44" s="16" t="n">
        <v>0.011</v>
      </c>
      <c r="G44" s="16" t="n"/>
    </row>
    <row r="45">
      <c r="A45" s="13" t="inlineStr">
        <is>
          <t>Can Fin Homes Ltd.</t>
        </is>
      </c>
      <c r="B45" s="32" t="inlineStr">
        <is>
          <t>INE477A01020</t>
        </is>
      </c>
      <c r="C45" s="32" t="inlineStr">
        <is>
          <t>Finance</t>
        </is>
      </c>
      <c r="D45" s="14" t="n">
        <v>530924</v>
      </c>
      <c r="E45" s="15" t="n">
        <v>4696.29</v>
      </c>
      <c r="F45" s="16" t="n">
        <v>0.0105</v>
      </c>
      <c r="G45" s="16" t="n"/>
    </row>
    <row r="46">
      <c r="A46" s="13" t="inlineStr">
        <is>
          <t>Solar Industries India Ltd.</t>
        </is>
      </c>
      <c r="B46" s="32" t="inlineStr">
        <is>
          <t>INE343H01029</t>
        </is>
      </c>
      <c r="C46" s="32" t="inlineStr">
        <is>
          <t>Chemicals &amp; Petrochemicals</t>
        </is>
      </c>
      <c r="D46" s="14" t="n">
        <v>35329</v>
      </c>
      <c r="E46" s="15" t="n">
        <v>4688.86</v>
      </c>
      <c r="F46" s="16" t="n">
        <v>0.0105</v>
      </c>
      <c r="G46" s="16" t="n"/>
    </row>
    <row r="47">
      <c r="A47" s="13" t="inlineStr">
        <is>
          <t>Aether Industries Ltd.</t>
        </is>
      </c>
      <c r="B47" s="32" t="inlineStr">
        <is>
          <t>INE0BWX01014</t>
        </is>
      </c>
      <c r="C47" s="32" t="inlineStr">
        <is>
          <t>Chemicals &amp; Petrochemicals</t>
        </is>
      </c>
      <c r="D47" s="14" t="n">
        <v>517371</v>
      </c>
      <c r="E47" s="15" t="n">
        <v>4538.38</v>
      </c>
      <c r="F47" s="16" t="n">
        <v>0.0102</v>
      </c>
      <c r="G47" s="16" t="n"/>
    </row>
    <row r="48">
      <c r="A48" s="13" t="inlineStr">
        <is>
          <t>Coal India Ltd.</t>
        </is>
      </c>
      <c r="B48" s="32" t="inlineStr">
        <is>
          <t>INE522F01014</t>
        </is>
      </c>
      <c r="C48" s="32" t="inlineStr">
        <is>
          <t>Consumable Fuels</t>
        </is>
      </c>
      <c r="D48" s="14" t="n">
        <v>1194293</v>
      </c>
      <c r="E48" s="15" t="n">
        <v>4492.33</v>
      </c>
      <c r="F48" s="16" t="n">
        <v>0.0101</v>
      </c>
      <c r="G48" s="16" t="n"/>
    </row>
    <row r="49">
      <c r="A49" s="13" t="inlineStr">
        <is>
          <t>LTIMindtree Ltd.</t>
        </is>
      </c>
      <c r="B49" s="32" t="inlineStr">
        <is>
          <t>INE214T01019</t>
        </is>
      </c>
      <c r="C49" s="32" t="inlineStr">
        <is>
          <t>IT - Software</t>
        </is>
      </c>
      <c r="D49" s="14" t="n">
        <v>70256</v>
      </c>
      <c r="E49" s="15" t="n">
        <v>4283.16</v>
      </c>
      <c r="F49" s="16" t="n">
        <v>0.009599999999999999</v>
      </c>
      <c r="G49" s="16" t="n"/>
    </row>
    <row r="50">
      <c r="A50" s="13" t="inlineStr">
        <is>
          <t>Brigade Enterprises Ltd.</t>
        </is>
      </c>
      <c r="B50" s="32" t="inlineStr">
        <is>
          <t>INE791I01019</t>
        </is>
      </c>
      <c r="C50" s="32" t="inlineStr">
        <is>
          <t>Realty</t>
        </is>
      </c>
      <c r="D50" s="14" t="n">
        <v>472973</v>
      </c>
      <c r="E50" s="15" t="n">
        <v>4233.58</v>
      </c>
      <c r="F50" s="16" t="n">
        <v>0.0095</v>
      </c>
      <c r="G50" s="16" t="n"/>
    </row>
    <row r="51">
      <c r="A51" s="13" t="inlineStr">
        <is>
          <t>Tata Steel Ltd.</t>
        </is>
      </c>
      <c r="B51" s="32" t="inlineStr">
        <is>
          <t>INE081A01020</t>
        </is>
      </c>
      <c r="C51" s="32" t="inlineStr">
        <is>
          <t>Ferrous Metals</t>
        </is>
      </c>
      <c r="D51" s="14" t="n">
        <v>2499874</v>
      </c>
      <c r="E51" s="15" t="n">
        <v>4198.79</v>
      </c>
      <c r="F51" s="16" t="n">
        <v>0.0094</v>
      </c>
      <c r="G51" s="16" t="n"/>
    </row>
    <row r="52">
      <c r="A52" s="13" t="inlineStr">
        <is>
          <t>Radico Khaitan Ltd.</t>
        </is>
      </c>
      <c r="B52" s="32" t="inlineStr">
        <is>
          <t>INE944F01028</t>
        </is>
      </c>
      <c r="C52" s="32" t="inlineStr">
        <is>
          <t>Beverages</t>
        </is>
      </c>
      <c r="D52" s="14" t="n">
        <v>129702</v>
      </c>
      <c r="E52" s="15" t="n">
        <v>4160.97</v>
      </c>
      <c r="F52" s="16" t="n">
        <v>0.009299999999999999</v>
      </c>
      <c r="G52" s="16" t="n"/>
    </row>
    <row r="53">
      <c r="A53" s="13" t="inlineStr">
        <is>
          <t>Tech Mahindra Ltd.</t>
        </is>
      </c>
      <c r="B53" s="32" t="inlineStr">
        <is>
          <t>INE669C01036</t>
        </is>
      </c>
      <c r="C53" s="32" t="inlineStr">
        <is>
          <t>IT - Software</t>
        </is>
      </c>
      <c r="D53" s="14" t="n">
        <v>270080</v>
      </c>
      <c r="E53" s="15" t="n">
        <v>4097.92</v>
      </c>
      <c r="F53" s="16" t="n">
        <v>0.0092</v>
      </c>
      <c r="G53" s="16" t="n"/>
    </row>
    <row r="54">
      <c r="A54" s="13" t="inlineStr">
        <is>
          <t>KEI Industries Ltd.</t>
        </is>
      </c>
      <c r="B54" s="32" t="inlineStr">
        <is>
          <t>INE878B01027</t>
        </is>
      </c>
      <c r="C54" s="32" t="inlineStr">
        <is>
          <t>Industrial Products</t>
        </is>
      </c>
      <c r="D54" s="14" t="n">
        <v>96674</v>
      </c>
      <c r="E54" s="15" t="n">
        <v>4007.72</v>
      </c>
      <c r="F54" s="16" t="n">
        <v>0.008999999999999999</v>
      </c>
      <c r="G54" s="16" t="n"/>
    </row>
    <row r="55">
      <c r="A55" s="13" t="inlineStr">
        <is>
          <t>Axis Bank Ltd.</t>
        </is>
      </c>
      <c r="B55" s="32" t="inlineStr">
        <is>
          <t>INE238A01034</t>
        </is>
      </c>
      <c r="C55" s="32" t="inlineStr">
        <is>
          <t>Banks</t>
        </is>
      </c>
      <c r="D55" s="14" t="n">
        <v>311149</v>
      </c>
      <c r="E55" s="15" t="n">
        <v>3981.77</v>
      </c>
      <c r="F55" s="16" t="n">
        <v>0.0089</v>
      </c>
      <c r="G55" s="16" t="n"/>
    </row>
    <row r="56">
      <c r="A56" s="13" t="inlineStr">
        <is>
          <t>Metro Brands Ltd.</t>
        </is>
      </c>
      <c r="B56" s="32" t="inlineStr">
        <is>
          <t>INE317I01021</t>
        </is>
      </c>
      <c r="C56" s="32" t="inlineStr">
        <is>
          <t>Consumer Durables</t>
        </is>
      </c>
      <c r="D56" s="14" t="n">
        <v>338584</v>
      </c>
      <c r="E56" s="15" t="n">
        <v>3963.46</v>
      </c>
      <c r="F56" s="16" t="n">
        <v>0.0089</v>
      </c>
      <c r="G56" s="16" t="n"/>
    </row>
    <row r="57">
      <c r="A57" s="13" t="inlineStr">
        <is>
          <t>KFIN Technologies Ltd.</t>
        </is>
      </c>
      <c r="B57" s="32" t="inlineStr">
        <is>
          <t>INE138Y01010</t>
        </is>
      </c>
      <c r="C57" s="32" t="inlineStr">
        <is>
          <t>Capital Markets</t>
        </is>
      </c>
      <c r="D57" s="14" t="n">
        <v>373642</v>
      </c>
      <c r="E57" s="15" t="n">
        <v>3946.78</v>
      </c>
      <c r="F57" s="16" t="n">
        <v>0.008800000000000001</v>
      </c>
      <c r="G57" s="16" t="n"/>
    </row>
    <row r="58">
      <c r="A58" s="13" t="inlineStr">
        <is>
          <t>Samvardhana Motherson International Ltd.</t>
        </is>
      </c>
      <c r="B58" s="32" t="inlineStr">
        <is>
          <t>INE775A01035</t>
        </is>
      </c>
      <c r="C58" s="32" t="inlineStr">
        <is>
          <t>Auto Components</t>
        </is>
      </c>
      <c r="D58" s="14" t="n">
        <v>3393042</v>
      </c>
      <c r="E58" s="15" t="n">
        <v>3946.45</v>
      </c>
      <c r="F58" s="16" t="n">
        <v>0.008800000000000001</v>
      </c>
      <c r="G58" s="16" t="n"/>
    </row>
    <row r="59">
      <c r="A59" s="13" t="inlineStr">
        <is>
          <t>Mahindra &amp; Mahindra Financial Services Ltd</t>
        </is>
      </c>
      <c r="B59" s="32" t="inlineStr">
        <is>
          <t>INE774D01024</t>
        </is>
      </c>
      <c r="C59" s="32" t="inlineStr">
        <is>
          <t>Finance</t>
        </is>
      </c>
      <c r="D59" s="14" t="n">
        <v>1042925</v>
      </c>
      <c r="E59" s="15" t="n">
        <v>3878.12</v>
      </c>
      <c r="F59" s="16" t="n">
        <v>0.008699999999999999</v>
      </c>
      <c r="G59" s="16" t="n"/>
    </row>
    <row r="60">
      <c r="A60" s="13" t="inlineStr">
        <is>
          <t>CG Power and Industrial Solutions Ltd.</t>
        </is>
      </c>
      <c r="B60" s="32" t="inlineStr">
        <is>
          <t>INE067A01029</t>
        </is>
      </c>
      <c r="C60" s="32" t="inlineStr">
        <is>
          <t>Electrical Equipment</t>
        </is>
      </c>
      <c r="D60" s="14" t="n">
        <v>574244</v>
      </c>
      <c r="E60" s="15" t="n">
        <v>3864.09</v>
      </c>
      <c r="F60" s="16" t="n">
        <v>0.008699999999999999</v>
      </c>
      <c r="G60" s="16" t="n"/>
    </row>
    <row r="61">
      <c r="A61" s="13" t="inlineStr">
        <is>
          <t>Bharat Dynamics Ltd.</t>
        </is>
      </c>
      <c r="B61" s="32" t="inlineStr">
        <is>
          <t>INE171Z01026</t>
        </is>
      </c>
      <c r="C61" s="32" t="inlineStr">
        <is>
          <t>Aerospace &amp; Defense</t>
        </is>
      </c>
      <c r="D61" s="14" t="n">
        <v>254067</v>
      </c>
      <c r="E61" s="15" t="n">
        <v>3845.56</v>
      </c>
      <c r="F61" s="16" t="n">
        <v>0.0086</v>
      </c>
      <c r="G61" s="16" t="n"/>
    </row>
    <row r="62">
      <c r="A62" s="13" t="inlineStr">
        <is>
          <t>JSW Steel Ltd.</t>
        </is>
      </c>
      <c r="B62" s="32" t="inlineStr">
        <is>
          <t>INE019A01038</t>
        </is>
      </c>
      <c r="C62" s="32" t="inlineStr">
        <is>
          <t>Ferrous Metals</t>
        </is>
      </c>
      <c r="D62" s="14" t="n">
        <v>329409</v>
      </c>
      <c r="E62" s="15" t="n">
        <v>3822.13</v>
      </c>
      <c r="F62" s="16" t="n">
        <v>0.0086</v>
      </c>
      <c r="G62" s="16" t="n"/>
    </row>
    <row r="63">
      <c r="A63" s="13" t="inlineStr">
        <is>
          <t>SRF Ltd.</t>
        </is>
      </c>
      <c r="B63" s="32" t="inlineStr">
        <is>
          <t>INE647A01010</t>
        </is>
      </c>
      <c r="C63" s="32" t="inlineStr">
        <is>
          <t>Chemicals &amp; Petrochemicals</t>
        </is>
      </c>
      <c r="D63" s="14" t="n">
        <v>122968</v>
      </c>
      <c r="E63" s="15" t="n">
        <v>3599.64</v>
      </c>
      <c r="F63" s="16" t="n">
        <v>0.0081</v>
      </c>
      <c r="G63" s="16" t="n"/>
    </row>
    <row r="64">
      <c r="A64" s="13" t="inlineStr">
        <is>
          <t>JSW Energy Ltd.</t>
        </is>
      </c>
      <c r="B64" s="32" t="inlineStr">
        <is>
          <t>INE121E01018</t>
        </is>
      </c>
      <c r="C64" s="32" t="inlineStr">
        <is>
          <t>Power</t>
        </is>
      </c>
      <c r="D64" s="14" t="n">
        <v>736403</v>
      </c>
      <c r="E64" s="15" t="n">
        <v>3598.43</v>
      </c>
      <c r="F64" s="16" t="n">
        <v>0.0081</v>
      </c>
      <c r="G64" s="16" t="n"/>
    </row>
    <row r="65">
      <c r="A65" s="13" t="inlineStr">
        <is>
          <t>JK Cement Ltd.</t>
        </is>
      </c>
      <c r="B65" s="32" t="inlineStr">
        <is>
          <t>INE823G01014</t>
        </is>
      </c>
      <c r="C65" s="32" t="inlineStr">
        <is>
          <t>Cement &amp; Cement Products</t>
        </is>
      </c>
      <c r="D65" s="14" t="n">
        <v>62401</v>
      </c>
      <c r="E65" s="15" t="n">
        <v>3593.05</v>
      </c>
      <c r="F65" s="16" t="n">
        <v>0.0081</v>
      </c>
      <c r="G65" s="16" t="n"/>
    </row>
    <row r="66">
      <c r="A66" s="13" t="inlineStr">
        <is>
          <t>Mankind Pharma Ltd.</t>
        </is>
      </c>
      <c r="B66" s="32" t="inlineStr">
        <is>
          <t>INE634S01028</t>
        </is>
      </c>
      <c r="C66" s="32" t="inlineStr">
        <is>
          <t>Pharmaceuticals &amp; Biotechnology</t>
        </is>
      </c>
      <c r="D66" s="14" t="n">
        <v>159074</v>
      </c>
      <c r="E66" s="15" t="n">
        <v>3580.76</v>
      </c>
      <c r="F66" s="16" t="n">
        <v>0.008</v>
      </c>
      <c r="G66" s="16" t="n"/>
    </row>
    <row r="67">
      <c r="A67" s="13" t="inlineStr">
        <is>
          <t>Hindalco Industries Ltd.</t>
        </is>
      </c>
      <c r="B67" s="32" t="inlineStr">
        <is>
          <t>INE038A01020</t>
        </is>
      </c>
      <c r="C67" s="32" t="inlineStr">
        <is>
          <t>Non - Ferrous Metals</t>
        </is>
      </c>
      <c r="D67" s="14" t="n">
        <v>426237</v>
      </c>
      <c r="E67" s="15" t="n">
        <v>3445.7</v>
      </c>
      <c r="F67" s="16" t="n">
        <v>0.0077</v>
      </c>
      <c r="G67" s="16" t="n"/>
    </row>
    <row r="68">
      <c r="A68" s="13" t="inlineStr">
        <is>
          <t>Titan Company Ltd.</t>
        </is>
      </c>
      <c r="B68" s="32" t="inlineStr">
        <is>
          <t>INE280A01028</t>
        </is>
      </c>
      <c r="C68" s="32" t="inlineStr">
        <is>
          <t>Consumer Durables</t>
        </is>
      </c>
      <c r="D68" s="14" t="n">
        <v>87880</v>
      </c>
      <c r="E68" s="15" t="n">
        <v>3434.09</v>
      </c>
      <c r="F68" s="16" t="n">
        <v>0.0077</v>
      </c>
      <c r="G68" s="16" t="n"/>
    </row>
    <row r="69">
      <c r="A69" s="13" t="inlineStr">
        <is>
          <t>NTPC Ltd.</t>
        </is>
      </c>
      <c r="B69" s="32" t="inlineStr">
        <is>
          <t>INE733E01010</t>
        </is>
      </c>
      <c r="C69" s="32" t="inlineStr">
        <is>
          <t>Power</t>
        </is>
      </c>
      <c r="D69" s="14" t="n">
        <v>1044590</v>
      </c>
      <c r="E69" s="15" t="n">
        <v>3410.06</v>
      </c>
      <c r="F69" s="16" t="n">
        <v>0.0076</v>
      </c>
      <c r="G69" s="16" t="n"/>
    </row>
    <row r="70">
      <c r="A70" s="13" t="inlineStr">
        <is>
          <t>Century Plyboards (India) Ltd.</t>
        </is>
      </c>
      <c r="B70" s="32" t="inlineStr">
        <is>
          <t>INE348B01021</t>
        </is>
      </c>
      <c r="C70" s="32" t="inlineStr">
        <is>
          <t>Consumer Durables</t>
        </is>
      </c>
      <c r="D70" s="14" t="n">
        <v>410411</v>
      </c>
      <c r="E70" s="15" t="n">
        <v>3286.57</v>
      </c>
      <c r="F70" s="16" t="n">
        <v>0.0074</v>
      </c>
      <c r="G70" s="16" t="n"/>
    </row>
    <row r="71">
      <c r="A71" s="13" t="inlineStr">
        <is>
          <t>IPCA Laboratories Ltd.</t>
        </is>
      </c>
      <c r="B71" s="32" t="inlineStr">
        <is>
          <t>INE571A01038</t>
        </is>
      </c>
      <c r="C71" s="32" t="inlineStr">
        <is>
          <t>Pharmaceuticals &amp; Biotechnology</t>
        </is>
      </c>
      <c r="D71" s="14" t="n">
        <v>221662</v>
      </c>
      <c r="E71" s="15" t="n">
        <v>3220.97</v>
      </c>
      <c r="F71" s="16" t="n">
        <v>0.0072</v>
      </c>
      <c r="G71" s="16" t="n"/>
    </row>
    <row r="72">
      <c r="A72" s="13" t="inlineStr">
        <is>
          <t>Asian Paints Ltd.</t>
        </is>
      </c>
      <c r="B72" s="32" t="inlineStr">
        <is>
          <t>INE021A01026</t>
        </is>
      </c>
      <c r="C72" s="32" t="inlineStr">
        <is>
          <t>Consumer Durables</t>
        </is>
      </c>
      <c r="D72" s="14" t="n">
        <v>110916</v>
      </c>
      <c r="E72" s="15" t="n">
        <v>3188.17</v>
      </c>
      <c r="F72" s="16" t="n">
        <v>0.0071</v>
      </c>
      <c r="G72" s="16" t="n"/>
    </row>
    <row r="73">
      <c r="A73" s="13" t="inlineStr">
        <is>
          <t>The Indian Hotels Company Ltd.</t>
        </is>
      </c>
      <c r="B73" s="32" t="inlineStr">
        <is>
          <t>INE053A01029</t>
        </is>
      </c>
      <c r="C73" s="32" t="inlineStr">
        <is>
          <t>Leisure Services</t>
        </is>
      </c>
      <c r="D73" s="14" t="n">
        <v>418794</v>
      </c>
      <c r="E73" s="15" t="n">
        <v>3117.08</v>
      </c>
      <c r="F73" s="16" t="n">
        <v>0.007</v>
      </c>
      <c r="G73" s="16" t="n"/>
    </row>
    <row r="74">
      <c r="A74" s="13" t="inlineStr">
        <is>
          <t>Power Mech Projects Ltd.</t>
        </is>
      </c>
      <c r="B74" s="32" t="inlineStr">
        <is>
          <t>INE211R01019</t>
        </is>
      </c>
      <c r="C74" s="32" t="inlineStr">
        <is>
          <t>Construction</t>
        </is>
      </c>
      <c r="D74" s="14" t="n">
        <v>128366</v>
      </c>
      <c r="E74" s="15" t="n">
        <v>3052.67</v>
      </c>
      <c r="F74" s="16" t="n">
        <v>0.0068</v>
      </c>
      <c r="G74" s="16" t="n"/>
    </row>
    <row r="75">
      <c r="A75" s="13" t="inlineStr">
        <is>
          <t>Birlasoft Ltd.</t>
        </is>
      </c>
      <c r="B75" s="32" t="inlineStr">
        <is>
          <t>INE836A01035</t>
        </is>
      </c>
      <c r="C75" s="32" t="inlineStr">
        <is>
          <t>IT - Software</t>
        </is>
      </c>
      <c r="D75" s="14" t="n">
        <v>800000</v>
      </c>
      <c r="E75" s="15" t="n">
        <v>3041.6</v>
      </c>
      <c r="F75" s="16" t="n">
        <v>0.0068</v>
      </c>
      <c r="G75" s="16" t="n"/>
    </row>
    <row r="76">
      <c r="A76" s="13" t="inlineStr">
        <is>
          <t>Hindustan Aeronautics Ltd.</t>
        </is>
      </c>
      <c r="B76" s="32" t="inlineStr">
        <is>
          <t>INE066F01020</t>
        </is>
      </c>
      <c r="C76" s="32" t="inlineStr">
        <is>
          <t>Aerospace &amp; Defense</t>
        </is>
      </c>
      <c r="D76" s="14" t="n">
        <v>66639</v>
      </c>
      <c r="E76" s="15" t="n">
        <v>3027.01</v>
      </c>
      <c r="F76" s="16" t="n">
        <v>0.0068</v>
      </c>
      <c r="G76" s="16" t="n"/>
    </row>
    <row r="77">
      <c r="A77" s="13" t="inlineStr">
        <is>
          <t>Jubilant Foodworks Ltd.</t>
        </is>
      </c>
      <c r="B77" s="32" t="inlineStr">
        <is>
          <t>INE797F01020</t>
        </is>
      </c>
      <c r="C77" s="32" t="inlineStr">
        <is>
          <t>Leisure Services</t>
        </is>
      </c>
      <c r="D77" s="14" t="n">
        <v>502805</v>
      </c>
      <c r="E77" s="15" t="n">
        <v>3024.37</v>
      </c>
      <c r="F77" s="16" t="n">
        <v>0.0068</v>
      </c>
      <c r="G77" s="16" t="n"/>
    </row>
    <row r="78">
      <c r="A78" s="13" t="inlineStr">
        <is>
          <t>Power Finance Corporation Ltd.</t>
        </is>
      </c>
      <c r="B78" s="32" t="inlineStr">
        <is>
          <t>INE134E01011</t>
        </is>
      </c>
      <c r="C78" s="32" t="inlineStr">
        <is>
          <t>Finance</t>
        </is>
      </c>
      <c r="D78" s="14" t="n">
        <v>810985</v>
      </c>
      <c r="E78" s="15" t="n">
        <v>2941.44</v>
      </c>
      <c r="F78" s="16" t="n">
        <v>0.0066</v>
      </c>
      <c r="G78" s="16" t="n"/>
    </row>
    <row r="79">
      <c r="A79" s="13" t="inlineStr">
        <is>
          <t>Ultratech Cement Ltd.</t>
        </is>
      </c>
      <c r="B79" s="32" t="inlineStr">
        <is>
          <t>INE481G01011</t>
        </is>
      </c>
      <c r="C79" s="32" t="inlineStr">
        <is>
          <t>Cement &amp; Cement Products</t>
        </is>
      </c>
      <c r="D79" s="14" t="n">
        <v>23419</v>
      </c>
      <c r="E79" s="15" t="n">
        <v>2716.6</v>
      </c>
      <c r="F79" s="16" t="n">
        <v>0.0061</v>
      </c>
      <c r="G79" s="16" t="n"/>
    </row>
    <row r="80">
      <c r="A80" s="13" t="inlineStr">
        <is>
          <t>India Shelter Finance Corporation Ltd.</t>
        </is>
      </c>
      <c r="B80" s="32" t="inlineStr">
        <is>
          <t>INE922K01024</t>
        </is>
      </c>
      <c r="C80" s="32" t="inlineStr">
        <is>
          <t>Finance</t>
        </is>
      </c>
      <c r="D80" s="14" t="n">
        <v>304443</v>
      </c>
      <c r="E80" s="15" t="n">
        <v>2681.08</v>
      </c>
      <c r="F80" s="16" t="n">
        <v>0.006</v>
      </c>
      <c r="G80" s="16" t="n"/>
    </row>
    <row r="81">
      <c r="A81" s="13" t="inlineStr">
        <is>
          <t>Kotak Mahindra Bank Ltd.</t>
        </is>
      </c>
      <c r="B81" s="32" t="inlineStr">
        <is>
          <t>INE237A01028</t>
        </is>
      </c>
      <c r="C81" s="32" t="inlineStr">
        <is>
          <t>Banks</t>
        </is>
      </c>
      <c r="D81" s="14" t="n">
        <v>123818</v>
      </c>
      <c r="E81" s="15" t="n">
        <v>2630.39</v>
      </c>
      <c r="F81" s="16" t="n">
        <v>0.0059</v>
      </c>
      <c r="G81" s="16" t="n"/>
    </row>
    <row r="82">
      <c r="A82" s="13" t="inlineStr">
        <is>
          <t>Trent Ltd.</t>
        </is>
      </c>
      <c r="B82" s="32" t="inlineStr">
        <is>
          <t>INE849A01020</t>
        </is>
      </c>
      <c r="C82" s="32" t="inlineStr">
        <is>
          <t>Retailing</t>
        </is>
      </c>
      <c r="D82" s="14" t="n">
        <v>60069</v>
      </c>
      <c r="E82" s="15" t="n">
        <v>2553.17</v>
      </c>
      <c r="F82" s="16" t="n">
        <v>0.0057</v>
      </c>
      <c r="G82" s="16" t="n"/>
    </row>
    <row r="83">
      <c r="A83" s="13" t="inlineStr">
        <is>
          <t>L&amp;T Finance Ltd.</t>
        </is>
      </c>
      <c r="B83" s="32" t="inlineStr">
        <is>
          <t>INE498L01015</t>
        </is>
      </c>
      <c r="C83" s="32" t="inlineStr">
        <is>
          <t>Finance</t>
        </is>
      </c>
      <c r="D83" s="14" t="n">
        <v>806805</v>
      </c>
      <c r="E83" s="15" t="n">
        <v>2520.06</v>
      </c>
      <c r="F83" s="16" t="n">
        <v>0.0057</v>
      </c>
      <c r="G83" s="16" t="n"/>
    </row>
    <row r="84">
      <c r="A84" s="13" t="inlineStr">
        <is>
          <t>Indus Towers Ltd.</t>
        </is>
      </c>
      <c r="B84" s="32" t="inlineStr">
        <is>
          <t>INE121J01017</t>
        </is>
      </c>
      <c r="C84" s="32" t="inlineStr">
        <is>
          <t>Telecom - Services</t>
        </is>
      </c>
      <c r="D84" s="14" t="n">
        <v>571393</v>
      </c>
      <c r="E84" s="15" t="n">
        <v>2291.57</v>
      </c>
      <c r="F84" s="16" t="n">
        <v>0.0051</v>
      </c>
      <c r="G84" s="16" t="n"/>
    </row>
    <row r="85">
      <c r="A85" s="13" t="inlineStr">
        <is>
          <t>Vishal Mega Mart Ltd</t>
        </is>
      </c>
      <c r="B85" s="32" t="inlineStr">
        <is>
          <t>INE01EA01019</t>
        </is>
      </c>
      <c r="C85" s="32" t="inlineStr">
        <is>
          <t>Retailing</t>
        </is>
      </c>
      <c r="D85" s="14" t="n">
        <v>1672076</v>
      </c>
      <c r="E85" s="15" t="n">
        <v>2270.68</v>
      </c>
      <c r="F85" s="16" t="n">
        <v>0.0051</v>
      </c>
      <c r="G85" s="16" t="n"/>
    </row>
    <row r="86">
      <c r="A86" s="13" t="inlineStr">
        <is>
          <t>HCL Technologies Ltd.</t>
        </is>
      </c>
      <c r="B86" s="32" t="inlineStr">
        <is>
          <t>INE860A01027</t>
        </is>
      </c>
      <c r="C86" s="32" t="inlineStr">
        <is>
          <t>IT - Software</t>
        </is>
      </c>
      <c r="D86" s="14" t="n">
        <v>139392</v>
      </c>
      <c r="E86" s="15" t="n">
        <v>2264</v>
      </c>
      <c r="F86" s="16" t="n">
        <v>0.0051</v>
      </c>
      <c r="G86" s="16" t="n"/>
    </row>
    <row r="87">
      <c r="A87" s="13" t="inlineStr">
        <is>
          <t>Bharti Hexacom Ltd.</t>
        </is>
      </c>
      <c r="B87" s="32" t="inlineStr">
        <is>
          <t>INE343G01021</t>
        </is>
      </c>
      <c r="C87" s="32" t="inlineStr">
        <is>
          <t>Telecom - Services</t>
        </is>
      </c>
      <c r="D87" s="14" t="n">
        <v>119362</v>
      </c>
      <c r="E87" s="15" t="n">
        <v>2110.68</v>
      </c>
      <c r="F87" s="16" t="n">
        <v>0.0047</v>
      </c>
      <c r="G87" s="16" t="n"/>
    </row>
    <row r="88">
      <c r="A88" s="13" t="inlineStr">
        <is>
          <t>ITC Hotels Ltd.</t>
        </is>
      </c>
      <c r="B88" s="32" t="inlineStr">
        <is>
          <t>INE379A01028</t>
        </is>
      </c>
      <c r="C88" s="32" t="inlineStr">
        <is>
          <t>Leisure Services</t>
        </is>
      </c>
      <c r="D88" s="14" t="n">
        <v>1004883</v>
      </c>
      <c r="E88" s="15" t="n">
        <v>2097.19</v>
      </c>
      <c r="F88" s="16" t="n">
        <v>0.0047</v>
      </c>
      <c r="G88" s="16" t="n"/>
    </row>
    <row r="89">
      <c r="A89" s="13" t="inlineStr">
        <is>
          <t>HDFC Asset Management Company Ltd.</t>
        </is>
      </c>
      <c r="B89" s="32" t="inlineStr">
        <is>
          <t>INE127D01025</t>
        </is>
      </c>
      <c r="C89" s="32" t="inlineStr">
        <is>
          <t>Capital Markets</t>
        </is>
      </c>
      <c r="D89" s="14" t="n">
        <v>77066</v>
      </c>
      <c r="E89" s="15" t="n">
        <v>2059.97</v>
      </c>
      <c r="F89" s="16" t="n">
        <v>0.0046</v>
      </c>
      <c r="G89" s="16" t="n"/>
    </row>
    <row r="90">
      <c r="A90" s="13" t="inlineStr">
        <is>
          <t>Divi's Laboratories Ltd.</t>
        </is>
      </c>
      <c r="B90" s="32" t="inlineStr">
        <is>
          <t>INE361B01024</t>
        </is>
      </c>
      <c r="C90" s="32" t="inlineStr">
        <is>
          <t>Pharmaceuticals &amp; Biotechnology</t>
        </is>
      </c>
      <c r="D90" s="14" t="n">
        <v>31616</v>
      </c>
      <c r="E90" s="15" t="n">
        <v>2047.77</v>
      </c>
      <c r="F90" s="16" t="n">
        <v>0.0046</v>
      </c>
      <c r="G90" s="16" t="n"/>
    </row>
    <row r="91">
      <c r="A91" s="13" t="inlineStr">
        <is>
          <t>Schaeffler India Ltd.</t>
        </is>
      </c>
      <c r="B91" s="32" t="inlineStr">
        <is>
          <t>INE513A01022</t>
        </is>
      </c>
      <c r="C91" s="32" t="inlineStr">
        <is>
          <t>Auto Components</t>
        </is>
      </c>
      <c r="D91" s="14" t="n">
        <v>49291</v>
      </c>
      <c r="E91" s="15" t="n">
        <v>1922.05</v>
      </c>
      <c r="F91" s="16" t="n">
        <v>0.0043</v>
      </c>
      <c r="G91" s="16" t="n"/>
    </row>
    <row r="92">
      <c r="A92" s="13" t="inlineStr">
        <is>
          <t>Triveni Turbine Ltd.</t>
        </is>
      </c>
      <c r="B92" s="32" t="inlineStr">
        <is>
          <t>INE152M01016</t>
        </is>
      </c>
      <c r="C92" s="32" t="inlineStr">
        <is>
          <t>Electrical Equipment</t>
        </is>
      </c>
      <c r="D92" s="14" t="n">
        <v>333171</v>
      </c>
      <c r="E92" s="15" t="n">
        <v>1788.8</v>
      </c>
      <c r="F92" s="16" t="n">
        <v>0.004</v>
      </c>
      <c r="G92" s="16" t="n"/>
    </row>
    <row r="93">
      <c r="A93" s="13" t="inlineStr">
        <is>
          <t>Jubilant Ingrevia Ltd.</t>
        </is>
      </c>
      <c r="B93" s="32" t="inlineStr">
        <is>
          <t>INE0BY001018</t>
        </is>
      </c>
      <c r="C93" s="32" t="inlineStr">
        <is>
          <t>Chemicals &amp; Petrochemicals</t>
        </is>
      </c>
      <c r="D93" s="14" t="n">
        <v>248533</v>
      </c>
      <c r="E93" s="15" t="n">
        <v>1759.74</v>
      </c>
      <c r="F93" s="16" t="n">
        <v>0.0039</v>
      </c>
      <c r="G93" s="16" t="n"/>
    </row>
    <row r="94">
      <c r="A94" s="13" t="inlineStr">
        <is>
          <t>Titagarh Rail Systems Ltd.</t>
        </is>
      </c>
      <c r="B94" s="32" t="inlineStr">
        <is>
          <t>INE615H01020</t>
        </is>
      </c>
      <c r="C94" s="32" t="inlineStr">
        <is>
          <t>Industrial Manufacturing</t>
        </is>
      </c>
      <c r="D94" s="14" t="n">
        <v>191352</v>
      </c>
      <c r="E94" s="15" t="n">
        <v>1581.91</v>
      </c>
      <c r="F94" s="16" t="n">
        <v>0.0035</v>
      </c>
      <c r="G94" s="16" t="n"/>
    </row>
    <row r="95">
      <c r="A95" s="13" t="inlineStr">
        <is>
          <t>TBO Tek Ltd.</t>
        </is>
      </c>
      <c r="B95" s="32" t="inlineStr">
        <is>
          <t>INE673O01025</t>
        </is>
      </c>
      <c r="C95" s="32" t="inlineStr">
        <is>
          <t>Leisure Services</t>
        </is>
      </c>
      <c r="D95" s="14" t="n">
        <v>95290</v>
      </c>
      <c r="E95" s="15" t="n">
        <v>1574.48</v>
      </c>
      <c r="F95" s="16" t="n">
        <v>0.0035</v>
      </c>
      <c r="G95" s="16" t="n"/>
    </row>
    <row r="96">
      <c r="A96" s="13" t="inlineStr">
        <is>
          <t>Creditaccess Grameen Ltd.</t>
        </is>
      </c>
      <c r="B96" s="32" t="inlineStr">
        <is>
          <t>INE741K01010</t>
        </is>
      </c>
      <c r="C96" s="32" t="inlineStr">
        <is>
          <t>Finance</t>
        </is>
      </c>
      <c r="D96" s="14" t="n">
        <v>115906</v>
      </c>
      <c r="E96" s="15" t="n">
        <v>1549.78</v>
      </c>
      <c r="F96" s="16" t="n">
        <v>0.0035</v>
      </c>
      <c r="G96" s="16" t="n"/>
    </row>
    <row r="97">
      <c r="A97" s="13" t="inlineStr">
        <is>
          <t>GMM Pfaudler Ltd.</t>
        </is>
      </c>
      <c r="B97" s="32" t="inlineStr">
        <is>
          <t>INE541A01023</t>
        </is>
      </c>
      <c r="C97" s="32" t="inlineStr">
        <is>
          <t>Industrial Manufacturing</t>
        </is>
      </c>
      <c r="D97" s="14" t="n">
        <v>124437</v>
      </c>
      <c r="E97" s="15" t="n">
        <v>1397.3</v>
      </c>
      <c r="F97" s="16" t="n">
        <v>0.0031</v>
      </c>
      <c r="G97" s="16" t="n"/>
    </row>
    <row r="98">
      <c r="A98" s="13" t="inlineStr">
        <is>
          <t>NTPC Green Energy Ltd.</t>
        </is>
      </c>
      <c r="B98" s="32" t="inlineStr">
        <is>
          <t>INE0ONG01011</t>
        </is>
      </c>
      <c r="C98" s="32" t="inlineStr">
        <is>
          <t>Power</t>
        </is>
      </c>
      <c r="D98" s="14" t="n">
        <v>1064808</v>
      </c>
      <c r="E98" s="15" t="n">
        <v>1011.04</v>
      </c>
      <c r="F98" s="16" t="n">
        <v>0.0023</v>
      </c>
      <c r="G98" s="16" t="n"/>
    </row>
    <row r="99">
      <c r="A99" s="13" t="inlineStr">
        <is>
          <t>Pine Labs Ltd.</t>
        </is>
      </c>
      <c r="B99" s="32" t="inlineStr">
        <is>
          <t>INE15B701018</t>
        </is>
      </c>
      <c r="C99" s="32" t="inlineStr">
        <is>
          <t>Financial Technology (Fintech)</t>
        </is>
      </c>
      <c r="D99" s="14" t="n">
        <v>203613</v>
      </c>
      <c r="E99" s="15" t="n">
        <v>508.54</v>
      </c>
      <c r="F99" s="16" t="n">
        <v>0.0011</v>
      </c>
      <c r="G99" s="16" t="n"/>
    </row>
    <row r="100">
      <c r="A100" s="17" t="inlineStr">
        <is>
          <t>Sub Total</t>
        </is>
      </c>
      <c r="B100" s="33" t="n"/>
      <c r="C100" s="33" t="n"/>
      <c r="D100" s="18" t="n"/>
      <c r="E100" s="38" t="n">
        <v>439209.01</v>
      </c>
      <c r="F100" s="39" t="n">
        <v>0.9847</v>
      </c>
      <c r="G100" s="21" t="n"/>
    </row>
    <row r="101">
      <c r="A101" s="17" t="n"/>
      <c r="B101" s="33" t="n"/>
      <c r="C101" s="33" t="n"/>
      <c r="D101" s="18" t="n"/>
      <c r="E101" s="42" t="n"/>
      <c r="F101" s="21" t="n"/>
      <c r="G101" s="21" t="n"/>
    </row>
    <row r="102">
      <c r="A102" s="17" t="n"/>
      <c r="B102" s="33" t="n"/>
      <c r="C102" s="33" t="n"/>
      <c r="D102" s="18" t="n"/>
      <c r="E102" s="42" t="n"/>
      <c r="F102" s="21" t="n"/>
      <c r="G102" s="21" t="n"/>
    </row>
    <row r="103">
      <c r="A103" s="17" t="n"/>
      <c r="B103" s="33" t="n"/>
      <c r="C103" s="33" t="n"/>
      <c r="D103" s="18" t="n"/>
      <c r="E103" s="42" t="n"/>
      <c r="F103" s="21" t="n"/>
      <c r="G103" s="21" t="n"/>
    </row>
    <row r="104">
      <c r="A104" s="69" t="inlineStr">
        <is>
          <t>Debt Instruments</t>
        </is>
      </c>
      <c r="B104" s="33" t="n"/>
      <c r="C104" s="33" t="n"/>
      <c r="D104" s="18" t="n"/>
      <c r="E104" s="42" t="n"/>
      <c r="F104" s="21" t="n"/>
      <c r="G104" s="21" t="n"/>
    </row>
    <row r="105">
      <c r="A105" s="69" t="inlineStr">
        <is>
          <t>(a) Non-convertible Preference share</t>
        </is>
      </c>
      <c r="B105" s="32" t="n"/>
      <c r="C105" s="32" t="n"/>
      <c r="D105" s="14" t="n"/>
      <c r="E105" s="15" t="n"/>
      <c r="F105" s="16" t="n"/>
      <c r="G105" s="16" t="n"/>
    </row>
    <row r="106">
      <c r="A106" s="69" t="inlineStr">
        <is>
          <t>Listed / Awaiting listing on Stock Exchanges</t>
        </is>
      </c>
      <c r="B106" s="32" t="n"/>
      <c r="C106" s="32" t="n"/>
      <c r="D106" s="14" t="n"/>
      <c r="E106" s="15" t="n"/>
      <c r="F106" s="16" t="n"/>
      <c r="G106" s="16" t="n"/>
    </row>
    <row r="107">
      <c r="A107" s="13" t="inlineStr">
        <is>
          <t>6% TVS MOTOR CO LTD NCRPS 01-09-2026</t>
        </is>
      </c>
      <c r="B107" s="32" t="inlineStr">
        <is>
          <t>INE494B04019</t>
        </is>
      </c>
      <c r="C107" s="32" t="inlineStr">
        <is>
          <t>Automobiles</t>
        </is>
      </c>
      <c r="D107" s="14" t="n">
        <v>560944</v>
      </c>
      <c r="E107" s="15" t="n">
        <v>56.88</v>
      </c>
      <c r="F107" s="16" t="n">
        <v>0.0001</v>
      </c>
      <c r="G107" s="16" t="n">
        <v>0.06035</v>
      </c>
    </row>
    <row r="108">
      <c r="A108" s="17" t="inlineStr">
        <is>
          <t>Sub Total</t>
        </is>
      </c>
      <c r="B108" s="33" t="n"/>
      <c r="C108" s="33" t="n"/>
      <c r="D108" s="18" t="n"/>
      <c r="E108" s="38" t="n">
        <v>56.88</v>
      </c>
      <c r="F108" s="39" t="n">
        <v>0.0001</v>
      </c>
      <c r="G108" s="21" t="n"/>
    </row>
    <row r="109">
      <c r="A109" s="25" t="inlineStr">
        <is>
          <t>TOTAL</t>
        </is>
      </c>
      <c r="B109" s="34" t="n"/>
      <c r="C109" s="34" t="n"/>
      <c r="D109" s="26" t="n"/>
      <c r="E109" s="29" t="n">
        <v>439265.89</v>
      </c>
      <c r="F109" s="30" t="n">
        <v>0.9848</v>
      </c>
      <c r="G109" s="21" t="n"/>
    </row>
    <row r="110">
      <c r="A110" s="13" t="n"/>
      <c r="B110" s="32" t="n"/>
      <c r="C110" s="32" t="n"/>
      <c r="D110" s="14" t="n"/>
      <c r="E110" s="15" t="n"/>
      <c r="F110" s="16" t="n"/>
      <c r="G110" s="16" t="n"/>
    </row>
    <row r="111">
      <c r="A111" s="13" t="n"/>
      <c r="B111" s="32" t="n"/>
      <c r="C111" s="32" t="n"/>
      <c r="D111" s="14" t="n"/>
      <c r="E111" s="15" t="n"/>
      <c r="F111" s="16" t="n"/>
      <c r="G111" s="16" t="n"/>
    </row>
    <row r="112">
      <c r="A112" s="17" t="inlineStr">
        <is>
          <t>Investment in Mutual fund</t>
        </is>
      </c>
      <c r="B112" s="32" t="n"/>
      <c r="C112" s="32" t="n"/>
      <c r="D112" s="14" t="n"/>
      <c r="E112" s="15" t="n"/>
      <c r="F112" s="16" t="n"/>
      <c r="G112" s="16" t="n"/>
    </row>
    <row r="113">
      <c r="A113" s="13" t="inlineStr">
        <is>
          <t>EDELWEISS MONEY MARKET FUND - DIRECT PL</t>
        </is>
      </c>
      <c r="B113" s="32" t="inlineStr">
        <is>
          <t>INF843K01CE1</t>
        </is>
      </c>
      <c r="C113" s="32" t="n"/>
      <c r="D113" s="14" t="n">
        <v>0.0001</v>
      </c>
      <c r="E113" s="15" t="n">
        <v>0</v>
      </c>
      <c r="F113" s="16" t="n">
        <v>0</v>
      </c>
      <c r="G113" s="16" t="n"/>
    </row>
    <row r="114">
      <c r="A114" s="13" t="n"/>
      <c r="B114" s="32" t="n"/>
      <c r="C114" s="32" t="n"/>
      <c r="D114" s="14" t="n"/>
      <c r="E114" s="15" t="n"/>
      <c r="F114" s="16" t="n"/>
      <c r="G114" s="16" t="n"/>
    </row>
    <row r="115">
      <c r="A115" s="25" t="inlineStr">
        <is>
          <t>TOTAL</t>
        </is>
      </c>
      <c r="B115" s="34" t="n"/>
      <c r="C115" s="34" t="n"/>
      <c r="D115" s="26" t="n"/>
      <c r="E115" s="19" t="n">
        <v>0</v>
      </c>
      <c r="F115" s="20" t="n">
        <v>0</v>
      </c>
      <c r="G115" s="21" t="n"/>
    </row>
    <row r="116">
      <c r="A116" s="13" t="n"/>
      <c r="B116" s="32" t="n"/>
      <c r="C116" s="32" t="n"/>
      <c r="D116" s="14" t="n"/>
      <c r="E116" s="15" t="n"/>
      <c r="F116" s="16" t="n"/>
      <c r="G116" s="16" t="n"/>
    </row>
    <row r="117">
      <c r="A117" s="17" t="inlineStr">
        <is>
          <t>TREPS / Reverse Repo</t>
        </is>
      </c>
      <c r="B117" s="32" t="n"/>
      <c r="C117" s="32" t="n"/>
      <c r="D117" s="14" t="n"/>
      <c r="E117" s="15" t="n"/>
      <c r="F117" s="16" t="n"/>
      <c r="G117" s="16" t="n"/>
    </row>
    <row r="118">
      <c r="A118" s="13" t="inlineStr">
        <is>
          <t>Clearing Corporation of India Ltd.</t>
        </is>
      </c>
      <c r="B118" s="32" t="n"/>
      <c r="C118" s="32" t="n"/>
      <c r="D118" s="14" t="n"/>
      <c r="E118" s="15" t="n">
        <v>8241.35</v>
      </c>
      <c r="F118" s="16" t="n">
        <v>0.0185</v>
      </c>
      <c r="G118" s="16" t="n">
        <v>0.053935</v>
      </c>
    </row>
    <row r="119">
      <c r="A119" s="17" t="inlineStr">
        <is>
          <t>Sub Total</t>
        </is>
      </c>
      <c r="B119" s="33" t="n"/>
      <c r="C119" s="33" t="n"/>
      <c r="D119" s="18" t="n"/>
      <c r="E119" s="38" t="n">
        <v>8241.35</v>
      </c>
      <c r="F119" s="39" t="n">
        <v>0.0185</v>
      </c>
      <c r="G119" s="21" t="n"/>
    </row>
    <row r="120">
      <c r="A120" s="13" t="n"/>
      <c r="B120" s="32" t="n"/>
      <c r="C120" s="32" t="n"/>
      <c r="D120" s="14" t="n"/>
      <c r="E120" s="15" t="n"/>
      <c r="F120" s="16" t="n"/>
      <c r="G120" s="16" t="n"/>
    </row>
    <row r="121">
      <c r="A121" s="25" t="inlineStr">
        <is>
          <t>TOTAL</t>
        </is>
      </c>
      <c r="B121" s="34" t="n"/>
      <c r="C121" s="34" t="n"/>
      <c r="D121" s="26" t="n"/>
      <c r="E121" s="19" t="n">
        <v>8241.35</v>
      </c>
      <c r="F121" s="20" t="n">
        <v>0.0185</v>
      </c>
      <c r="G121" s="21" t="n"/>
    </row>
    <row r="122">
      <c r="A122" s="13" t="inlineStr">
        <is>
          <t>Accrued Interest</t>
        </is>
      </c>
      <c r="B122" s="32" t="n"/>
      <c r="C122" s="32" t="n"/>
      <c r="D122" s="14" t="n"/>
      <c r="E122" s="15" t="n">
        <v>3.6534002</v>
      </c>
      <c r="F122" s="16" t="n">
        <v>8e-06</v>
      </c>
      <c r="G122" s="16" t="n"/>
    </row>
    <row r="123">
      <c r="A123" s="13" t="inlineStr">
        <is>
          <t>Net Receivables/(Payables)</t>
        </is>
      </c>
      <c r="B123" s="32" t="n"/>
      <c r="C123" s="32" t="n"/>
      <c r="D123" s="14" t="n"/>
      <c r="E123" s="36" t="n">
        <v>-1542.6734002</v>
      </c>
      <c r="F123" s="37" t="n">
        <v>-0.003308</v>
      </c>
      <c r="G123" s="16" t="n">
        <v>0.053934</v>
      </c>
    </row>
    <row r="124">
      <c r="A124" s="27" t="inlineStr">
        <is>
          <t>GRAND TOTAL</t>
        </is>
      </c>
      <c r="B124" s="35" t="n"/>
      <c r="C124" s="35" t="n"/>
      <c r="D124" s="28" t="n"/>
      <c r="E124" s="29" t="n">
        <v>445968.22</v>
      </c>
      <c r="F124" s="30" t="n">
        <v>1</v>
      </c>
      <c r="G124" s="30" t="n"/>
    </row>
    <row r="129">
      <c r="A129" s="83" t="inlineStr">
        <is>
          <t>Notes:</t>
        </is>
      </c>
    </row>
    <row r="130">
      <c r="A130" s="57" t="inlineStr">
        <is>
          <t>1. Security in default beyond its maturiy date</t>
        </is>
      </c>
      <c r="B130" s="3" t="inlineStr">
        <is>
          <t>NIL</t>
        </is>
      </c>
    </row>
    <row r="131">
      <c r="A131" t="inlineStr">
        <is>
          <t>2. NAV at the beginning of the period (Rs. per unit)</t>
        </is>
      </c>
    </row>
    <row r="132">
      <c r="A132" t="inlineStr">
        <is>
          <t>Plan /option (Face Value 10)</t>
        </is>
      </c>
      <c r="B132" t="inlineStr">
        <is>
          <t>As on</t>
        </is>
      </c>
      <c r="C132" t="inlineStr">
        <is>
          <t>As on</t>
        </is>
      </c>
    </row>
    <row r="133">
      <c r="B133" s="58" t="n">
        <v>45961</v>
      </c>
      <c r="C133" s="58" t="n">
        <v>45989</v>
      </c>
    </row>
    <row r="134">
      <c r="A134" t="inlineStr">
        <is>
          <t>Direct Plan Growth Option</t>
        </is>
      </c>
      <c r="B134" t="n">
        <v>104.524</v>
      </c>
      <c r="C134" t="n">
        <v>106.473</v>
      </c>
    </row>
    <row r="135">
      <c r="A135" t="inlineStr">
        <is>
          <t>Direct Plan IDCW Option</t>
        </is>
      </c>
      <c r="B135" t="n">
        <v>40.543</v>
      </c>
      <c r="C135" t="n">
        <v>41.299</v>
      </c>
    </row>
    <row r="136">
      <c r="A136" t="inlineStr">
        <is>
          <t>Regular Plan Growth Option</t>
        </is>
      </c>
      <c r="B136" t="n">
        <v>88.49299999999999</v>
      </c>
      <c r="C136" t="n">
        <v>90.045</v>
      </c>
    </row>
    <row r="137">
      <c r="A137" t="inlineStr">
        <is>
          <t>Regular Plan IDCW Option</t>
        </is>
      </c>
      <c r="B137" t="n">
        <v>33.75</v>
      </c>
      <c r="C137" t="n">
        <v>34.342</v>
      </c>
    </row>
    <row r="139">
      <c r="A139" t="inlineStr">
        <is>
          <t xml:space="preserve">3. Total Dividend (Net) declared during the month </t>
        </is>
      </c>
      <c r="B139" s="3" t="inlineStr">
        <is>
          <t>NIL</t>
        </is>
      </c>
    </row>
    <row r="140">
      <c r="A140" t="inlineStr">
        <is>
          <t>4. Bonus was declared during the month</t>
        </is>
      </c>
      <c r="B140" s="3" t="inlineStr">
        <is>
          <t>NIL</t>
        </is>
      </c>
    </row>
    <row r="141" ht="29" customHeight="1">
      <c r="A141" s="57" t="inlineStr">
        <is>
          <t>5. Investment in Repo of Corporate Debt Securities during the month ended November 30, 2025</t>
        </is>
      </c>
      <c r="B141" s="3" t="inlineStr">
        <is>
          <t>NIL</t>
        </is>
      </c>
    </row>
    <row r="142" ht="29" customHeight="1">
      <c r="A142" s="57" t="inlineStr">
        <is>
          <t>6. Investment in foreign securities/ADRs/GDRs at the end of the month</t>
        </is>
      </c>
      <c r="B142" s="3" t="inlineStr">
        <is>
          <t>NIL</t>
        </is>
      </c>
    </row>
    <row r="143">
      <c r="A143" t="inlineStr">
        <is>
          <t>7. Portfolio Turnover Ratio</t>
        </is>
      </c>
      <c r="B143" s="60" t="n">
        <v>0.2289</v>
      </c>
    </row>
    <row r="144" ht="43.5" customHeight="1">
      <c r="A144" s="57" t="inlineStr">
        <is>
          <t>8. Total gross exposure to derivative instruments (excluding reversed positions) at the end of the month (Rs. in Lakhs)</t>
        </is>
      </c>
      <c r="B144" s="3" t="inlineStr">
        <is>
          <t>NIL</t>
        </is>
      </c>
    </row>
    <row r="145">
      <c r="B145" s="3" t="n"/>
    </row>
    <row r="146" ht="29" customHeight="1">
      <c r="A146" s="57" t="inlineStr">
        <is>
          <t>9. Margin Deposits includes Margin money placed on derivatives other than margin money placed with bank</t>
        </is>
      </c>
      <c r="B146" s="3" t="inlineStr">
        <is>
          <t>NIL</t>
        </is>
      </c>
    </row>
    <row r="147" ht="29" customHeight="1">
      <c r="A147" s="57" t="inlineStr">
        <is>
          <t>10. Value of investment made by other schemes under same management (Rs. In Lakhs)</t>
        </is>
      </c>
      <c r="B147" t="n">
        <v>1513.45</v>
      </c>
    </row>
    <row r="148" ht="29" customHeight="1">
      <c r="A148" s="57" t="inlineStr">
        <is>
          <t>11. Number of instance of deviation In valuation of securities</t>
        </is>
      </c>
      <c r="B148" s="3" t="inlineStr">
        <is>
          <t>NIL</t>
        </is>
      </c>
    </row>
    <row r="149" ht="29" customHeight="1">
      <c r="A149" s="57" t="inlineStr">
        <is>
          <t>12. Total value and percentage of illiquid equity shares / securities</t>
        </is>
      </c>
      <c r="B149" s="3" t="inlineStr">
        <is>
          <t>NIL</t>
        </is>
      </c>
    </row>
    <row r="151" ht="70" customHeight="1">
      <c r="A151" s="85" t="inlineStr">
        <is>
          <t>Scheme Name</t>
        </is>
      </c>
      <c r="B151" s="85" t="inlineStr">
        <is>
          <t>Risk- O - Meter</t>
        </is>
      </c>
      <c r="C151" s="85" t="inlineStr">
        <is>
          <t>Benchmark of the Scheme</t>
        </is>
      </c>
      <c r="D151" s="85" t="inlineStr">
        <is>
          <t>Benchmark Risk-o-meter</t>
        </is>
      </c>
    </row>
    <row r="152" ht="70" customHeight="1">
      <c r="A152" s="85" t="inlineStr">
        <is>
          <t>Edelweiss Large and Mid Cap Fund</t>
        </is>
      </c>
      <c r="B152" s="85" t="n"/>
      <c r="C152" s="85" t="inlineStr">
        <is>
          <t>Nifty LargeMidcap 250 Index - TRI</t>
        </is>
      </c>
      <c r="D152" s="85" t="n"/>
      <c r="E152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9.xml><?xml version="1.0" encoding="utf-8"?>
<worksheet xmlns="http://schemas.openxmlformats.org/spreadsheetml/2006/main">
  <sheetPr>
    <outlinePr summaryBelow="1" summaryRight="1"/>
    <pageSetUpPr/>
  </sheetPr>
  <dimension ref="A1:G193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AGGRESSIVE HYBRID FUND AS ON NOVEMBER 30, 2025</t>
        </is>
      </c>
    </row>
    <row r="2" ht="31.5" customHeight="1">
      <c r="A2" s="84" t="inlineStr">
        <is>
          <t>(An open ended hybrid scheme investing predominantly in equity and equity related instruments)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ICICI Bank Ltd.</t>
        </is>
      </c>
      <c r="B8" s="32" t="inlineStr">
        <is>
          <t>INE090A01021</t>
        </is>
      </c>
      <c r="C8" s="32" t="inlineStr">
        <is>
          <t>Banks</t>
        </is>
      </c>
      <c r="D8" s="14" t="n">
        <v>1373985</v>
      </c>
      <c r="E8" s="15" t="n">
        <v>19081.9</v>
      </c>
      <c r="F8" s="16" t="n">
        <v>0.0559</v>
      </c>
      <c r="G8" s="16" t="n"/>
    </row>
    <row r="9">
      <c r="A9" s="13" t="inlineStr">
        <is>
          <t>HDFC Bank Ltd.</t>
        </is>
      </c>
      <c r="B9" s="32" t="inlineStr">
        <is>
          <t>INE040A01034</t>
        </is>
      </c>
      <c r="C9" s="32" t="inlineStr">
        <is>
          <t>Banks</t>
        </is>
      </c>
      <c r="D9" s="14" t="n">
        <v>1569936</v>
      </c>
      <c r="E9" s="15" t="n">
        <v>15818.68</v>
      </c>
      <c r="F9" s="16" t="n">
        <v>0.0464</v>
      </c>
      <c r="G9" s="16" t="n"/>
    </row>
    <row r="10">
      <c r="A10" s="13" t="inlineStr">
        <is>
          <t>Bharti Airtel Ltd.</t>
        </is>
      </c>
      <c r="B10" s="32" t="inlineStr">
        <is>
          <t>INE397D01024</t>
        </is>
      </c>
      <c r="C10" s="32" t="inlineStr">
        <is>
          <t>Telecom - Services</t>
        </is>
      </c>
      <c r="D10" s="14" t="n">
        <v>583607</v>
      </c>
      <c r="E10" s="15" t="n">
        <v>12265.08</v>
      </c>
      <c r="F10" s="16" t="n">
        <v>0.0359</v>
      </c>
      <c r="G10" s="16" t="n"/>
    </row>
    <row r="11">
      <c r="A11" s="13" t="inlineStr">
        <is>
          <t>State Bank of India</t>
        </is>
      </c>
      <c r="B11" s="32" t="inlineStr">
        <is>
          <t>INE062A01020</t>
        </is>
      </c>
      <c r="C11" s="32" t="inlineStr">
        <is>
          <t>Banks</t>
        </is>
      </c>
      <c r="D11" s="14" t="n">
        <v>1116240</v>
      </c>
      <c r="E11" s="15" t="n">
        <v>10927.99</v>
      </c>
      <c r="F11" s="16" t="n">
        <v>0.032</v>
      </c>
      <c r="G11" s="16" t="n"/>
    </row>
    <row r="12">
      <c r="A12" s="13" t="inlineStr">
        <is>
          <t>Infosys Ltd.</t>
        </is>
      </c>
      <c r="B12" s="32" t="inlineStr">
        <is>
          <t>INE009A01021</t>
        </is>
      </c>
      <c r="C12" s="32" t="inlineStr">
        <is>
          <t>IT - Software</t>
        </is>
      </c>
      <c r="D12" s="14" t="n">
        <v>616103</v>
      </c>
      <c r="E12" s="15" t="n">
        <v>9611.82</v>
      </c>
      <c r="F12" s="16" t="n">
        <v>0.0282</v>
      </c>
      <c r="G12" s="16" t="n"/>
    </row>
    <row r="13">
      <c r="A13" s="13" t="inlineStr">
        <is>
          <t>Reliance Industries Ltd.</t>
        </is>
      </c>
      <c r="B13" s="32" t="inlineStr">
        <is>
          <t>INE002A01018</t>
        </is>
      </c>
      <c r="C13" s="32" t="inlineStr">
        <is>
          <t>Petroleum Products</t>
        </is>
      </c>
      <c r="D13" s="14" t="n">
        <v>601184</v>
      </c>
      <c r="E13" s="15" t="n">
        <v>9423.559999999999</v>
      </c>
      <c r="F13" s="16" t="n">
        <v>0.0276</v>
      </c>
      <c r="G13" s="16" t="n"/>
    </row>
    <row r="14">
      <c r="A14" s="13" t="inlineStr">
        <is>
          <t>NTPC Ltd.</t>
        </is>
      </c>
      <c r="B14" s="32" t="inlineStr">
        <is>
          <t>INE733E01010</t>
        </is>
      </c>
      <c r="C14" s="32" t="inlineStr">
        <is>
          <t>Power</t>
        </is>
      </c>
      <c r="D14" s="14" t="n">
        <v>2497975</v>
      </c>
      <c r="E14" s="15" t="n">
        <v>8154.64</v>
      </c>
      <c r="F14" s="16" t="n">
        <v>0.0239</v>
      </c>
      <c r="G14" s="16" t="n"/>
    </row>
    <row r="15">
      <c r="A15" s="13" t="inlineStr">
        <is>
          <t>Sun Pharmaceutical Industries Ltd.</t>
        </is>
      </c>
      <c r="B15" s="32" t="inlineStr">
        <is>
          <t>INE044A01036</t>
        </is>
      </c>
      <c r="C15" s="32" t="inlineStr">
        <is>
          <t>Pharmaceuticals &amp; Biotechnology</t>
        </is>
      </c>
      <c r="D15" s="14" t="n">
        <v>343006</v>
      </c>
      <c r="E15" s="15" t="n">
        <v>6282.5</v>
      </c>
      <c r="F15" s="16" t="n">
        <v>0.0184</v>
      </c>
      <c r="G15" s="16" t="n"/>
    </row>
    <row r="16">
      <c r="A16" s="13" t="inlineStr">
        <is>
          <t>Mahindra &amp; Mahindra Ltd.</t>
        </is>
      </c>
      <c r="B16" s="32" t="inlineStr">
        <is>
          <t>INE101A01026</t>
        </is>
      </c>
      <c r="C16" s="32" t="inlineStr">
        <is>
          <t>Automobiles</t>
        </is>
      </c>
      <c r="D16" s="14" t="n">
        <v>159911</v>
      </c>
      <c r="E16" s="15" t="n">
        <v>6008.34</v>
      </c>
      <c r="F16" s="16" t="n">
        <v>0.0176</v>
      </c>
      <c r="G16" s="16" t="n"/>
    </row>
    <row r="17">
      <c r="A17" s="13" t="inlineStr">
        <is>
          <t>Bajaj Finance Ltd.</t>
        </is>
      </c>
      <c r="B17" s="32" t="inlineStr">
        <is>
          <t>INE296A01032</t>
        </is>
      </c>
      <c r="C17" s="32" t="inlineStr">
        <is>
          <t>Finance</t>
        </is>
      </c>
      <c r="D17" s="14" t="n">
        <v>560620</v>
      </c>
      <c r="E17" s="15" t="n">
        <v>5816.43</v>
      </c>
      <c r="F17" s="16" t="n">
        <v>0.017</v>
      </c>
      <c r="G17" s="16" t="n"/>
    </row>
    <row r="18">
      <c r="A18" s="13" t="inlineStr">
        <is>
          <t>Muthoot Finance Ltd.</t>
        </is>
      </c>
      <c r="B18" s="32" t="inlineStr">
        <is>
          <t>INE414G01012</t>
        </is>
      </c>
      <c r="C18" s="32" t="inlineStr">
        <is>
          <t>Finance</t>
        </is>
      </c>
      <c r="D18" s="14" t="n">
        <v>148349</v>
      </c>
      <c r="E18" s="15" t="n">
        <v>5554.48</v>
      </c>
      <c r="F18" s="16" t="n">
        <v>0.0163</v>
      </c>
      <c r="G18" s="16" t="n"/>
    </row>
    <row r="19">
      <c r="A19" s="13" t="inlineStr">
        <is>
          <t>Maruti Suzuki India Ltd.</t>
        </is>
      </c>
      <c r="B19" s="32" t="inlineStr">
        <is>
          <t>INE585B01010</t>
        </is>
      </c>
      <c r="C19" s="32" t="inlineStr">
        <is>
          <t>Automobiles</t>
        </is>
      </c>
      <c r="D19" s="14" t="n">
        <v>33475</v>
      </c>
      <c r="E19" s="15" t="n">
        <v>5322.53</v>
      </c>
      <c r="F19" s="16" t="n">
        <v>0.0156</v>
      </c>
      <c r="G19" s="16" t="n"/>
    </row>
    <row r="20">
      <c r="A20" s="13" t="inlineStr">
        <is>
          <t>Larsen &amp; Toubro Ltd.</t>
        </is>
      </c>
      <c r="B20" s="32" t="inlineStr">
        <is>
          <t>INE018A01030</t>
        </is>
      </c>
      <c r="C20" s="32" t="inlineStr">
        <is>
          <t>Construction</t>
        </is>
      </c>
      <c r="D20" s="14" t="n">
        <v>123037</v>
      </c>
      <c r="E20" s="15" t="n">
        <v>5007.11</v>
      </c>
      <c r="F20" s="16" t="n">
        <v>0.0147</v>
      </c>
      <c r="G20" s="16" t="n"/>
    </row>
    <row r="21">
      <c r="A21" s="13" t="inlineStr">
        <is>
          <t>ITC Ltd.</t>
        </is>
      </c>
      <c r="B21" s="32" t="inlineStr">
        <is>
          <t>INE154A01025</t>
        </is>
      </c>
      <c r="C21" s="32" t="inlineStr">
        <is>
          <t>Diversified FMCG</t>
        </is>
      </c>
      <c r="D21" s="14" t="n">
        <v>1205718</v>
      </c>
      <c r="E21" s="15" t="n">
        <v>4874.12</v>
      </c>
      <c r="F21" s="16" t="n">
        <v>0.0143</v>
      </c>
      <c r="G21" s="16" t="n"/>
    </row>
    <row r="22">
      <c r="A22" s="13" t="inlineStr">
        <is>
          <t>Kotak Mahindra Bank Ltd.</t>
        </is>
      </c>
      <c r="B22" s="32" t="inlineStr">
        <is>
          <t>INE237A01028</t>
        </is>
      </c>
      <c r="C22" s="32" t="inlineStr">
        <is>
          <t>Banks</t>
        </is>
      </c>
      <c r="D22" s="14" t="n">
        <v>212058</v>
      </c>
      <c r="E22" s="15" t="n">
        <v>4504.96</v>
      </c>
      <c r="F22" s="16" t="n">
        <v>0.0132</v>
      </c>
      <c r="G22" s="16" t="n"/>
    </row>
    <row r="23">
      <c r="A23" s="13" t="inlineStr">
        <is>
          <t>InterGlobe Aviation Ltd.</t>
        </is>
      </c>
      <c r="B23" s="32" t="inlineStr">
        <is>
          <t>INE646L01027</t>
        </is>
      </c>
      <c r="C23" s="32" t="inlineStr">
        <is>
          <t>Transport Services</t>
        </is>
      </c>
      <c r="D23" s="14" t="n">
        <v>64290</v>
      </c>
      <c r="E23" s="15" t="n">
        <v>3794.07</v>
      </c>
      <c r="F23" s="16" t="n">
        <v>0.0111</v>
      </c>
      <c r="G23" s="16" t="n"/>
    </row>
    <row r="24">
      <c r="A24" s="13" t="inlineStr">
        <is>
          <t>Bharat Electronics Ltd.</t>
        </is>
      </c>
      <c r="B24" s="32" t="inlineStr">
        <is>
          <t>INE263A01024</t>
        </is>
      </c>
      <c r="C24" s="32" t="inlineStr">
        <is>
          <t>Aerospace &amp; Defense</t>
        </is>
      </c>
      <c r="D24" s="14" t="n">
        <v>917685</v>
      </c>
      <c r="E24" s="15" t="n">
        <v>3778.57</v>
      </c>
      <c r="F24" s="16" t="n">
        <v>0.0111</v>
      </c>
      <c r="G24" s="16" t="n"/>
    </row>
    <row r="25">
      <c r="A25" s="13" t="inlineStr">
        <is>
          <t>Eternal Ltd.</t>
        </is>
      </c>
      <c r="B25" s="32" t="inlineStr">
        <is>
          <t>INE758T01015</t>
        </is>
      </c>
      <c r="C25" s="32" t="inlineStr">
        <is>
          <t>Retailing</t>
        </is>
      </c>
      <c r="D25" s="14" t="n">
        <v>1085101</v>
      </c>
      <c r="E25" s="15" t="n">
        <v>3256.39</v>
      </c>
      <c r="F25" s="16" t="n">
        <v>0.0095</v>
      </c>
      <c r="G25" s="16" t="n"/>
    </row>
    <row r="26">
      <c r="A26" s="13" t="inlineStr">
        <is>
          <t>UNO Minda Ltd.</t>
        </is>
      </c>
      <c r="B26" s="32" t="inlineStr">
        <is>
          <t>INE405E01023</t>
        </is>
      </c>
      <c r="C26" s="32" t="inlineStr">
        <is>
          <t>Auto Components</t>
        </is>
      </c>
      <c r="D26" s="14" t="n">
        <v>248036</v>
      </c>
      <c r="E26" s="15" t="n">
        <v>3241.33</v>
      </c>
      <c r="F26" s="16" t="n">
        <v>0.0095</v>
      </c>
      <c r="G26" s="16" t="n"/>
    </row>
    <row r="27">
      <c r="A27" s="13" t="inlineStr">
        <is>
          <t>Premier Energies Ltd.</t>
        </is>
      </c>
      <c r="B27" s="32" t="inlineStr">
        <is>
          <t>INE0BS701011</t>
        </is>
      </c>
      <c r="C27" s="32" t="inlineStr">
        <is>
          <t>Electrical Equipment</t>
        </is>
      </c>
      <c r="D27" s="14" t="n">
        <v>320000</v>
      </c>
      <c r="E27" s="15" t="n">
        <v>3122.24</v>
      </c>
      <c r="F27" s="16" t="n">
        <v>0.0091</v>
      </c>
      <c r="G27" s="16" t="n"/>
    </row>
    <row r="28">
      <c r="A28" s="13" t="inlineStr">
        <is>
          <t>Solar Industries India Ltd.</t>
        </is>
      </c>
      <c r="B28" s="32" t="inlineStr">
        <is>
          <t>INE343H01029</t>
        </is>
      </c>
      <c r="C28" s="32" t="inlineStr">
        <is>
          <t>Chemicals &amp; Petrochemicals</t>
        </is>
      </c>
      <c r="D28" s="14" t="n">
        <v>23357</v>
      </c>
      <c r="E28" s="15" t="n">
        <v>3099.94</v>
      </c>
      <c r="F28" s="16" t="n">
        <v>0.0091</v>
      </c>
      <c r="G28" s="16" t="n"/>
    </row>
    <row r="29">
      <c r="A29" s="13" t="inlineStr">
        <is>
          <t>Hindalco Industries Ltd.</t>
        </is>
      </c>
      <c r="B29" s="32" t="inlineStr">
        <is>
          <t>INE038A01020</t>
        </is>
      </c>
      <c r="C29" s="32" t="inlineStr">
        <is>
          <t>Non - Ferrous Metals</t>
        </is>
      </c>
      <c r="D29" s="14" t="n">
        <v>363023</v>
      </c>
      <c r="E29" s="15" t="n">
        <v>2934.68</v>
      </c>
      <c r="F29" s="16" t="n">
        <v>0.0086</v>
      </c>
      <c r="G29" s="16" t="n"/>
    </row>
    <row r="30">
      <c r="A30" s="13" t="inlineStr">
        <is>
          <t>Hitachi Energy India Ltd.</t>
        </is>
      </c>
      <c r="B30" s="32" t="inlineStr">
        <is>
          <t>INE07Y701011</t>
        </is>
      </c>
      <c r="C30" s="32" t="inlineStr">
        <is>
          <t>Electrical Equipment</t>
        </is>
      </c>
      <c r="D30" s="14" t="n">
        <v>13171</v>
      </c>
      <c r="E30" s="15" t="n">
        <v>2905</v>
      </c>
      <c r="F30" s="16" t="n">
        <v>0.008500000000000001</v>
      </c>
      <c r="G30" s="16" t="n"/>
    </row>
    <row r="31">
      <c r="A31" s="13" t="inlineStr">
        <is>
          <t>GE Vernova T&amp;D India Limited</t>
        </is>
      </c>
      <c r="B31" s="32" t="inlineStr">
        <is>
          <t>INE200A01026</t>
        </is>
      </c>
      <c r="C31" s="32" t="inlineStr">
        <is>
          <t>Electrical Equipment</t>
        </is>
      </c>
      <c r="D31" s="14" t="n">
        <v>99015</v>
      </c>
      <c r="E31" s="15" t="n">
        <v>2853.02</v>
      </c>
      <c r="F31" s="16" t="n">
        <v>0.008399999999999999</v>
      </c>
      <c r="G31" s="16" t="n"/>
    </row>
    <row r="32">
      <c r="A32" s="13" t="inlineStr">
        <is>
          <t>Tata Consultancy Services Ltd.</t>
        </is>
      </c>
      <c r="B32" s="32" t="inlineStr">
        <is>
          <t>INE467B01029</t>
        </is>
      </c>
      <c r="C32" s="32" t="inlineStr">
        <is>
          <t>IT - Software</t>
        </is>
      </c>
      <c r="D32" s="14" t="n">
        <v>89327</v>
      </c>
      <c r="E32" s="15" t="n">
        <v>2802.63</v>
      </c>
      <c r="F32" s="16" t="n">
        <v>0.008200000000000001</v>
      </c>
      <c r="G32" s="16" t="n"/>
    </row>
    <row r="33">
      <c r="A33" s="13" t="inlineStr">
        <is>
          <t>Coromandel International Ltd.</t>
        </is>
      </c>
      <c r="B33" s="32" t="inlineStr">
        <is>
          <t>INE169A01031</t>
        </is>
      </c>
      <c r="C33" s="32" t="inlineStr">
        <is>
          <t>Fertilizers &amp; Agrochemicals</t>
        </is>
      </c>
      <c r="D33" s="14" t="n">
        <v>115274</v>
      </c>
      <c r="E33" s="15" t="n">
        <v>2745.94</v>
      </c>
      <c r="F33" s="16" t="n">
        <v>0.008</v>
      </c>
      <c r="G33" s="16" t="n"/>
    </row>
    <row r="34">
      <c r="A34" s="13" t="inlineStr">
        <is>
          <t>BSE Ltd.</t>
        </is>
      </c>
      <c r="B34" s="32" t="inlineStr">
        <is>
          <t>INE118H01025</t>
        </is>
      </c>
      <c r="C34" s="32" t="inlineStr">
        <is>
          <t>Capital Markets</t>
        </is>
      </c>
      <c r="D34" s="14" t="n">
        <v>94343</v>
      </c>
      <c r="E34" s="15" t="n">
        <v>2738.21</v>
      </c>
      <c r="F34" s="16" t="n">
        <v>0.008</v>
      </c>
      <c r="G34" s="16" t="n"/>
    </row>
    <row r="35">
      <c r="A35" s="13" t="inlineStr">
        <is>
          <t>Apollo Hospitals Enterprise Ltd.</t>
        </is>
      </c>
      <c r="B35" s="32" t="inlineStr">
        <is>
          <t>INE437A01024</t>
        </is>
      </c>
      <c r="C35" s="32" t="inlineStr">
        <is>
          <t>Healthcare Services</t>
        </is>
      </c>
      <c r="D35" s="14" t="n">
        <v>36515</v>
      </c>
      <c r="E35" s="15" t="n">
        <v>2678.56</v>
      </c>
      <c r="F35" s="16" t="n">
        <v>0.0078</v>
      </c>
      <c r="G35" s="16" t="n"/>
    </row>
    <row r="36">
      <c r="A36" s="13" t="inlineStr">
        <is>
          <t>HDFC Life Insurance Company Ltd.</t>
        </is>
      </c>
      <c r="B36" s="32" t="inlineStr">
        <is>
          <t>INE795G01014</t>
        </is>
      </c>
      <c r="C36" s="32" t="inlineStr">
        <is>
          <t>Insurance</t>
        </is>
      </c>
      <c r="D36" s="14" t="n">
        <v>343811</v>
      </c>
      <c r="E36" s="15" t="n">
        <v>2627.75</v>
      </c>
      <c r="F36" s="16" t="n">
        <v>0.0077</v>
      </c>
      <c r="G36" s="16" t="n"/>
    </row>
    <row r="37">
      <c r="A37" s="13" t="inlineStr">
        <is>
          <t>Indian Bank</t>
        </is>
      </c>
      <c r="B37" s="32" t="inlineStr">
        <is>
          <t>INE562A01011</t>
        </is>
      </c>
      <c r="C37" s="32" t="inlineStr">
        <is>
          <t>Banks</t>
        </is>
      </c>
      <c r="D37" s="14" t="n">
        <v>287967</v>
      </c>
      <c r="E37" s="15" t="n">
        <v>2506.03</v>
      </c>
      <c r="F37" s="16" t="n">
        <v>0.0073</v>
      </c>
      <c r="G37" s="16" t="n"/>
    </row>
    <row r="38">
      <c r="A38" s="13" t="inlineStr">
        <is>
          <t>Divi's Laboratories Ltd.</t>
        </is>
      </c>
      <c r="B38" s="32" t="inlineStr">
        <is>
          <t>INE361B01024</t>
        </is>
      </c>
      <c r="C38" s="32" t="inlineStr">
        <is>
          <t>Pharmaceuticals &amp; Biotechnology</t>
        </is>
      </c>
      <c r="D38" s="14" t="n">
        <v>38606</v>
      </c>
      <c r="E38" s="15" t="n">
        <v>2500.51</v>
      </c>
      <c r="F38" s="16" t="n">
        <v>0.0073</v>
      </c>
      <c r="G38" s="16" t="n"/>
    </row>
    <row r="39">
      <c r="A39" s="13" t="inlineStr">
        <is>
          <t>Time Technoplast Ltd.</t>
        </is>
      </c>
      <c r="B39" s="32" t="inlineStr">
        <is>
          <t>INE508G01029</t>
        </is>
      </c>
      <c r="C39" s="32" t="inlineStr">
        <is>
          <t>Industrial Products</t>
        </is>
      </c>
      <c r="D39" s="14" t="n">
        <v>1243040</v>
      </c>
      <c r="E39" s="15" t="n">
        <v>2492.54</v>
      </c>
      <c r="F39" s="16" t="n">
        <v>0.0073</v>
      </c>
      <c r="G39" s="16" t="n"/>
    </row>
    <row r="40">
      <c r="A40" s="13" t="inlineStr">
        <is>
          <t>Medi Assist Healthcare Services Ltd.</t>
        </is>
      </c>
      <c r="B40" s="32" t="inlineStr">
        <is>
          <t>INE456Z01021</t>
        </is>
      </c>
      <c r="C40" s="32" t="inlineStr">
        <is>
          <t>Insurance</t>
        </is>
      </c>
      <c r="D40" s="14" t="n">
        <v>520022</v>
      </c>
      <c r="E40" s="15" t="n">
        <v>2469.84</v>
      </c>
      <c r="F40" s="16" t="n">
        <v>0.0072</v>
      </c>
      <c r="G40" s="16" t="n"/>
    </row>
    <row r="41">
      <c r="A41" s="13" t="inlineStr">
        <is>
          <t>Navin Fluorine International Ltd.</t>
        </is>
      </c>
      <c r="B41" s="32" t="inlineStr">
        <is>
          <t>INE048G01026</t>
        </is>
      </c>
      <c r="C41" s="32" t="inlineStr">
        <is>
          <t>Chemicals &amp; Petrochemicals</t>
        </is>
      </c>
      <c r="D41" s="14" t="n">
        <v>42735</v>
      </c>
      <c r="E41" s="15" t="n">
        <v>2451.07</v>
      </c>
      <c r="F41" s="16" t="n">
        <v>0.0072</v>
      </c>
      <c r="G41" s="16" t="n"/>
    </row>
    <row r="42">
      <c r="A42" s="13" t="inlineStr">
        <is>
          <t>Bharat Petroleum Corporation Ltd.</t>
        </is>
      </c>
      <c r="B42" s="32" t="inlineStr">
        <is>
          <t>INE029A01011</t>
        </is>
      </c>
      <c r="C42" s="32" t="inlineStr">
        <is>
          <t>Petroleum Products</t>
        </is>
      </c>
      <c r="D42" s="14" t="n">
        <v>676448</v>
      </c>
      <c r="E42" s="15" t="n">
        <v>2429.12</v>
      </c>
      <c r="F42" s="16" t="n">
        <v>0.0071</v>
      </c>
      <c r="G42" s="16" t="n"/>
    </row>
    <row r="43">
      <c r="A43" s="13" t="inlineStr">
        <is>
          <t>LG Electronics India Ltd.</t>
        </is>
      </c>
      <c r="B43" s="32" t="inlineStr">
        <is>
          <t>INE324D01010</t>
        </is>
      </c>
      <c r="C43" s="32" t="inlineStr">
        <is>
          <t>Consumer Durables</t>
        </is>
      </c>
      <c r="D43" s="14" t="n">
        <v>143209</v>
      </c>
      <c r="E43" s="15" t="n">
        <v>2376.27</v>
      </c>
      <c r="F43" s="16" t="n">
        <v>0.007</v>
      </c>
      <c r="G43" s="16" t="n"/>
    </row>
    <row r="44">
      <c r="A44" s="13" t="inlineStr">
        <is>
          <t>Ultratech Cement Ltd.</t>
        </is>
      </c>
      <c r="B44" s="32" t="inlineStr">
        <is>
          <t>INE481G01011</t>
        </is>
      </c>
      <c r="C44" s="32" t="inlineStr">
        <is>
          <t>Cement &amp; Cement Products</t>
        </is>
      </c>
      <c r="D44" s="14" t="n">
        <v>20139</v>
      </c>
      <c r="E44" s="15" t="n">
        <v>2336.12</v>
      </c>
      <c r="F44" s="16" t="n">
        <v>0.0068</v>
      </c>
      <c r="G44" s="16" t="n"/>
    </row>
    <row r="45">
      <c r="A45" s="13" t="inlineStr">
        <is>
          <t>Ather Energy Ltd.</t>
        </is>
      </c>
      <c r="B45" s="32" t="inlineStr">
        <is>
          <t>INE0LEZ01016</t>
        </is>
      </c>
      <c r="C45" s="32" t="inlineStr">
        <is>
          <t>Automobiles</t>
        </is>
      </c>
      <c r="D45" s="14" t="n">
        <v>321363</v>
      </c>
      <c r="E45" s="15" t="n">
        <v>2307.23</v>
      </c>
      <c r="F45" s="16" t="n">
        <v>0.0068</v>
      </c>
      <c r="G45" s="16" t="n"/>
    </row>
    <row r="46">
      <c r="A46" s="13" t="inlineStr">
        <is>
          <t>Shree Cement Ltd.</t>
        </is>
      </c>
      <c r="B46" s="32" t="inlineStr">
        <is>
          <t>INE070A01015</t>
        </is>
      </c>
      <c r="C46" s="32" t="inlineStr">
        <is>
          <t>Cement &amp; Cement Products</t>
        </is>
      </c>
      <c r="D46" s="14" t="n">
        <v>8634</v>
      </c>
      <c r="E46" s="15" t="n">
        <v>2279.38</v>
      </c>
      <c r="F46" s="16" t="n">
        <v>0.0067</v>
      </c>
      <c r="G46" s="16" t="n"/>
    </row>
    <row r="47">
      <c r="A47" s="13" t="inlineStr">
        <is>
          <t>Axis Bank Ltd.</t>
        </is>
      </c>
      <c r="B47" s="32" t="inlineStr">
        <is>
          <t>INE238A01034</t>
        </is>
      </c>
      <c r="C47" s="32" t="inlineStr">
        <is>
          <t>Banks</t>
        </is>
      </c>
      <c r="D47" s="14" t="n">
        <v>177637</v>
      </c>
      <c r="E47" s="15" t="n">
        <v>2273.22</v>
      </c>
      <c r="F47" s="16" t="n">
        <v>0.0067</v>
      </c>
      <c r="G47" s="16" t="n"/>
    </row>
    <row r="48">
      <c r="A48" s="13" t="inlineStr">
        <is>
          <t>V2 Retail Ltd.</t>
        </is>
      </c>
      <c r="B48" s="32" t="inlineStr">
        <is>
          <t>INE945H01013</t>
        </is>
      </c>
      <c r="C48" s="32" t="inlineStr">
        <is>
          <t>Retailing</t>
        </is>
      </c>
      <c r="D48" s="14" t="n">
        <v>90065</v>
      </c>
      <c r="E48" s="15" t="n">
        <v>2206.41</v>
      </c>
      <c r="F48" s="16" t="n">
        <v>0.0065</v>
      </c>
      <c r="G48" s="16" t="n"/>
    </row>
    <row r="49">
      <c r="A49" s="13" t="inlineStr">
        <is>
          <t>Godfrey Phillips India Ltd.</t>
        </is>
      </c>
      <c r="B49" s="32" t="inlineStr">
        <is>
          <t>INE260B01028</t>
        </is>
      </c>
      <c r="C49" s="32" t="inlineStr">
        <is>
          <t>Cigarettes &amp; Tobacco Products</t>
        </is>
      </c>
      <c r="D49" s="14" t="n">
        <v>72624</v>
      </c>
      <c r="E49" s="15" t="n">
        <v>2086.49</v>
      </c>
      <c r="F49" s="16" t="n">
        <v>0.0061</v>
      </c>
      <c r="G49" s="16" t="n"/>
    </row>
    <row r="50">
      <c r="A50" s="13" t="inlineStr">
        <is>
          <t>Fortis Healthcare Ltd.</t>
        </is>
      </c>
      <c r="B50" s="32" t="inlineStr">
        <is>
          <t>INE061F01013</t>
        </is>
      </c>
      <c r="C50" s="32" t="inlineStr">
        <is>
          <t>Healthcare Services</t>
        </is>
      </c>
      <c r="D50" s="14" t="n">
        <v>225578</v>
      </c>
      <c r="E50" s="15" t="n">
        <v>2073.29</v>
      </c>
      <c r="F50" s="16" t="n">
        <v>0.0061</v>
      </c>
      <c r="G50" s="16" t="n"/>
    </row>
    <row r="51">
      <c r="A51" s="13" t="inlineStr">
        <is>
          <t>Home First Finance Company India Ltd.</t>
        </is>
      </c>
      <c r="B51" s="32" t="inlineStr">
        <is>
          <t>INE481N01025</t>
        </is>
      </c>
      <c r="C51" s="32" t="inlineStr">
        <is>
          <t>Finance</t>
        </is>
      </c>
      <c r="D51" s="14" t="n">
        <v>185298</v>
      </c>
      <c r="E51" s="15" t="n">
        <v>2058.66</v>
      </c>
      <c r="F51" s="16" t="n">
        <v>0.006</v>
      </c>
      <c r="G51" s="16" t="n"/>
    </row>
    <row r="52">
      <c r="A52" s="13" t="inlineStr">
        <is>
          <t>Bharti Hexacom Ltd.</t>
        </is>
      </c>
      <c r="B52" s="32" t="inlineStr">
        <is>
          <t>INE343G01021</t>
        </is>
      </c>
      <c r="C52" s="32" t="inlineStr">
        <is>
          <t>Telecom - Services</t>
        </is>
      </c>
      <c r="D52" s="14" t="n">
        <v>110863</v>
      </c>
      <c r="E52" s="15" t="n">
        <v>1960.39</v>
      </c>
      <c r="F52" s="16" t="n">
        <v>0.0057</v>
      </c>
      <c r="G52" s="16" t="n"/>
    </row>
    <row r="53">
      <c r="A53" s="13" t="inlineStr">
        <is>
          <t>Biocon Ltd.</t>
        </is>
      </c>
      <c r="B53" s="32" t="inlineStr">
        <is>
          <t>INE376G01013</t>
        </is>
      </c>
      <c r="C53" s="32" t="inlineStr">
        <is>
          <t>Pharmaceuticals &amp; Biotechnology</t>
        </is>
      </c>
      <c r="D53" s="14" t="n">
        <v>482248</v>
      </c>
      <c r="E53" s="15" t="n">
        <v>1921.03</v>
      </c>
      <c r="F53" s="16" t="n">
        <v>0.0056</v>
      </c>
      <c r="G53" s="16" t="n"/>
    </row>
    <row r="54">
      <c r="A54" s="13" t="inlineStr">
        <is>
          <t>TVS Motor Company Ltd.</t>
        </is>
      </c>
      <c r="B54" s="32" t="inlineStr">
        <is>
          <t>INE494B01023</t>
        </is>
      </c>
      <c r="C54" s="32" t="inlineStr">
        <is>
          <t>Automobiles</t>
        </is>
      </c>
      <c r="D54" s="14" t="n">
        <v>54391</v>
      </c>
      <c r="E54" s="15" t="n">
        <v>1920.82</v>
      </c>
      <c r="F54" s="16" t="n">
        <v>0.0056</v>
      </c>
      <c r="G54" s="16" t="n"/>
    </row>
    <row r="55">
      <c r="A55" s="13" t="inlineStr">
        <is>
          <t>RBL Bank Ltd.</t>
        </is>
      </c>
      <c r="B55" s="32" t="inlineStr">
        <is>
          <t>INE976G01028</t>
        </is>
      </c>
      <c r="C55" s="32" t="inlineStr">
        <is>
          <t>Banks</t>
        </is>
      </c>
      <c r="D55" s="14" t="n">
        <v>600000</v>
      </c>
      <c r="E55" s="15" t="n">
        <v>1874.4</v>
      </c>
      <c r="F55" s="16" t="n">
        <v>0.0055</v>
      </c>
      <c r="G55" s="16" t="n"/>
    </row>
    <row r="56">
      <c r="A56" s="13" t="inlineStr">
        <is>
          <t>Granules India Ltd.</t>
        </is>
      </c>
      <c r="B56" s="32" t="inlineStr">
        <is>
          <t>INE101D01020</t>
        </is>
      </c>
      <c r="C56" s="32" t="inlineStr">
        <is>
          <t>Pharmaceuticals &amp; Biotechnology</t>
        </is>
      </c>
      <c r="D56" s="14" t="n">
        <v>335000</v>
      </c>
      <c r="E56" s="15" t="n">
        <v>1862.94</v>
      </c>
      <c r="F56" s="16" t="n">
        <v>0.0055</v>
      </c>
      <c r="G56" s="16" t="n"/>
    </row>
    <row r="57">
      <c r="A57" s="13" t="inlineStr">
        <is>
          <t>MRF Ltd.</t>
        </is>
      </c>
      <c r="B57" s="32" t="inlineStr">
        <is>
          <t>INE883A01011</t>
        </is>
      </c>
      <c r="C57" s="32" t="inlineStr">
        <is>
          <t>Auto Components</t>
        </is>
      </c>
      <c r="D57" s="14" t="n">
        <v>1220</v>
      </c>
      <c r="E57" s="15" t="n">
        <v>1859.52</v>
      </c>
      <c r="F57" s="16" t="n">
        <v>0.0054</v>
      </c>
      <c r="G57" s="16" t="n"/>
    </row>
    <row r="58">
      <c r="A58" s="13" t="inlineStr">
        <is>
          <t>KFIN Technologies Ltd.</t>
        </is>
      </c>
      <c r="B58" s="32" t="inlineStr">
        <is>
          <t>INE138Y01010</t>
        </is>
      </c>
      <c r="C58" s="32" t="inlineStr">
        <is>
          <t>Capital Markets</t>
        </is>
      </c>
      <c r="D58" s="14" t="n">
        <v>167651</v>
      </c>
      <c r="E58" s="15" t="n">
        <v>1770.9</v>
      </c>
      <c r="F58" s="16" t="n">
        <v>0.0052</v>
      </c>
      <c r="G58" s="16" t="n"/>
    </row>
    <row r="59">
      <c r="A59" s="13" t="inlineStr">
        <is>
          <t>Union Bank of India</t>
        </is>
      </c>
      <c r="B59" s="32" t="inlineStr">
        <is>
          <t>INE692A01016</t>
        </is>
      </c>
      <c r="C59" s="32" t="inlineStr">
        <is>
          <t>Banks</t>
        </is>
      </c>
      <c r="D59" s="14" t="n">
        <v>1150000</v>
      </c>
      <c r="E59" s="15" t="n">
        <v>1762.61</v>
      </c>
      <c r="F59" s="16" t="n">
        <v>0.0052</v>
      </c>
      <c r="G59" s="16" t="n"/>
    </row>
    <row r="60">
      <c r="A60" s="13" t="inlineStr">
        <is>
          <t>Oil &amp; Natural Gas Corporation Ltd.</t>
        </is>
      </c>
      <c r="B60" s="32" t="inlineStr">
        <is>
          <t>INE213A01029</t>
        </is>
      </c>
      <c r="C60" s="32" t="inlineStr">
        <is>
          <t>Oil</t>
        </is>
      </c>
      <c r="D60" s="14" t="n">
        <v>690595</v>
      </c>
      <c r="E60" s="15" t="n">
        <v>1679.87</v>
      </c>
      <c r="F60" s="16" t="n">
        <v>0.0049</v>
      </c>
      <c r="G60" s="16" t="n"/>
    </row>
    <row r="61">
      <c r="A61" s="13" t="inlineStr">
        <is>
          <t>Marico Ltd.</t>
        </is>
      </c>
      <c r="B61" s="32" t="inlineStr">
        <is>
          <t>INE196A01026</t>
        </is>
      </c>
      <c r="C61" s="32" t="inlineStr">
        <is>
          <t>Agricultural Food &amp; other Products</t>
        </is>
      </c>
      <c r="D61" s="14" t="n">
        <v>231151</v>
      </c>
      <c r="E61" s="15" t="n">
        <v>1658.28</v>
      </c>
      <c r="F61" s="16" t="n">
        <v>0.0049</v>
      </c>
      <c r="G61" s="16" t="n"/>
    </row>
    <row r="62">
      <c r="A62" s="13" t="inlineStr">
        <is>
          <t>Torrent Pharmaceuticals Ltd.</t>
        </is>
      </c>
      <c r="B62" s="32" t="inlineStr">
        <is>
          <t>INE685A01028</t>
        </is>
      </c>
      <c r="C62" s="32" t="inlineStr">
        <is>
          <t>Pharmaceuticals &amp; Biotechnology</t>
        </is>
      </c>
      <c r="D62" s="14" t="n">
        <v>41452</v>
      </c>
      <c r="E62" s="15" t="n">
        <v>1542.26</v>
      </c>
      <c r="F62" s="16" t="n">
        <v>0.0045</v>
      </c>
      <c r="G62" s="16" t="n"/>
    </row>
    <row r="63">
      <c r="A63" s="13" t="inlineStr">
        <is>
          <t>Gabriel India Ltd.</t>
        </is>
      </c>
      <c r="B63" s="32" t="inlineStr">
        <is>
          <t>INE524A01029</t>
        </is>
      </c>
      <c r="C63" s="32" t="inlineStr">
        <is>
          <t>Auto Components</t>
        </is>
      </c>
      <c r="D63" s="14" t="n">
        <v>148000</v>
      </c>
      <c r="E63" s="15" t="n">
        <v>1522.48</v>
      </c>
      <c r="F63" s="16" t="n">
        <v>0.0045</v>
      </c>
      <c r="G63" s="16" t="n"/>
    </row>
    <row r="64">
      <c r="A64" s="13" t="inlineStr">
        <is>
          <t>Glenmark Pharmaceuticals Ltd.</t>
        </is>
      </c>
      <c r="B64" s="32" t="inlineStr">
        <is>
          <t>INE935A01035</t>
        </is>
      </c>
      <c r="C64" s="32" t="inlineStr">
        <is>
          <t>Pharmaceuticals &amp; Biotechnology</t>
        </is>
      </c>
      <c r="D64" s="14" t="n">
        <v>78064</v>
      </c>
      <c r="E64" s="15" t="n">
        <v>1519.28</v>
      </c>
      <c r="F64" s="16" t="n">
        <v>0.0045</v>
      </c>
      <c r="G64" s="16" t="n"/>
    </row>
    <row r="65">
      <c r="A65" s="13" t="inlineStr">
        <is>
          <t>ZF Commercial Vehicle Ctrl Sys Ind Ltd.</t>
        </is>
      </c>
      <c r="B65" s="32" t="inlineStr">
        <is>
          <t>INE342J01019</t>
        </is>
      </c>
      <c r="C65" s="32" t="inlineStr">
        <is>
          <t>Auto Components</t>
        </is>
      </c>
      <c r="D65" s="14" t="n">
        <v>10997</v>
      </c>
      <c r="E65" s="15" t="n">
        <v>1452.04</v>
      </c>
      <c r="F65" s="16" t="n">
        <v>0.0043</v>
      </c>
      <c r="G65" s="16" t="n"/>
    </row>
    <row r="66">
      <c r="A66" s="13" t="inlineStr">
        <is>
          <t>Bharti Airtel Ltd.</t>
        </is>
      </c>
      <c r="B66" s="32" t="inlineStr">
        <is>
          <t>IN9397D01014</t>
        </is>
      </c>
      <c r="C66" s="32" t="inlineStr">
        <is>
          <t>Telecom - Services</t>
        </is>
      </c>
      <c r="D66" s="14" t="n">
        <v>90000</v>
      </c>
      <c r="E66" s="15" t="n">
        <v>1432.53</v>
      </c>
      <c r="F66" s="16" t="n">
        <v>0.0042</v>
      </c>
      <c r="G66" s="16" t="n"/>
    </row>
    <row r="67">
      <c r="A67" s="13" t="inlineStr">
        <is>
          <t>Aptus Value Housing Finance India Ltd.</t>
        </is>
      </c>
      <c r="B67" s="32" t="inlineStr">
        <is>
          <t>INE852O01025</t>
        </is>
      </c>
      <c r="C67" s="32" t="inlineStr">
        <is>
          <t>Finance</t>
        </is>
      </c>
      <c r="D67" s="14" t="n">
        <v>512329</v>
      </c>
      <c r="E67" s="15" t="n">
        <v>1429.91</v>
      </c>
      <c r="F67" s="16" t="n">
        <v>0.0042</v>
      </c>
      <c r="G67" s="16" t="n"/>
    </row>
    <row r="68">
      <c r="A68" s="13" t="inlineStr">
        <is>
          <t>Bajaj Finserv Ltd.</t>
        </is>
      </c>
      <c r="B68" s="32" t="inlineStr">
        <is>
          <t>INE918I01026</t>
        </is>
      </c>
      <c r="C68" s="32" t="inlineStr">
        <is>
          <t>Finance</t>
        </is>
      </c>
      <c r="D68" s="14" t="n">
        <v>65896</v>
      </c>
      <c r="E68" s="15" t="n">
        <v>1379.86</v>
      </c>
      <c r="F68" s="16" t="n">
        <v>0.004</v>
      </c>
      <c r="G68" s="16" t="n"/>
    </row>
    <row r="69">
      <c r="A69" s="13" t="inlineStr">
        <is>
          <t>Avenue Supermarts Ltd.</t>
        </is>
      </c>
      <c r="B69" s="32" t="inlineStr">
        <is>
          <t>INE192R01011</t>
        </is>
      </c>
      <c r="C69" s="32" t="inlineStr">
        <is>
          <t>Retailing</t>
        </is>
      </c>
      <c r="D69" s="14" t="n">
        <v>34441</v>
      </c>
      <c r="E69" s="15" t="n">
        <v>1376.43</v>
      </c>
      <c r="F69" s="16" t="n">
        <v>0.004</v>
      </c>
      <c r="G69" s="16" t="n"/>
    </row>
    <row r="70">
      <c r="A70" s="13" t="inlineStr">
        <is>
          <t>Vikram Solar Ltd.</t>
        </is>
      </c>
      <c r="B70" s="32" t="inlineStr">
        <is>
          <t>INE078V01014</t>
        </is>
      </c>
      <c r="C70" s="32" t="inlineStr">
        <is>
          <t>Electrical Equipment</t>
        </is>
      </c>
      <c r="D70" s="14" t="n">
        <v>512326</v>
      </c>
      <c r="E70" s="15" t="n">
        <v>1339.73</v>
      </c>
      <c r="F70" s="16" t="n">
        <v>0.0039</v>
      </c>
      <c r="G70" s="16" t="n"/>
    </row>
    <row r="71">
      <c r="A71" s="13" t="inlineStr">
        <is>
          <t>Anant Raj Ltd.</t>
        </is>
      </c>
      <c r="B71" s="32" t="inlineStr">
        <is>
          <t>INE242C01024</t>
        </is>
      </c>
      <c r="C71" s="32" t="inlineStr">
        <is>
          <t>Realty</t>
        </is>
      </c>
      <c r="D71" s="14" t="n">
        <v>232114</v>
      </c>
      <c r="E71" s="15" t="n">
        <v>1338.02</v>
      </c>
      <c r="F71" s="16" t="n">
        <v>0.0039</v>
      </c>
      <c r="G71" s="16" t="n"/>
    </row>
    <row r="72">
      <c r="A72" s="13" t="inlineStr">
        <is>
          <t>Canara Bank</t>
        </is>
      </c>
      <c r="B72" s="32" t="inlineStr">
        <is>
          <t>INE476A01022</t>
        </is>
      </c>
      <c r="C72" s="32" t="inlineStr">
        <is>
          <t>Banks</t>
        </is>
      </c>
      <c r="D72" s="14" t="n">
        <v>880775</v>
      </c>
      <c r="E72" s="15" t="n">
        <v>1335.08</v>
      </c>
      <c r="F72" s="16" t="n">
        <v>0.0039</v>
      </c>
      <c r="G72" s="16" t="n"/>
    </row>
    <row r="73">
      <c r="A73" s="13" t="inlineStr">
        <is>
          <t>JK Cement Ltd.</t>
        </is>
      </c>
      <c r="B73" s="32" t="inlineStr">
        <is>
          <t>INE823G01014</t>
        </is>
      </c>
      <c r="C73" s="32" t="inlineStr">
        <is>
          <t>Cement &amp; Cement Products</t>
        </is>
      </c>
      <c r="D73" s="14" t="n">
        <v>22721</v>
      </c>
      <c r="E73" s="15" t="n">
        <v>1308.28</v>
      </c>
      <c r="F73" s="16" t="n">
        <v>0.0038</v>
      </c>
      <c r="G73" s="16" t="n"/>
    </row>
    <row r="74">
      <c r="A74" s="13" t="inlineStr">
        <is>
          <t>CCL Products (India) Ltd.</t>
        </is>
      </c>
      <c r="B74" s="32" t="inlineStr">
        <is>
          <t>INE421D01022</t>
        </is>
      </c>
      <c r="C74" s="32" t="inlineStr">
        <is>
          <t>Agricultural Food &amp; other Products</t>
        </is>
      </c>
      <c r="D74" s="14" t="n">
        <v>128584</v>
      </c>
      <c r="E74" s="15" t="n">
        <v>1296.9</v>
      </c>
      <c r="F74" s="16" t="n">
        <v>0.0038</v>
      </c>
      <c r="G74" s="16" t="n"/>
    </row>
    <row r="75">
      <c r="A75" s="13" t="inlineStr">
        <is>
          <t>Abbott India Ltd.</t>
        </is>
      </c>
      <c r="B75" s="32" t="inlineStr">
        <is>
          <t>INE358A01014</t>
        </is>
      </c>
      <c r="C75" s="32" t="inlineStr">
        <is>
          <t>Pharmaceuticals &amp; Biotechnology</t>
        </is>
      </c>
      <c r="D75" s="14" t="n">
        <v>4289</v>
      </c>
      <c r="E75" s="15" t="n">
        <v>1289.92</v>
      </c>
      <c r="F75" s="16" t="n">
        <v>0.0038</v>
      </c>
      <c r="G75" s="16" t="n"/>
    </row>
    <row r="76">
      <c r="A76" s="13" t="inlineStr">
        <is>
          <t>Punjab National Bank</t>
        </is>
      </c>
      <c r="B76" s="32" t="inlineStr">
        <is>
          <t>INE160A01022</t>
        </is>
      </c>
      <c r="C76" s="32" t="inlineStr">
        <is>
          <t>Banks</t>
        </is>
      </c>
      <c r="D76" s="14" t="n">
        <v>1015427</v>
      </c>
      <c r="E76" s="15" t="n">
        <v>1264.21</v>
      </c>
      <c r="F76" s="16" t="n">
        <v>0.0037</v>
      </c>
      <c r="G76" s="16" t="n"/>
    </row>
    <row r="77">
      <c r="A77" s="13" t="inlineStr">
        <is>
          <t>GAIL (India) Ltd.</t>
        </is>
      </c>
      <c r="B77" s="32" t="inlineStr">
        <is>
          <t>INE129A01019</t>
        </is>
      </c>
      <c r="C77" s="32" t="inlineStr">
        <is>
          <t>Gas</t>
        </is>
      </c>
      <c r="D77" s="14" t="n">
        <v>700000</v>
      </c>
      <c r="E77" s="15" t="n">
        <v>1232.63</v>
      </c>
      <c r="F77" s="16" t="n">
        <v>0.0036</v>
      </c>
      <c r="G77" s="16" t="n"/>
    </row>
    <row r="78">
      <c r="A78" s="13" t="inlineStr">
        <is>
          <t>Tata Steel Ltd.</t>
        </is>
      </c>
      <c r="B78" s="32" t="inlineStr">
        <is>
          <t>INE081A01020</t>
        </is>
      </c>
      <c r="C78" s="32" t="inlineStr">
        <is>
          <t>Ferrous Metals</t>
        </is>
      </c>
      <c r="D78" s="14" t="n">
        <v>672713</v>
      </c>
      <c r="E78" s="15" t="n">
        <v>1129.89</v>
      </c>
      <c r="F78" s="16" t="n">
        <v>0.0033</v>
      </c>
      <c r="G78" s="16" t="n"/>
    </row>
    <row r="79">
      <c r="A79" s="13" t="inlineStr">
        <is>
          <t>Craftsman Automation Ltd.</t>
        </is>
      </c>
      <c r="B79" s="32" t="inlineStr">
        <is>
          <t>INE00LO01017</t>
        </is>
      </c>
      <c r="C79" s="32" t="inlineStr">
        <is>
          <t>Auto Components</t>
        </is>
      </c>
      <c r="D79" s="14" t="n">
        <v>15676</v>
      </c>
      <c r="E79" s="15" t="n">
        <v>1101.16</v>
      </c>
      <c r="F79" s="16" t="n">
        <v>0.0032</v>
      </c>
      <c r="G79" s="16" t="n"/>
    </row>
    <row r="80">
      <c r="A80" s="13" t="inlineStr">
        <is>
          <t>Cohance Lifesciences Ltd.</t>
        </is>
      </c>
      <c r="B80" s="32" t="inlineStr">
        <is>
          <t>INE03QK01018</t>
        </is>
      </c>
      <c r="C80" s="32" t="inlineStr">
        <is>
          <t>Pharmaceuticals &amp; Biotechnology</t>
        </is>
      </c>
      <c r="D80" s="14" t="n">
        <v>193156</v>
      </c>
      <c r="E80" s="15" t="n">
        <v>1090.17</v>
      </c>
      <c r="F80" s="16" t="n">
        <v>0.0032</v>
      </c>
      <c r="G80" s="16" t="n"/>
    </row>
    <row r="81">
      <c r="A81" s="13" t="inlineStr">
        <is>
          <t>Laurus Labs Ltd.</t>
        </is>
      </c>
      <c r="B81" s="32" t="inlineStr">
        <is>
          <t>INE947Q01028</t>
        </is>
      </c>
      <c r="C81" s="32" t="inlineStr">
        <is>
          <t>Pharmaceuticals &amp; Biotechnology</t>
        </is>
      </c>
      <c r="D81" s="14" t="n">
        <v>100000</v>
      </c>
      <c r="E81" s="15" t="n">
        <v>1031.35</v>
      </c>
      <c r="F81" s="16" t="n">
        <v>0.003</v>
      </c>
      <c r="G81" s="16" t="n"/>
    </row>
    <row r="82">
      <c r="A82" s="13" t="inlineStr">
        <is>
          <t>Cholamandalam Financial Holdings Ltd.</t>
        </is>
      </c>
      <c r="B82" s="32" t="inlineStr">
        <is>
          <t>INE149A01033</t>
        </is>
      </c>
      <c r="C82" s="32" t="inlineStr">
        <is>
          <t>Finance</t>
        </is>
      </c>
      <c r="D82" s="14" t="n">
        <v>55467</v>
      </c>
      <c r="E82" s="15" t="n">
        <v>1024.03</v>
      </c>
      <c r="F82" s="16" t="n">
        <v>0.003</v>
      </c>
      <c r="G82" s="16" t="n"/>
    </row>
    <row r="83">
      <c r="A83" s="13" t="inlineStr">
        <is>
          <t>Tenneco Clean Air India Ltd.</t>
        </is>
      </c>
      <c r="B83" s="32" t="inlineStr">
        <is>
          <t>INE19RI01016</t>
        </is>
      </c>
      <c r="C83" s="32" t="inlineStr">
        <is>
          <t>Auto Components</t>
        </is>
      </c>
      <c r="D83" s="14" t="n">
        <v>201502</v>
      </c>
      <c r="E83" s="15" t="n">
        <v>975.17</v>
      </c>
      <c r="F83" s="16" t="n">
        <v>0.0029</v>
      </c>
      <c r="G83" s="16" t="n"/>
    </row>
    <row r="84">
      <c r="A84" s="13" t="inlineStr">
        <is>
          <t>Trent Ltd.</t>
        </is>
      </c>
      <c r="B84" s="32" t="inlineStr">
        <is>
          <t>INE849A01020</t>
        </is>
      </c>
      <c r="C84" s="32" t="inlineStr">
        <is>
          <t>Retailing</t>
        </is>
      </c>
      <c r="D84" s="14" t="n">
        <v>22553</v>
      </c>
      <c r="E84" s="15" t="n">
        <v>958.59</v>
      </c>
      <c r="F84" s="16" t="n">
        <v>0.0028</v>
      </c>
      <c r="G84" s="16" t="n"/>
    </row>
    <row r="85">
      <c r="A85" s="13" t="inlineStr">
        <is>
          <t>Indiqube Spaces Ltd.</t>
        </is>
      </c>
      <c r="B85" s="32" t="inlineStr">
        <is>
          <t>INE06ST01018</t>
        </is>
      </c>
      <c r="C85" s="32" t="inlineStr">
        <is>
          <t>Commercial Services &amp; Supplies</t>
        </is>
      </c>
      <c r="D85" s="14" t="n">
        <v>421911</v>
      </c>
      <c r="E85" s="15" t="n">
        <v>951.87</v>
      </c>
      <c r="F85" s="16" t="n">
        <v>0.0028</v>
      </c>
      <c r="G85" s="16" t="n"/>
    </row>
    <row r="86">
      <c r="A86" s="13" t="inlineStr">
        <is>
          <t>Orkla India Ltd.</t>
        </is>
      </c>
      <c r="B86" s="32" t="inlineStr">
        <is>
          <t>INE16NZ01023</t>
        </is>
      </c>
      <c r="C86" s="32" t="inlineStr">
        <is>
          <t>Food Products</t>
        </is>
      </c>
      <c r="D86" s="14" t="n">
        <v>136420</v>
      </c>
      <c r="E86" s="15" t="n">
        <v>884.48</v>
      </c>
      <c r="F86" s="16" t="n">
        <v>0.0026</v>
      </c>
      <c r="G86" s="16" t="n"/>
    </row>
    <row r="87">
      <c r="A87" s="13" t="inlineStr">
        <is>
          <t>Sri Lotus Developers And Realty Ltd.</t>
        </is>
      </c>
      <c r="B87" s="32" t="inlineStr">
        <is>
          <t>INE0V9Q01010</t>
        </is>
      </c>
      <c r="C87" s="32" t="inlineStr">
        <is>
          <t>Realty</t>
        </is>
      </c>
      <c r="D87" s="14" t="n">
        <v>500000</v>
      </c>
      <c r="E87" s="15" t="n">
        <v>839.5</v>
      </c>
      <c r="F87" s="16" t="n">
        <v>0.0025</v>
      </c>
      <c r="G87" s="16" t="n"/>
    </row>
    <row r="88">
      <c r="A88" s="13" t="inlineStr">
        <is>
          <t>JSW Cement Ltd.</t>
        </is>
      </c>
      <c r="B88" s="32" t="inlineStr">
        <is>
          <t>INE718I01012</t>
        </is>
      </c>
      <c r="C88" s="32" t="inlineStr">
        <is>
          <t>Cement &amp; Cement Products</t>
        </is>
      </c>
      <c r="D88" s="14" t="n">
        <v>719680</v>
      </c>
      <c r="E88" s="15" t="n">
        <v>825.76</v>
      </c>
      <c r="F88" s="16" t="n">
        <v>0.0024</v>
      </c>
      <c r="G88" s="16" t="n"/>
    </row>
    <row r="89">
      <c r="A89" s="13" t="inlineStr">
        <is>
          <t>Wework India Management Ltd.</t>
        </is>
      </c>
      <c r="B89" s="32" t="inlineStr">
        <is>
          <t>INE085001019</t>
        </is>
      </c>
      <c r="C89" s="32" t="inlineStr">
        <is>
          <t>Commercial Services &amp; Supplies</t>
        </is>
      </c>
      <c r="D89" s="14" t="n">
        <v>117898</v>
      </c>
      <c r="E89" s="15" t="n">
        <v>705.4400000000001</v>
      </c>
      <c r="F89" s="16" t="n">
        <v>0.0021</v>
      </c>
      <c r="G89" s="16" t="n"/>
    </row>
    <row r="90">
      <c r="A90" s="13" t="inlineStr">
        <is>
          <t>Trualt Bioenergy Ltd.</t>
        </is>
      </c>
      <c r="B90" s="32" t="inlineStr">
        <is>
          <t>INE0MWH01014</t>
        </is>
      </c>
      <c r="C90" s="32" t="inlineStr">
        <is>
          <t>Agricultural Food &amp; other Products</t>
        </is>
      </c>
      <c r="D90" s="14" t="n">
        <v>141150</v>
      </c>
      <c r="E90" s="15" t="n">
        <v>629.25</v>
      </c>
      <c r="F90" s="16" t="n">
        <v>0.0018</v>
      </c>
      <c r="G90" s="16" t="n"/>
    </row>
    <row r="91">
      <c r="A91" s="13" t="inlineStr">
        <is>
          <t>Minda Corporation Ltd.</t>
        </is>
      </c>
      <c r="B91" s="32" t="inlineStr">
        <is>
          <t>INE842C01021</t>
        </is>
      </c>
      <c r="C91" s="32" t="inlineStr">
        <is>
          <t>Auto Components</t>
        </is>
      </c>
      <c r="D91" s="14" t="n">
        <v>98937</v>
      </c>
      <c r="E91" s="15" t="n">
        <v>575.0700000000001</v>
      </c>
      <c r="F91" s="16" t="n">
        <v>0.0017</v>
      </c>
      <c r="G91" s="16" t="n"/>
    </row>
    <row r="92">
      <c r="A92" s="13" t="inlineStr">
        <is>
          <t>Brigade Hotel Ventures Ltd.</t>
        </is>
      </c>
      <c r="B92" s="32" t="inlineStr">
        <is>
          <t>INE03NU01014</t>
        </is>
      </c>
      <c r="C92" s="32" t="inlineStr">
        <is>
          <t>Leisure Services</t>
        </is>
      </c>
      <c r="D92" s="14" t="n">
        <v>555436</v>
      </c>
      <c r="E92" s="15" t="n">
        <v>434.57</v>
      </c>
      <c r="F92" s="16" t="n">
        <v>0.0013</v>
      </c>
      <c r="G92" s="16" t="n"/>
    </row>
    <row r="93">
      <c r="A93" s="13" t="inlineStr">
        <is>
          <t>Urban Company Ltd.</t>
        </is>
      </c>
      <c r="B93" s="32" t="inlineStr">
        <is>
          <t>INE0CAZ01013</t>
        </is>
      </c>
      <c r="C93" s="32" t="inlineStr">
        <is>
          <t>Retailing</t>
        </is>
      </c>
      <c r="D93" s="14" t="n">
        <v>242730</v>
      </c>
      <c r="E93" s="15" t="n">
        <v>327.76</v>
      </c>
      <c r="F93" s="16" t="n">
        <v>0.001</v>
      </c>
      <c r="G93" s="16" t="n"/>
    </row>
    <row r="94">
      <c r="A94" s="13" t="inlineStr">
        <is>
          <t>Oswal Pumps Ltd.</t>
        </is>
      </c>
      <c r="B94" s="32" t="inlineStr">
        <is>
          <t>INE0BYP01024</t>
        </is>
      </c>
      <c r="C94" s="32" t="inlineStr">
        <is>
          <t>Industrial Products</t>
        </is>
      </c>
      <c r="D94" s="14" t="n">
        <v>45871</v>
      </c>
      <c r="E94" s="15" t="n">
        <v>252.86</v>
      </c>
      <c r="F94" s="16" t="n">
        <v>0.0007</v>
      </c>
      <c r="G94" s="16" t="n"/>
    </row>
    <row r="95">
      <c r="A95" s="13" t="inlineStr">
        <is>
          <t>Seshaasai Technologies Ltd.</t>
        </is>
      </c>
      <c r="B95" s="32" t="inlineStr">
        <is>
          <t>INE04VU01023</t>
        </is>
      </c>
      <c r="C95" s="32" t="inlineStr">
        <is>
          <t>Financial Technology (Fintech)</t>
        </is>
      </c>
      <c r="D95" s="14" t="n">
        <v>14164</v>
      </c>
      <c r="E95" s="15" t="n">
        <v>42.32</v>
      </c>
      <c r="F95" s="16" t="n">
        <v>0.0001</v>
      </c>
      <c r="G95" s="16" t="n"/>
    </row>
    <row r="96">
      <c r="A96" s="13" t="inlineStr">
        <is>
          <t>BROOKFIELD INDIA REAL ESTATE TRUST</t>
        </is>
      </c>
      <c r="B96" s="32" t="inlineStr">
        <is>
          <t>INE0FDU25010</t>
        </is>
      </c>
      <c r="C96" s="32" t="inlineStr">
        <is>
          <t>Realty</t>
        </is>
      </c>
      <c r="D96" s="14" t="n">
        <v>10400</v>
      </c>
      <c r="E96" s="15" t="n">
        <v>34.58</v>
      </c>
      <c r="F96" s="16" t="n">
        <v>0.0001</v>
      </c>
      <c r="G96" s="16" t="n"/>
    </row>
    <row r="97">
      <c r="A97" s="13" t="inlineStr">
        <is>
          <t>Cholamandalam Investment &amp; Finance Company Ltd.</t>
        </is>
      </c>
      <c r="B97" s="32" t="inlineStr">
        <is>
          <t>INE121A01024</t>
        </is>
      </c>
      <c r="C97" s="32" t="inlineStr">
        <is>
          <t>Finance</t>
        </is>
      </c>
      <c r="D97" s="14" t="n">
        <v>205</v>
      </c>
      <c r="E97" s="15" t="n">
        <v>3.56</v>
      </c>
      <c r="F97" s="16" t="n">
        <v>0</v>
      </c>
      <c r="G97" s="16" t="n"/>
    </row>
    <row r="98">
      <c r="A98" s="17" t="inlineStr">
        <is>
          <t>Sub Total</t>
        </is>
      </c>
      <c r="B98" s="33" t="n"/>
      <c r="C98" s="33" t="n"/>
      <c r="D98" s="18" t="n"/>
      <c r="E98" s="38" t="n">
        <v>260226.35</v>
      </c>
      <c r="F98" s="39" t="n">
        <v>0.7623</v>
      </c>
      <c r="G98" s="21" t="n"/>
    </row>
    <row r="99">
      <c r="A99" s="17" t="n"/>
      <c r="B99" s="33" t="n"/>
      <c r="C99" s="33" t="n"/>
      <c r="D99" s="18" t="n"/>
      <c r="E99" s="42" t="n"/>
      <c r="F99" s="21" t="n"/>
      <c r="G99" s="21" t="n"/>
    </row>
    <row r="100">
      <c r="A100" s="17" t="n"/>
      <c r="B100" s="33" t="n"/>
      <c r="C100" s="33" t="n"/>
      <c r="D100" s="18" t="n"/>
      <c r="E100" s="42" t="n"/>
      <c r="F100" s="21" t="n"/>
      <c r="G100" s="21" t="n"/>
    </row>
    <row r="101">
      <c r="A101" s="17" t="n"/>
      <c r="B101" s="33" t="n"/>
      <c r="C101" s="33" t="n"/>
      <c r="D101" s="18" t="n"/>
      <c r="E101" s="42" t="n"/>
      <c r="F101" s="21" t="n"/>
      <c r="G101" s="21" t="n"/>
    </row>
    <row r="102">
      <c r="A102" s="69" t="inlineStr">
        <is>
          <t>Debt Instruments</t>
        </is>
      </c>
      <c r="B102" s="33" t="n"/>
      <c r="C102" s="33" t="n"/>
      <c r="D102" s="18" t="n"/>
      <c r="E102" s="42" t="n"/>
      <c r="F102" s="21" t="n"/>
      <c r="G102" s="21" t="n"/>
    </row>
    <row r="103">
      <c r="A103" s="69" t="inlineStr">
        <is>
          <t>(a) Non-convertible Preference share</t>
        </is>
      </c>
      <c r="B103" s="32" t="n"/>
      <c r="C103" s="32" t="n"/>
      <c r="D103" s="14" t="n"/>
      <c r="E103" s="15" t="n"/>
      <c r="F103" s="16" t="n"/>
      <c r="G103" s="16" t="n"/>
    </row>
    <row r="104">
      <c r="A104" s="69" t="inlineStr">
        <is>
          <t>Listed / Awaiting listing on Stock Exchanges</t>
        </is>
      </c>
      <c r="B104" s="32" t="n"/>
      <c r="C104" s="32" t="n"/>
      <c r="D104" s="14" t="n"/>
      <c r="E104" s="15" t="n"/>
      <c r="F104" s="16" t="n"/>
      <c r="G104" s="16" t="n"/>
    </row>
    <row r="105">
      <c r="A105" s="13" t="inlineStr">
        <is>
          <t>6% TVS MOTOR CO LTD NCRPS 01-09-2026</t>
        </is>
      </c>
      <c r="B105" s="32" t="inlineStr">
        <is>
          <t>INE494B04019</t>
        </is>
      </c>
      <c r="C105" s="32" t="inlineStr">
        <is>
          <t>Automobiles</t>
        </is>
      </c>
      <c r="D105" s="14" t="n">
        <v>217564</v>
      </c>
      <c r="E105" s="15" t="n">
        <v>22.06</v>
      </c>
      <c r="F105" s="16" t="n">
        <v>0.0001</v>
      </c>
      <c r="G105" s="16" t="n">
        <v>0.06035</v>
      </c>
    </row>
    <row r="106">
      <c r="A106" s="17" t="inlineStr">
        <is>
          <t>Sub Total</t>
        </is>
      </c>
      <c r="B106" s="33" t="n"/>
      <c r="C106" s="33" t="n"/>
      <c r="D106" s="18" t="n"/>
      <c r="E106" s="38" t="n">
        <v>22.06</v>
      </c>
      <c r="F106" s="39" t="n">
        <v>0.0001</v>
      </c>
      <c r="G106" s="21" t="n"/>
    </row>
    <row r="107">
      <c r="A107" s="25" t="inlineStr">
        <is>
          <t>TOTAL</t>
        </is>
      </c>
      <c r="B107" s="34" t="n"/>
      <c r="C107" s="34" t="n"/>
      <c r="D107" s="26" t="n"/>
      <c r="E107" s="29" t="n">
        <v>260248.41</v>
      </c>
      <c r="F107" s="30" t="n">
        <v>0.7624</v>
      </c>
      <c r="G107" s="21" t="n"/>
    </row>
    <row r="108">
      <c r="A108" s="13" t="n"/>
      <c r="B108" s="32" t="n"/>
      <c r="C108" s="32" t="n"/>
      <c r="D108" s="14" t="n"/>
      <c r="E108" s="15" t="n"/>
      <c r="F108" s="16" t="n"/>
      <c r="G108" s="16" t="n"/>
    </row>
    <row r="109">
      <c r="A109" s="17" t="inlineStr">
        <is>
          <t>Derivatives</t>
        </is>
      </c>
      <c r="B109" s="32" t="n"/>
      <c r="C109" s="32" t="n"/>
      <c r="D109" s="14" t="n"/>
      <c r="E109" s="15" t="n"/>
      <c r="F109" s="16" t="n"/>
      <c r="G109" s="16" t="n"/>
    </row>
    <row r="110">
      <c r="A110" s="17" t="inlineStr">
        <is>
          <t>(a) Index/Stock Future</t>
        </is>
      </c>
      <c r="B110" s="32" t="n"/>
      <c r="C110" s="32" t="n"/>
      <c r="D110" s="14" t="n"/>
      <c r="E110" s="15" t="n"/>
      <c r="F110" s="16" t="n"/>
      <c r="G110" s="16" t="n"/>
    </row>
    <row r="111">
      <c r="A111" s="13" t="inlineStr">
        <is>
          <t>Avenue Supermarts Ltd.30/12/2025</t>
        </is>
      </c>
      <c r="B111" s="32" t="n"/>
      <c r="C111" s="32" t="inlineStr">
        <is>
          <t>Retailing</t>
        </is>
      </c>
      <c r="D111" s="14" t="n">
        <v>75150</v>
      </c>
      <c r="E111" s="15" t="n">
        <v>3022.08</v>
      </c>
      <c r="F111" s="16" t="n">
        <v>0.008855</v>
      </c>
      <c r="G111" s="16" t="n"/>
    </row>
    <row r="112">
      <c r="A112" s="13" t="inlineStr">
        <is>
          <t>Cholamandalam Investment &amp; Finance Company Ltd.30/12/2025</t>
        </is>
      </c>
      <c r="B112" s="32" t="n"/>
      <c r="C112" s="32" t="inlineStr">
        <is>
          <t>Finance</t>
        </is>
      </c>
      <c r="D112" s="14" t="n">
        <v>111250</v>
      </c>
      <c r="E112" s="15" t="n">
        <v>1939.87</v>
      </c>
      <c r="F112" s="16" t="n">
        <v>0.005684</v>
      </c>
      <c r="G112" s="16" t="n"/>
    </row>
    <row r="113">
      <c r="A113" s="13" t="inlineStr">
        <is>
          <t>KFIN Technologies Ltd.30/12/2025</t>
        </is>
      </c>
      <c r="B113" s="32" t="n"/>
      <c r="C113" s="32" t="inlineStr">
        <is>
          <t>Capital Markets</t>
        </is>
      </c>
      <c r="D113" s="14" t="n">
        <v>100800</v>
      </c>
      <c r="E113" s="15" t="n">
        <v>1072.21</v>
      </c>
      <c r="F113" s="16" t="n">
        <v>0.003141</v>
      </c>
      <c r="G113" s="16" t="n"/>
    </row>
    <row r="114">
      <c r="A114" s="17" t="inlineStr">
        <is>
          <t>Sub Total</t>
        </is>
      </c>
      <c r="B114" s="33" t="n"/>
      <c r="C114" s="33" t="n"/>
      <c r="D114" s="18" t="n"/>
      <c r="E114" s="38" t="n">
        <v>6034.16</v>
      </c>
      <c r="F114" s="39" t="n">
        <v>0.01768</v>
      </c>
      <c r="G114" s="21" t="n"/>
    </row>
    <row r="115">
      <c r="A115" s="13" t="n"/>
      <c r="B115" s="32" t="n"/>
      <c r="C115" s="32" t="n"/>
      <c r="D115" s="14" t="n"/>
      <c r="E115" s="15" t="n"/>
      <c r="F115" s="16" t="n"/>
      <c r="G115" s="16" t="n"/>
    </row>
    <row r="116">
      <c r="A116" s="13" t="n"/>
      <c r="B116" s="32" t="n"/>
      <c r="C116" s="32" t="n"/>
      <c r="D116" s="14" t="n"/>
      <c r="E116" s="15" t="n"/>
      <c r="F116" s="16" t="n"/>
      <c r="G116" s="16" t="n"/>
    </row>
    <row r="117">
      <c r="A117" s="13" t="n"/>
      <c r="B117" s="32" t="n"/>
      <c r="C117" s="32" t="n"/>
      <c r="D117" s="14" t="n"/>
      <c r="E117" s="15" t="n"/>
      <c r="F117" s="16" t="n"/>
      <c r="G117" s="16" t="n"/>
    </row>
    <row r="118">
      <c r="A118" s="25" t="inlineStr">
        <is>
          <t>TOTAL</t>
        </is>
      </c>
      <c r="B118" s="34" t="n"/>
      <c r="C118" s="34" t="n"/>
      <c r="D118" s="26" t="n"/>
      <c r="E118" s="19" t="n">
        <v>6034.16</v>
      </c>
      <c r="F118" s="20" t="n">
        <v>0.01768</v>
      </c>
      <c r="G118" s="21" t="n"/>
    </row>
    <row r="119">
      <c r="A119" s="13" t="n"/>
      <c r="B119" s="32" t="n"/>
      <c r="C119" s="32" t="n"/>
      <c r="D119" s="14" t="n"/>
      <c r="E119" s="15" t="n"/>
      <c r="F119" s="16" t="n"/>
      <c r="G119" s="16" t="n"/>
    </row>
    <row r="120">
      <c r="A120" s="17" t="inlineStr">
        <is>
          <t>Debt Instruments</t>
        </is>
      </c>
      <c r="B120" s="32" t="n"/>
      <c r="C120" s="32" t="n"/>
      <c r="D120" s="14" t="n"/>
      <c r="E120" s="15" t="n"/>
      <c r="F120" s="16" t="n"/>
      <c r="G120" s="16" t="n"/>
    </row>
    <row r="121">
      <c r="A121" s="17" t="inlineStr">
        <is>
          <t>(a)Listed / Awaiting listing on stock Exchanges</t>
        </is>
      </c>
      <c r="B121" s="32" t="n"/>
      <c r="C121" s="32" t="n"/>
      <c r="D121" s="14" t="n"/>
      <c r="E121" s="15" t="n"/>
      <c r="F121" s="16" t="n"/>
      <c r="G121" s="16" t="n"/>
    </row>
    <row r="122">
      <c r="A122" s="13" t="inlineStr">
        <is>
          <t>7.40% NABARD NCD RED 30-01-2026**</t>
        </is>
      </c>
      <c r="B122" s="32" t="inlineStr">
        <is>
          <t>INE261F08DO9</t>
        </is>
      </c>
      <c r="C122" s="32" t="inlineStr">
        <is>
          <t>CRISIL AAA</t>
        </is>
      </c>
      <c r="D122" s="14" t="n">
        <v>14000000</v>
      </c>
      <c r="E122" s="15" t="n">
        <v>14018.61</v>
      </c>
      <c r="F122" s="16" t="n">
        <v>0.0411</v>
      </c>
      <c r="G122" s="16" t="n">
        <v>0.061999</v>
      </c>
    </row>
    <row r="123">
      <c r="A123" s="13" t="inlineStr">
        <is>
          <t>7.92% ADITYA BIRLA CAP NCD RED 27-12-27**</t>
        </is>
      </c>
      <c r="B123" s="32" t="inlineStr">
        <is>
          <t>INE860H07IG1</t>
        </is>
      </c>
      <c r="C123" s="32" t="inlineStr">
        <is>
          <t>ICRA AAA</t>
        </is>
      </c>
      <c r="D123" s="14" t="n">
        <v>7500000</v>
      </c>
      <c r="E123" s="15" t="n">
        <v>7599.44</v>
      </c>
      <c r="F123" s="16" t="n">
        <v>0.0223</v>
      </c>
      <c r="G123" s="16" t="n">
        <v>0.07198300000000001</v>
      </c>
    </row>
    <row r="124">
      <c r="A124" s="13" t="inlineStr">
        <is>
          <t>7.65% HDB FIN SERV NCD 10-09-27**</t>
        </is>
      </c>
      <c r="B124" s="32" t="inlineStr">
        <is>
          <t>INE756I07EJ2</t>
        </is>
      </c>
      <c r="C124" s="32" t="inlineStr">
        <is>
          <t>CRISIL AAA</t>
        </is>
      </c>
      <c r="D124" s="14" t="n">
        <v>7500000</v>
      </c>
      <c r="E124" s="15" t="n">
        <v>7573.16</v>
      </c>
      <c r="F124" s="16" t="n">
        <v>0.0222</v>
      </c>
      <c r="G124" s="16" t="n">
        <v>0.0702</v>
      </c>
    </row>
    <row r="125">
      <c r="A125" s="13" t="inlineStr">
        <is>
          <t>7.40% BHARTI TELE XXVIII 01-02-29 VD0112**</t>
        </is>
      </c>
      <c r="B125" s="32" t="inlineStr">
        <is>
          <t>INE403D08298</t>
        </is>
      </c>
      <c r="C125" s="32" t="inlineStr">
        <is>
          <t>CRISIL AAA</t>
        </is>
      </c>
      <c r="D125" s="14" t="n">
        <v>5000000</v>
      </c>
      <c r="E125" s="15" t="n">
        <v>5010.5</v>
      </c>
      <c r="F125" s="16" t="n">
        <v>0.0147</v>
      </c>
      <c r="G125" s="16" t="n">
        <v>0.073305</v>
      </c>
    </row>
    <row r="126">
      <c r="A126" s="13" t="inlineStr">
        <is>
          <t>8.1701% ABHFL SR D1 NCD 25-08-27**</t>
        </is>
      </c>
      <c r="B126" s="32" t="inlineStr">
        <is>
          <t>INE831R07466</t>
        </is>
      </c>
      <c r="C126" s="32" t="inlineStr">
        <is>
          <t>ICRA AAA</t>
        </is>
      </c>
      <c r="D126" s="14" t="n">
        <v>2500000</v>
      </c>
      <c r="E126" s="15" t="n">
        <v>2544.08</v>
      </c>
      <c r="F126" s="16" t="n">
        <v>0.0075</v>
      </c>
      <c r="G126" s="16" t="n">
        <v>0.070281</v>
      </c>
    </row>
    <row r="127">
      <c r="A127" s="13" t="inlineStr">
        <is>
          <t>7.54% SIDBI NCD SR VIII RED 12-01-2026**</t>
        </is>
      </c>
      <c r="B127" s="32" t="inlineStr">
        <is>
          <t>INE556F08KF5</t>
        </is>
      </c>
      <c r="C127" s="32" t="inlineStr">
        <is>
          <t>ICRA AAA</t>
        </is>
      </c>
      <c r="D127" s="14" t="n">
        <v>2500000</v>
      </c>
      <c r="E127" s="15" t="n">
        <v>2504.41</v>
      </c>
      <c r="F127" s="16" t="n">
        <v>0.0073</v>
      </c>
      <c r="G127" s="16" t="n">
        <v>0.061498</v>
      </c>
    </row>
    <row r="128">
      <c r="A128" s="17" t="inlineStr">
        <is>
          <t>Sub Total</t>
        </is>
      </c>
      <c r="B128" s="33" t="n"/>
      <c r="C128" s="33" t="n"/>
      <c r="D128" s="18" t="n"/>
      <c r="E128" s="38" t="n">
        <v>39250.2</v>
      </c>
      <c r="F128" s="39" t="n">
        <v>0.1151</v>
      </c>
      <c r="G128" s="21" t="n"/>
    </row>
    <row r="129">
      <c r="A129" s="13" t="n"/>
      <c r="B129" s="32" t="n"/>
      <c r="C129" s="32" t="n"/>
      <c r="D129" s="14" t="n"/>
      <c r="E129" s="15" t="n"/>
      <c r="F129" s="16" t="n"/>
      <c r="G129" s="16" t="n"/>
    </row>
    <row r="130">
      <c r="A130" s="17" t="inlineStr">
        <is>
          <t>Government Securities</t>
        </is>
      </c>
      <c r="B130" s="32" t="n"/>
      <c r="C130" s="32" t="n"/>
      <c r="D130" s="14" t="n"/>
      <c r="E130" s="15" t="n"/>
      <c r="F130" s="16" t="n"/>
      <c r="G130" s="16" t="n"/>
    </row>
    <row r="131">
      <c r="A131" s="13" t="inlineStr">
        <is>
          <t>7.10% GOVT OF INDIA RED 18-04-2029</t>
        </is>
      </c>
      <c r="B131" s="32" t="inlineStr">
        <is>
          <t>IN0020220011</t>
        </is>
      </c>
      <c r="C131" s="32" t="inlineStr">
        <is>
          <t>SOVEREIGN</t>
        </is>
      </c>
      <c r="D131" s="14" t="n">
        <v>2000000</v>
      </c>
      <c r="E131" s="15" t="n">
        <v>2071.24</v>
      </c>
      <c r="F131" s="16" t="n">
        <v>0.0061</v>
      </c>
      <c r="G131" s="16" t="n">
        <v>0.060065</v>
      </c>
    </row>
    <row r="132">
      <c r="A132" s="17" t="inlineStr">
        <is>
          <t>Sub Total</t>
        </is>
      </c>
      <c r="B132" s="33" t="n"/>
      <c r="C132" s="33" t="n"/>
      <c r="D132" s="18" t="n"/>
      <c r="E132" s="38" t="n">
        <v>2071.24</v>
      </c>
      <c r="F132" s="39" t="n">
        <v>0.0061</v>
      </c>
      <c r="G132" s="21" t="n"/>
    </row>
    <row r="133">
      <c r="A133" s="13" t="n"/>
      <c r="B133" s="32" t="n"/>
      <c r="C133" s="32" t="n"/>
      <c r="D133" s="14" t="n"/>
      <c r="E133" s="15" t="n"/>
      <c r="F133" s="16" t="n"/>
      <c r="G133" s="16" t="n"/>
    </row>
    <row r="134">
      <c r="A134" s="17" t="inlineStr">
        <is>
          <t>(b)Privately Placed/Unlisted</t>
        </is>
      </c>
      <c r="B134" s="32" t="n"/>
      <c r="C134" s="32" t="n"/>
      <c r="D134" s="14" t="n"/>
      <c r="E134" s="15" t="n"/>
      <c r="F134" s="16" t="n"/>
      <c r="G134" s="16" t="n"/>
    </row>
    <row r="135">
      <c r="A135" s="17" t="inlineStr">
        <is>
          <t>Sub Total</t>
        </is>
      </c>
      <c r="B135" s="32" t="n"/>
      <c r="C135" s="32" t="n"/>
      <c r="D135" s="14" t="n"/>
      <c r="E135" s="40" t="inlineStr">
        <is>
          <t>NIL</t>
        </is>
      </c>
      <c r="F135" s="41" t="inlineStr">
        <is>
          <t>NIL</t>
        </is>
      </c>
      <c r="G135" s="16" t="n"/>
    </row>
    <row r="136">
      <c r="A136" s="13" t="n"/>
      <c r="B136" s="32" t="n"/>
      <c r="C136" s="32" t="n"/>
      <c r="D136" s="14" t="n"/>
      <c r="E136" s="15" t="n"/>
      <c r="F136" s="16" t="n"/>
      <c r="G136" s="16" t="n"/>
    </row>
    <row r="137">
      <c r="A137" s="17" t="inlineStr">
        <is>
          <t>(c)Securitised Debt Instruments</t>
        </is>
      </c>
      <c r="B137" s="32" t="n"/>
      <c r="C137" s="32" t="n"/>
      <c r="D137" s="14" t="n"/>
      <c r="E137" s="15" t="n"/>
      <c r="F137" s="16" t="n"/>
      <c r="G137" s="16" t="n"/>
    </row>
    <row r="138">
      <c r="A138" s="17" t="inlineStr">
        <is>
          <t>Sub Total</t>
        </is>
      </c>
      <c r="B138" s="32" t="n"/>
      <c r="C138" s="32" t="n"/>
      <c r="D138" s="14" t="n"/>
      <c r="E138" s="40" t="inlineStr">
        <is>
          <t>NIL</t>
        </is>
      </c>
      <c r="F138" s="41" t="inlineStr">
        <is>
          <t>NIL</t>
        </is>
      </c>
      <c r="G138" s="16" t="n"/>
    </row>
    <row r="139">
      <c r="A139" s="13" t="n"/>
      <c r="B139" s="32" t="n"/>
      <c r="C139" s="32" t="n"/>
      <c r="D139" s="14" t="n"/>
      <c r="E139" s="15" t="n"/>
      <c r="F139" s="16" t="n"/>
      <c r="G139" s="16" t="n"/>
    </row>
    <row r="140">
      <c r="A140" s="25" t="inlineStr">
        <is>
          <t>TOTAL</t>
        </is>
      </c>
      <c r="B140" s="34" t="n"/>
      <c r="C140" s="34" t="n"/>
      <c r="D140" s="26" t="n"/>
      <c r="E140" s="19" t="n">
        <v>41321.44</v>
      </c>
      <c r="F140" s="20" t="n">
        <v>0.1212</v>
      </c>
      <c r="G140" s="21" t="n"/>
    </row>
    <row r="141">
      <c r="A141" s="13" t="n"/>
      <c r="B141" s="32" t="n"/>
      <c r="C141" s="32" t="n"/>
      <c r="D141" s="14" t="n"/>
      <c r="E141" s="15" t="n"/>
      <c r="F141" s="16" t="n"/>
      <c r="G141" s="16" t="n"/>
    </row>
    <row r="142">
      <c r="A142" s="13" t="n"/>
      <c r="B142" s="32" t="n"/>
      <c r="C142" s="32" t="n"/>
      <c r="D142" s="14" t="n"/>
      <c r="E142" s="15" t="n"/>
      <c r="F142" s="16" t="n"/>
      <c r="G142" s="16" t="n"/>
    </row>
    <row r="143">
      <c r="A143" s="17" t="inlineStr">
        <is>
          <t>Investment in Mutual fund</t>
        </is>
      </c>
      <c r="B143" s="32" t="n"/>
      <c r="C143" s="32" t="n"/>
      <c r="D143" s="14" t="n"/>
      <c r="E143" s="15" t="n"/>
      <c r="F143" s="16" t="n"/>
      <c r="G143" s="16" t="n"/>
    </row>
    <row r="144">
      <c r="A144" s="13" t="inlineStr">
        <is>
          <t>EDEL CRIS-IBX AAA NBFC-HFC-JUN 27 IND FD</t>
        </is>
      </c>
      <c r="B144" s="32" t="inlineStr">
        <is>
          <t>INF754K01UG7</t>
        </is>
      </c>
      <c r="C144" s="32" t="n"/>
      <c r="D144" s="14" t="n">
        <v>18597042.9144</v>
      </c>
      <c r="E144" s="15" t="n">
        <v>1991.82</v>
      </c>
      <c r="F144" s="16" t="n">
        <v>0.0058</v>
      </c>
      <c r="G144" s="16" t="n"/>
    </row>
    <row r="145">
      <c r="A145" s="13" t="inlineStr">
        <is>
          <t>EDEL CRI IBX AAA FIN S JN 28-DIRECT-GR</t>
        </is>
      </c>
      <c r="B145" s="32" t="inlineStr">
        <is>
          <t>INF754K01TP0</t>
        </is>
      </c>
      <c r="C145" s="32" t="n"/>
      <c r="D145" s="14" t="n">
        <v>14999250.037</v>
      </c>
      <c r="E145" s="15" t="n">
        <v>1636.57</v>
      </c>
      <c r="F145" s="16" t="n">
        <v>0.0048</v>
      </c>
      <c r="G145" s="16" t="n"/>
    </row>
    <row r="146">
      <c r="A146" s="13" t="inlineStr">
        <is>
          <t>EDELWEISS-NIFTY 50-INDEX FUND</t>
        </is>
      </c>
      <c r="B146" s="32" t="inlineStr">
        <is>
          <t>INF754K01NB3</t>
        </is>
      </c>
      <c r="C146" s="32" t="n"/>
      <c r="D146" s="14" t="n">
        <v>1634279.088</v>
      </c>
      <c r="E146" s="15" t="n">
        <v>251.85</v>
      </c>
      <c r="F146" s="16" t="n">
        <v>0.0007</v>
      </c>
      <c r="G146" s="16" t="n"/>
    </row>
    <row r="147">
      <c r="A147" s="13" t="inlineStr">
        <is>
          <t>EDELWEISS LIQUID FUND - DIRECT PL -GR</t>
        </is>
      </c>
      <c r="B147" s="32" t="inlineStr">
        <is>
          <t>INF754K01GM4</t>
        </is>
      </c>
      <c r="C147" s="32" t="n"/>
      <c r="D147" s="14" t="n">
        <v>0.0035</v>
      </c>
      <c r="E147" s="15" t="n">
        <v>0</v>
      </c>
      <c r="F147" s="16" t="n">
        <v>0</v>
      </c>
      <c r="G147" s="16" t="n"/>
    </row>
    <row r="148">
      <c r="A148" s="13" t="n"/>
      <c r="B148" s="32" t="n"/>
      <c r="C148" s="32" t="n"/>
      <c r="D148" s="14" t="n"/>
      <c r="E148" s="15" t="n"/>
      <c r="F148" s="16" t="n"/>
      <c r="G148" s="16" t="n"/>
    </row>
    <row r="149">
      <c r="A149" s="25" t="inlineStr">
        <is>
          <t>TOTAL</t>
        </is>
      </c>
      <c r="B149" s="34" t="n"/>
      <c r="C149" s="34" t="n"/>
      <c r="D149" s="26" t="n"/>
      <c r="E149" s="19" t="n">
        <v>3880.24</v>
      </c>
      <c r="F149" s="20" t="n">
        <v>0.0113</v>
      </c>
      <c r="G149" s="21" t="n"/>
    </row>
    <row r="150">
      <c r="A150" s="13" t="n"/>
      <c r="B150" s="32" t="n"/>
      <c r="C150" s="32" t="n"/>
      <c r="D150" s="14" t="n"/>
      <c r="E150" s="15" t="n"/>
      <c r="F150" s="16" t="n"/>
      <c r="G150" s="16" t="n"/>
    </row>
    <row r="151">
      <c r="A151" s="17" t="inlineStr">
        <is>
          <t>TREPS / Reverse Repo</t>
        </is>
      </c>
      <c r="B151" s="32" t="n"/>
      <c r="C151" s="32" t="n"/>
      <c r="D151" s="14" t="n"/>
      <c r="E151" s="15" t="n"/>
      <c r="F151" s="16" t="n"/>
      <c r="G151" s="16" t="n"/>
    </row>
    <row r="152">
      <c r="A152" s="13" t="inlineStr">
        <is>
          <t>Clearing Corporation of India Ltd.</t>
        </is>
      </c>
      <c r="B152" s="32" t="n"/>
      <c r="C152" s="32" t="n"/>
      <c r="D152" s="14" t="n"/>
      <c r="E152" s="15" t="n">
        <v>37966.17</v>
      </c>
      <c r="F152" s="16" t="n">
        <v>0.1112</v>
      </c>
      <c r="G152" s="16" t="n">
        <v>0.053935</v>
      </c>
    </row>
    <row r="153">
      <c r="A153" s="17" t="inlineStr">
        <is>
          <t>Sub Total</t>
        </is>
      </c>
      <c r="B153" s="33" t="n"/>
      <c r="C153" s="33" t="n"/>
      <c r="D153" s="18" t="n"/>
      <c r="E153" s="38" t="n">
        <v>37966.17</v>
      </c>
      <c r="F153" s="39" t="n">
        <v>0.1112</v>
      </c>
      <c r="G153" s="21" t="n"/>
    </row>
    <row r="154">
      <c r="A154" s="13" t="n"/>
      <c r="B154" s="32" t="n"/>
      <c r="C154" s="32" t="n"/>
      <c r="D154" s="14" t="n"/>
      <c r="E154" s="15" t="n"/>
      <c r="F154" s="16" t="n"/>
      <c r="G154" s="16" t="n"/>
    </row>
    <row r="155">
      <c r="A155" s="25" t="inlineStr">
        <is>
          <t>TOTAL</t>
        </is>
      </c>
      <c r="B155" s="34" t="n"/>
      <c r="C155" s="34" t="n"/>
      <c r="D155" s="26" t="n"/>
      <c r="E155" s="19" t="n">
        <v>37966.17</v>
      </c>
      <c r="F155" s="20" t="n">
        <v>0.1112</v>
      </c>
      <c r="G155" s="21" t="n"/>
    </row>
    <row r="156">
      <c r="A156" s="13" t="inlineStr">
        <is>
          <t>Accrued Interest</t>
        </is>
      </c>
      <c r="B156" s="32" t="n"/>
      <c r="C156" s="32" t="n"/>
      <c r="D156" s="14" t="n"/>
      <c r="E156" s="15" t="n">
        <v>1844.37747</v>
      </c>
      <c r="F156" s="16" t="n">
        <v>0.005404</v>
      </c>
      <c r="G156" s="16" t="n"/>
    </row>
    <row r="157">
      <c r="A157" s="13" t="inlineStr">
        <is>
          <t>Net Receivables/(Payables)</t>
        </is>
      </c>
      <c r="B157" s="32" t="n"/>
      <c r="C157" s="32" t="n"/>
      <c r="D157" s="14" t="n"/>
      <c r="E157" s="36" t="n">
        <v>-3977.47747</v>
      </c>
      <c r="F157" s="37" t="n">
        <v>-0.011504</v>
      </c>
      <c r="G157" s="16" t="n">
        <v>0.053935</v>
      </c>
    </row>
    <row r="158">
      <c r="A158" s="27" t="inlineStr">
        <is>
          <t>GRAND TOTAL</t>
        </is>
      </c>
      <c r="B158" s="35" t="n"/>
      <c r="C158" s="35" t="n"/>
      <c r="D158" s="28" t="n"/>
      <c r="E158" s="29" t="n">
        <v>341283.16</v>
      </c>
      <c r="F158" s="30" t="n">
        <v>1</v>
      </c>
      <c r="G158" s="30" t="n"/>
    </row>
    <row r="160">
      <c r="A160" s="83" t="inlineStr">
        <is>
          <t>Net Receivables/(Payables) include Net Current Assets as well as the Mark to Market on derivative trades.</t>
        </is>
      </c>
    </row>
    <row r="161">
      <c r="A161" s="83" t="inlineStr">
        <is>
          <t>**Non Traded Security</t>
        </is>
      </c>
    </row>
    <row r="163">
      <c r="A163" s="83" t="inlineStr">
        <is>
          <t>Notes:</t>
        </is>
      </c>
    </row>
    <row r="164">
      <c r="A164" s="57" t="inlineStr">
        <is>
          <t>1. Security in default beyond its maturiy date</t>
        </is>
      </c>
      <c r="B164" s="3" t="inlineStr">
        <is>
          <t>NIL</t>
        </is>
      </c>
    </row>
    <row r="165">
      <c r="A165" t="inlineStr">
        <is>
          <t>2. NAV at the beginning of the period (Rs. per unit)</t>
        </is>
      </c>
    </row>
    <row r="166">
      <c r="A166" t="inlineStr">
        <is>
          <t>Plan /option (Face Value 10)</t>
        </is>
      </c>
      <c r="B166" t="inlineStr">
        <is>
          <t>As on</t>
        </is>
      </c>
      <c r="C166" t="inlineStr">
        <is>
          <t>As on</t>
        </is>
      </c>
    </row>
    <row r="167">
      <c r="B167" s="58" t="n">
        <v>45961</v>
      </c>
      <c r="C167" s="58" t="n">
        <v>45989</v>
      </c>
    </row>
    <row r="168">
      <c r="A168" t="inlineStr">
        <is>
          <t>Direct Plan Growth Option</t>
        </is>
      </c>
      <c r="B168" t="n">
        <v>74.98</v>
      </c>
      <c r="C168" t="n">
        <v>75.45</v>
      </c>
    </row>
    <row r="169">
      <c r="A169" t="inlineStr">
        <is>
          <t>Direct Plan IDCW Option</t>
        </is>
      </c>
      <c r="B169" t="n">
        <v>34.23</v>
      </c>
      <c r="C169" t="n">
        <v>34.24</v>
      </c>
    </row>
    <row r="170">
      <c r="A170" t="inlineStr">
        <is>
          <t>Plan B - Growth option</t>
        </is>
      </c>
      <c r="B170" t="n">
        <v>64.14</v>
      </c>
      <c r="C170" t="n">
        <v>64.47</v>
      </c>
    </row>
    <row r="171">
      <c r="A171" t="inlineStr">
        <is>
          <t>Plan B - IDCW option</t>
        </is>
      </c>
      <c r="B171" t="n">
        <v>65.37</v>
      </c>
      <c r="C171" t="n">
        <v>65.7</v>
      </c>
    </row>
    <row r="172">
      <c r="A172" t="inlineStr">
        <is>
          <t>Regular Plan Growth Option</t>
        </is>
      </c>
      <c r="B172" t="n">
        <v>64.81999999999999</v>
      </c>
      <c r="C172" t="n">
        <v>65.15000000000001</v>
      </c>
    </row>
    <row r="173">
      <c r="A173" t="inlineStr">
        <is>
          <t>Regular Plan IDCW Option</t>
        </is>
      </c>
      <c r="B173" t="n">
        <v>27.64</v>
      </c>
      <c r="C173" t="n">
        <v>27.58</v>
      </c>
    </row>
    <row r="175">
      <c r="A175" t="inlineStr">
        <is>
          <t>3. Total Dividend (Net) declared during the month</t>
        </is>
      </c>
    </row>
    <row r="177">
      <c r="A177" s="59" t="inlineStr">
        <is>
          <t>Plan/Option Name</t>
        </is>
      </c>
      <c r="B177" s="59" t="inlineStr">
        <is>
          <t> </t>
        </is>
      </c>
      <c r="C177" s="59" t="inlineStr">
        <is>
          <t>individual &amp; HUF</t>
        </is>
      </c>
      <c r="D177" s="59" t="inlineStr">
        <is>
          <t>others</t>
        </is>
      </c>
    </row>
    <row r="178">
      <c r="A178" s="59" t="inlineStr">
        <is>
          <t>Direct Plan IDCW</t>
        </is>
      </c>
      <c r="B178" s="59" t="n"/>
      <c r="C178" s="59" t="n">
        <v>0.2</v>
      </c>
      <c r="D178" s="59" t="n">
        <v>0.2</v>
      </c>
    </row>
    <row r="179">
      <c r="A179" s="59" t="inlineStr">
        <is>
          <t>Regular Plan IDCW</t>
        </is>
      </c>
      <c r="B179" s="59" t="n"/>
      <c r="C179" s="59" t="n">
        <v>0.2</v>
      </c>
      <c r="D179" s="59" t="n">
        <v>0.2</v>
      </c>
    </row>
    <row r="181">
      <c r="A181" t="inlineStr">
        <is>
          <t>4. Bonus was declared during the month</t>
        </is>
      </c>
      <c r="B181" s="3" t="inlineStr">
        <is>
          <t>NIL</t>
        </is>
      </c>
    </row>
    <row r="182" ht="29" customHeight="1">
      <c r="A182" s="57" t="inlineStr">
        <is>
          <t>5. Investment in Repo of Corporate Debt Securities during the month ended November 30, 2025</t>
        </is>
      </c>
      <c r="B182" s="3" t="inlineStr">
        <is>
          <t>NIL</t>
        </is>
      </c>
    </row>
    <row r="183" ht="29" customHeight="1">
      <c r="A183" s="57" t="inlineStr">
        <is>
          <t>6. Investment in foreign securities/ADRs/GDRs at the end of the month</t>
        </is>
      </c>
      <c r="B183" s="3" t="inlineStr">
        <is>
          <t>NIL</t>
        </is>
      </c>
    </row>
    <row r="184">
      <c r="A184" t="inlineStr">
        <is>
          <t>7. Portfolio Turnover Ratio</t>
        </is>
      </c>
      <c r="B184" s="60" t="n">
        <v>1.4173</v>
      </c>
    </row>
    <row r="185" ht="43.5" customHeight="1">
      <c r="A185" s="57" t="inlineStr">
        <is>
          <t>8. Total gross exposure to derivative instruments (excluding reversed positions) at the end of the month (Rs. in Lakhs)</t>
        </is>
      </c>
      <c r="B185" s="3" t="n">
        <v>6034.15795</v>
      </c>
    </row>
    <row r="186">
      <c r="B186" s="3" t="n"/>
    </row>
    <row r="187" ht="29" customHeight="1">
      <c r="A187" s="57" t="inlineStr">
        <is>
          <t>9. Margin Deposits includes Margin money placed on derivatives other than margin money placed with bank</t>
        </is>
      </c>
      <c r="B187" s="3" t="inlineStr">
        <is>
          <t>NIL</t>
        </is>
      </c>
    </row>
    <row r="188" ht="29" customHeight="1">
      <c r="A188" s="57" t="inlineStr">
        <is>
          <t>10. Value of investment made by other schemes under same management (Rs. In Lakhs)</t>
        </is>
      </c>
      <c r="B188" t="inlineStr">
        <is>
          <t>NIL</t>
        </is>
      </c>
    </row>
    <row r="189" ht="29" customHeight="1">
      <c r="A189" s="57" t="inlineStr">
        <is>
          <t>11. Number of instance of deviation In valuation of securities</t>
        </is>
      </c>
      <c r="B189" s="3" t="inlineStr">
        <is>
          <t>NIL</t>
        </is>
      </c>
    </row>
    <row r="190" ht="29" customHeight="1">
      <c r="A190" s="57" t="inlineStr">
        <is>
          <t>12. Total value and percentage of illiquid equity shares / securities</t>
        </is>
      </c>
      <c r="B190" s="3" t="inlineStr">
        <is>
          <t>NIL</t>
        </is>
      </c>
    </row>
    <row r="192" ht="70" customHeight="1">
      <c r="A192" s="85" t="inlineStr">
        <is>
          <t>Scheme Name</t>
        </is>
      </c>
      <c r="B192" s="85" t="inlineStr">
        <is>
          <t>Risk- O - Meter</t>
        </is>
      </c>
      <c r="C192" s="85" t="inlineStr">
        <is>
          <t>Benchmark of the Scheme</t>
        </is>
      </c>
      <c r="D192" s="85" t="inlineStr">
        <is>
          <t>Benchmark Risk-o-meter</t>
        </is>
      </c>
    </row>
    <row r="193" ht="70" customHeight="1">
      <c r="A193" s="85" t="inlineStr">
        <is>
          <t>Edelweiss Aggressive Hybrid Fund</t>
        </is>
      </c>
      <c r="B193" s="85" t="n"/>
      <c r="C193" s="85" t="inlineStr">
        <is>
          <t>CRISIL Hybrid 35+65 - Aggressive Index</t>
        </is>
      </c>
      <c r="D193" s="85" t="n"/>
      <c r="E193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79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NIFTY 100 QUALITY 30 INDEX FND AS ON NOVEMBER 30, 2025</t>
        </is>
      </c>
    </row>
    <row r="2" ht="31.5" customHeight="1">
      <c r="A2" s="84" t="inlineStr">
        <is>
          <t>(An open ended scheme replicating Nifty 100 Quality 30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Hindustan Unilever Ltd.</t>
        </is>
      </c>
      <c r="B8" s="32" t="inlineStr">
        <is>
          <t>INE030A01027</t>
        </is>
      </c>
      <c r="C8" s="32" t="inlineStr">
        <is>
          <t>Diversified FMCG</t>
        </is>
      </c>
      <c r="D8" s="14" t="n">
        <v>33627</v>
      </c>
      <c r="E8" s="15" t="n">
        <v>829.4400000000001</v>
      </c>
      <c r="F8" s="16" t="n">
        <v>0.0509</v>
      </c>
      <c r="G8" s="16" t="n"/>
    </row>
    <row r="9">
      <c r="A9" s="13" t="inlineStr">
        <is>
          <t>Nestle India Ltd.</t>
        </is>
      </c>
      <c r="B9" s="32" t="inlineStr">
        <is>
          <t>INE239A01024</t>
        </is>
      </c>
      <c r="C9" s="32" t="inlineStr">
        <is>
          <t>Food Products</t>
        </is>
      </c>
      <c r="D9" s="14" t="n">
        <v>65701</v>
      </c>
      <c r="E9" s="15" t="n">
        <v>828.5599999999999</v>
      </c>
      <c r="F9" s="16" t="n">
        <v>0.0508</v>
      </c>
      <c r="G9" s="16" t="n"/>
    </row>
    <row r="10">
      <c r="A10" s="13" t="inlineStr">
        <is>
          <t>Maruti Suzuki India Ltd.</t>
        </is>
      </c>
      <c r="B10" s="32" t="inlineStr">
        <is>
          <t>INE585B01010</t>
        </is>
      </c>
      <c r="C10" s="32" t="inlineStr">
        <is>
          <t>Automobiles</t>
        </is>
      </c>
      <c r="D10" s="14" t="n">
        <v>5116</v>
      </c>
      <c r="E10" s="15" t="n">
        <v>813.4400000000001</v>
      </c>
      <c r="F10" s="16" t="n">
        <v>0.0499</v>
      </c>
      <c r="G10" s="16" t="n"/>
    </row>
    <row r="11">
      <c r="A11" s="13" t="inlineStr">
        <is>
          <t>HDFC Bank Ltd.</t>
        </is>
      </c>
      <c r="B11" s="32" t="inlineStr">
        <is>
          <t>INE040A01034</t>
        </is>
      </c>
      <c r="C11" s="32" t="inlineStr">
        <is>
          <t>Banks</t>
        </is>
      </c>
      <c r="D11" s="14" t="n">
        <v>79776</v>
      </c>
      <c r="E11" s="15" t="n">
        <v>803.8200000000001</v>
      </c>
      <c r="F11" s="16" t="n">
        <v>0.0493</v>
      </c>
      <c r="G11" s="16" t="n"/>
    </row>
    <row r="12">
      <c r="A12" s="13" t="inlineStr">
        <is>
          <t>Asian Paints Ltd.</t>
        </is>
      </c>
      <c r="B12" s="32" t="inlineStr">
        <is>
          <t>INE021A01026</t>
        </is>
      </c>
      <c r="C12" s="32" t="inlineStr">
        <is>
          <t>Consumer Durables</t>
        </is>
      </c>
      <c r="D12" s="14" t="n">
        <v>27155</v>
      </c>
      <c r="E12" s="15" t="n">
        <v>780.54</v>
      </c>
      <c r="F12" s="16" t="n">
        <v>0.0479</v>
      </c>
      <c r="G12" s="16" t="n"/>
    </row>
    <row r="13">
      <c r="A13" s="13" t="inlineStr">
        <is>
          <t>ITC Ltd.</t>
        </is>
      </c>
      <c r="B13" s="32" t="inlineStr">
        <is>
          <t>INE154A01025</t>
        </is>
      </c>
      <c r="C13" s="32" t="inlineStr">
        <is>
          <t>Diversified FMCG</t>
        </is>
      </c>
      <c r="D13" s="14" t="n">
        <v>189711</v>
      </c>
      <c r="E13" s="15" t="n">
        <v>766.91</v>
      </c>
      <c r="F13" s="16" t="n">
        <v>0.047</v>
      </c>
      <c r="G13" s="16" t="n"/>
    </row>
    <row r="14">
      <c r="A14" s="13" t="inlineStr">
        <is>
          <t>Infosys Ltd.</t>
        </is>
      </c>
      <c r="B14" s="32" t="inlineStr">
        <is>
          <t>INE009A01021</t>
        </is>
      </c>
      <c r="C14" s="32" t="inlineStr">
        <is>
          <t>IT - Software</t>
        </is>
      </c>
      <c r="D14" s="14" t="n">
        <v>48911</v>
      </c>
      <c r="E14" s="15" t="n">
        <v>763.0599999999999</v>
      </c>
      <c r="F14" s="16" t="n">
        <v>0.0468</v>
      </c>
      <c r="G14" s="16" t="n"/>
    </row>
    <row r="15">
      <c r="A15" s="13" t="inlineStr">
        <is>
          <t>Bharat Electronics Ltd.</t>
        </is>
      </c>
      <c r="B15" s="32" t="inlineStr">
        <is>
          <t>INE263A01024</t>
        </is>
      </c>
      <c r="C15" s="32" t="inlineStr">
        <is>
          <t>Aerospace &amp; Defense</t>
        </is>
      </c>
      <c r="D15" s="14" t="n">
        <v>176612</v>
      </c>
      <c r="E15" s="15" t="n">
        <v>727.2</v>
      </c>
      <c r="F15" s="16" t="n">
        <v>0.0446</v>
      </c>
      <c r="G15" s="16" t="n"/>
    </row>
    <row r="16">
      <c r="A16" s="13" t="inlineStr">
        <is>
          <t>HCL Technologies Ltd.</t>
        </is>
      </c>
      <c r="B16" s="32" t="inlineStr">
        <is>
          <t>INE860A01027</t>
        </is>
      </c>
      <c r="C16" s="32" t="inlineStr">
        <is>
          <t>IT - Software</t>
        </is>
      </c>
      <c r="D16" s="14" t="n">
        <v>44527</v>
      </c>
      <c r="E16" s="15" t="n">
        <v>723.21</v>
      </c>
      <c r="F16" s="16" t="n">
        <v>0.0444</v>
      </c>
      <c r="G16" s="16" t="n"/>
    </row>
    <row r="17">
      <c r="A17" s="13" t="inlineStr">
        <is>
          <t>Tata Consultancy Services Ltd.</t>
        </is>
      </c>
      <c r="B17" s="32" t="inlineStr">
        <is>
          <t>INE467B01029</t>
        </is>
      </c>
      <c r="C17" s="32" t="inlineStr">
        <is>
          <t>IT - Software</t>
        </is>
      </c>
      <c r="D17" s="14" t="n">
        <v>22929</v>
      </c>
      <c r="E17" s="15" t="n">
        <v>719.4</v>
      </c>
      <c r="F17" s="16" t="n">
        <v>0.0441</v>
      </c>
      <c r="G17" s="16" t="n"/>
    </row>
    <row r="18">
      <c r="A18" s="13" t="inlineStr">
        <is>
          <t>Coal India Ltd.</t>
        </is>
      </c>
      <c r="B18" s="32" t="inlineStr">
        <is>
          <t>INE522F01014</t>
        </is>
      </c>
      <c r="C18" s="32" t="inlineStr">
        <is>
          <t>Consumable Fuels</t>
        </is>
      </c>
      <c r="D18" s="14" t="n">
        <v>182930</v>
      </c>
      <c r="E18" s="15" t="n">
        <v>688.09</v>
      </c>
      <c r="F18" s="16" t="n">
        <v>0.0422</v>
      </c>
      <c r="G18" s="16" t="n"/>
    </row>
    <row r="19">
      <c r="A19" s="13" t="inlineStr">
        <is>
          <t>Britannia Industries Ltd.</t>
        </is>
      </c>
      <c r="B19" s="32" t="inlineStr">
        <is>
          <t>INE216A01030</t>
        </is>
      </c>
      <c r="C19" s="32" t="inlineStr">
        <is>
          <t>Food Products</t>
        </is>
      </c>
      <c r="D19" s="14" t="n">
        <v>11314</v>
      </c>
      <c r="E19" s="15" t="n">
        <v>661.42</v>
      </c>
      <c r="F19" s="16" t="n">
        <v>0.0406</v>
      </c>
      <c r="G19" s="16" t="n"/>
    </row>
    <row r="20">
      <c r="A20" s="13" t="inlineStr">
        <is>
          <t>Bajaj Auto Ltd.</t>
        </is>
      </c>
      <c r="B20" s="32" t="inlineStr">
        <is>
          <t>INE917I01010</t>
        </is>
      </c>
      <c r="C20" s="32" t="inlineStr">
        <is>
          <t>Automobiles</t>
        </is>
      </c>
      <c r="D20" s="14" t="n">
        <v>6794</v>
      </c>
      <c r="E20" s="15" t="n">
        <v>616.45</v>
      </c>
      <c r="F20" s="16" t="n">
        <v>0.0378</v>
      </c>
      <c r="G20" s="16" t="n"/>
    </row>
    <row r="21">
      <c r="A21" s="13" t="inlineStr">
        <is>
          <t>Eicher Motors Ltd.</t>
        </is>
      </c>
      <c r="B21" s="32" t="inlineStr">
        <is>
          <t>INE066A01021</t>
        </is>
      </c>
      <c r="C21" s="32" t="inlineStr">
        <is>
          <t>Automobiles</t>
        </is>
      </c>
      <c r="D21" s="14" t="n">
        <v>8584</v>
      </c>
      <c r="E21" s="15" t="n">
        <v>605.47</v>
      </c>
      <c r="F21" s="16" t="n">
        <v>0.0371</v>
      </c>
      <c r="G21" s="16" t="n"/>
    </row>
    <row r="22">
      <c r="A22" s="13" t="inlineStr">
        <is>
          <t>Hero MotoCorp Ltd.</t>
        </is>
      </c>
      <c r="B22" s="32" t="inlineStr">
        <is>
          <t>INE158A01026</t>
        </is>
      </c>
      <c r="C22" s="32" t="inlineStr">
        <is>
          <t>Automobiles</t>
        </is>
      </c>
      <c r="D22" s="14" t="n">
        <v>9682</v>
      </c>
      <c r="E22" s="15" t="n">
        <v>597.8200000000001</v>
      </c>
      <c r="F22" s="16" t="n">
        <v>0.0367</v>
      </c>
      <c r="G22" s="16" t="n"/>
    </row>
    <row r="23">
      <c r="A23" s="13" t="inlineStr">
        <is>
          <t>Hindustan Aeronautics Ltd.</t>
        </is>
      </c>
      <c r="B23" s="32" t="inlineStr">
        <is>
          <t>INE066F01020</t>
        </is>
      </c>
      <c r="C23" s="32" t="inlineStr">
        <is>
          <t>Aerospace &amp; Defense</t>
        </is>
      </c>
      <c r="D23" s="14" t="n">
        <v>10978</v>
      </c>
      <c r="E23" s="15" t="n">
        <v>498.66</v>
      </c>
      <c r="F23" s="16" t="n">
        <v>0.0306</v>
      </c>
      <c r="G23" s="16" t="n"/>
    </row>
    <row r="24">
      <c r="A24" s="13" t="inlineStr">
        <is>
          <t>Dr. Reddy's Laboratories Ltd.</t>
        </is>
      </c>
      <c r="B24" s="32" t="inlineStr">
        <is>
          <t>INE089A01031</t>
        </is>
      </c>
      <c r="C24" s="32" t="inlineStr">
        <is>
          <t>Pharmaceuticals &amp; Biotechnology</t>
        </is>
      </c>
      <c r="D24" s="14" t="n">
        <v>35552</v>
      </c>
      <c r="E24" s="15" t="n">
        <v>447.53</v>
      </c>
      <c r="F24" s="16" t="n">
        <v>0.0274</v>
      </c>
      <c r="G24" s="16" t="n"/>
    </row>
    <row r="25">
      <c r="A25" s="13" t="inlineStr">
        <is>
          <t>VARUN BEVERAGES LIMITED</t>
        </is>
      </c>
      <c r="B25" s="32" t="inlineStr">
        <is>
          <t>INE200M01039</t>
        </is>
      </c>
      <c r="C25" s="32" t="inlineStr">
        <is>
          <t>Beverages</t>
        </is>
      </c>
      <c r="D25" s="14" t="n">
        <v>87579</v>
      </c>
      <c r="E25" s="15" t="n">
        <v>421.74</v>
      </c>
      <c r="F25" s="16" t="n">
        <v>0.0259</v>
      </c>
      <c r="G25" s="16" t="n"/>
    </row>
    <row r="26">
      <c r="A26" s="13" t="inlineStr">
        <is>
          <t>LTIMindtree Ltd.</t>
        </is>
      </c>
      <c r="B26" s="32" t="inlineStr">
        <is>
          <t>INE214T01019</t>
        </is>
      </c>
      <c r="C26" s="32" t="inlineStr">
        <is>
          <t>IT - Software</t>
        </is>
      </c>
      <c r="D26" s="14" t="n">
        <v>6867</v>
      </c>
      <c r="E26" s="15" t="n">
        <v>418.65</v>
      </c>
      <c r="F26" s="16" t="n">
        <v>0.0257</v>
      </c>
      <c r="G26" s="16" t="n"/>
    </row>
    <row r="27">
      <c r="A27" s="13" t="inlineStr">
        <is>
          <t>Divi's Laboratories Ltd.</t>
        </is>
      </c>
      <c r="B27" s="32" t="inlineStr">
        <is>
          <t>INE361B01024</t>
        </is>
      </c>
      <c r="C27" s="32" t="inlineStr">
        <is>
          <t>Pharmaceuticals &amp; Biotechnology</t>
        </is>
      </c>
      <c r="D27" s="14" t="n">
        <v>6423</v>
      </c>
      <c r="E27" s="15" t="n">
        <v>416.02</v>
      </c>
      <c r="F27" s="16" t="n">
        <v>0.0255</v>
      </c>
      <c r="G27" s="16" t="n"/>
    </row>
    <row r="28">
      <c r="A28" s="13" t="inlineStr">
        <is>
          <t>Tech Mahindra Ltd.</t>
        </is>
      </c>
      <c r="B28" s="32" t="inlineStr">
        <is>
          <t>INE669C01036</t>
        </is>
      </c>
      <c r="C28" s="32" t="inlineStr">
        <is>
          <t>IT - Software</t>
        </is>
      </c>
      <c r="D28" s="14" t="n">
        <v>26110</v>
      </c>
      <c r="E28" s="15" t="n">
        <v>396.17</v>
      </c>
      <c r="F28" s="16" t="n">
        <v>0.0243</v>
      </c>
      <c r="G28" s="16" t="n"/>
    </row>
    <row r="29">
      <c r="A29" s="13" t="inlineStr">
        <is>
          <t>Pidilite Industries Ltd.</t>
        </is>
      </c>
      <c r="B29" s="32" t="inlineStr">
        <is>
          <t>INE318A01026</t>
        </is>
      </c>
      <c r="C29" s="32" t="inlineStr">
        <is>
          <t>Chemicals &amp; Petrochemicals</t>
        </is>
      </c>
      <c r="D29" s="14" t="n">
        <v>25419</v>
      </c>
      <c r="E29" s="15" t="n">
        <v>373.61</v>
      </c>
      <c r="F29" s="16" t="n">
        <v>0.0229</v>
      </c>
      <c r="G29" s="16" t="n"/>
    </row>
    <row r="30">
      <c r="A30" s="13" t="inlineStr">
        <is>
          <t>Wipro Ltd.</t>
        </is>
      </c>
      <c r="B30" s="32" t="inlineStr">
        <is>
          <t>INE075A01022</t>
        </is>
      </c>
      <c r="C30" s="32" t="inlineStr">
        <is>
          <t>IT - Software</t>
        </is>
      </c>
      <c r="D30" s="14" t="n">
        <v>144664</v>
      </c>
      <c r="E30" s="15" t="n">
        <v>360.98</v>
      </c>
      <c r="F30" s="16" t="n">
        <v>0.0221</v>
      </c>
      <c r="G30" s="16" t="n"/>
    </row>
    <row r="31">
      <c r="A31" s="13" t="inlineStr">
        <is>
          <t>United Spirits Ltd.</t>
        </is>
      </c>
      <c r="B31" s="32" t="inlineStr">
        <is>
          <t>INE854D01024</t>
        </is>
      </c>
      <c r="C31" s="32" t="inlineStr">
        <is>
          <t>Beverages</t>
        </is>
      </c>
      <c r="D31" s="14" t="n">
        <v>23447</v>
      </c>
      <c r="E31" s="15" t="n">
        <v>340.36</v>
      </c>
      <c r="F31" s="16" t="n">
        <v>0.0209</v>
      </c>
      <c r="G31" s="16" t="n"/>
    </row>
    <row r="32">
      <c r="A32" s="13" t="inlineStr">
        <is>
          <t>Havells India Ltd.</t>
        </is>
      </c>
      <c r="B32" s="32" t="inlineStr">
        <is>
          <t>INE176B01034</t>
        </is>
      </c>
      <c r="C32" s="32" t="inlineStr">
        <is>
          <t>Consumer Durables</t>
        </is>
      </c>
      <c r="D32" s="14" t="n">
        <v>20606</v>
      </c>
      <c r="E32" s="15" t="n">
        <v>297.12</v>
      </c>
      <c r="F32" s="16" t="n">
        <v>0.0182</v>
      </c>
      <c r="G32" s="16" t="n"/>
    </row>
    <row r="33">
      <c r="A33" s="13" t="inlineStr">
        <is>
          <t>ABB India Ltd.</t>
        </is>
      </c>
      <c r="B33" s="32" t="inlineStr">
        <is>
          <t>INE117A01022</t>
        </is>
      </c>
      <c r="C33" s="32" t="inlineStr">
        <is>
          <t>Electrical Equipment</t>
        </is>
      </c>
      <c r="D33" s="14" t="n">
        <v>5699</v>
      </c>
      <c r="E33" s="15" t="n">
        <v>294.92</v>
      </c>
      <c r="F33" s="16" t="n">
        <v>0.0181</v>
      </c>
      <c r="G33" s="16" t="n"/>
    </row>
    <row r="34">
      <c r="A34" s="13" t="inlineStr">
        <is>
          <t>Bosch Ltd.</t>
        </is>
      </c>
      <c r="B34" s="32" t="inlineStr">
        <is>
          <t>INE323A01026</t>
        </is>
      </c>
      <c r="C34" s="32" t="inlineStr">
        <is>
          <t>Auto Components</t>
        </is>
      </c>
      <c r="D34" s="14" t="n">
        <v>812</v>
      </c>
      <c r="E34" s="15" t="n">
        <v>293.21</v>
      </c>
      <c r="F34" s="16" t="n">
        <v>0.018</v>
      </c>
      <c r="G34" s="16" t="n"/>
    </row>
    <row r="35">
      <c r="A35" s="13" t="inlineStr">
        <is>
          <t>Godrej Consumer Products Ltd.</t>
        </is>
      </c>
      <c r="B35" s="32" t="inlineStr">
        <is>
          <t>INE102D01028</t>
        </is>
      </c>
      <c r="C35" s="32" t="inlineStr">
        <is>
          <t>Personal Products</t>
        </is>
      </c>
      <c r="D35" s="14" t="n">
        <v>25331</v>
      </c>
      <c r="E35" s="15" t="n">
        <v>290.19</v>
      </c>
      <c r="F35" s="16" t="n">
        <v>0.0178</v>
      </c>
      <c r="G35" s="16" t="n"/>
    </row>
    <row r="36">
      <c r="A36" s="13" t="inlineStr">
        <is>
          <t>Dabur India Ltd.</t>
        </is>
      </c>
      <c r="B36" s="32" t="inlineStr">
        <is>
          <t>INE016A01026</t>
        </is>
      </c>
      <c r="C36" s="32" t="inlineStr">
        <is>
          <t>Personal Products</t>
        </is>
      </c>
      <c r="D36" s="14" t="n">
        <v>55438</v>
      </c>
      <c r="E36" s="15" t="n">
        <v>286.84</v>
      </c>
      <c r="F36" s="16" t="n">
        <v>0.0176</v>
      </c>
      <c r="G36" s="16" t="n"/>
    </row>
    <row r="37">
      <c r="A37" s="13" t="inlineStr">
        <is>
          <t>Zydus Lifesciences Ltd.</t>
        </is>
      </c>
      <c r="B37" s="32" t="inlineStr">
        <is>
          <t>INE010B01027</t>
        </is>
      </c>
      <c r="C37" s="32" t="inlineStr">
        <is>
          <t>Pharmaceuticals &amp; Biotechnology</t>
        </is>
      </c>
      <c r="D37" s="14" t="n">
        <v>25814</v>
      </c>
      <c r="E37" s="15" t="n">
        <v>243.3</v>
      </c>
      <c r="F37" s="16" t="n">
        <v>0.0149</v>
      </c>
      <c r="G37" s="16" t="n"/>
    </row>
    <row r="38">
      <c r="A38" s="17" t="inlineStr">
        <is>
          <t>Sub Total</t>
        </is>
      </c>
      <c r="B38" s="33" t="n"/>
      <c r="C38" s="33" t="n"/>
      <c r="D38" s="18" t="n"/>
      <c r="E38" s="38" t="n">
        <v>16304.13</v>
      </c>
      <c r="F38" s="39" t="n">
        <v>1</v>
      </c>
      <c r="G38" s="21" t="n"/>
    </row>
    <row r="39">
      <c r="A39" s="17" t="inlineStr">
        <is>
          <t>(b) Unlisted</t>
        </is>
      </c>
      <c r="B39" s="32" t="n"/>
      <c r="C39" s="32" t="n"/>
      <c r="D39" s="14" t="n"/>
      <c r="E39" s="15" t="n"/>
      <c r="F39" s="16" t="n"/>
      <c r="G39" s="16" t="n"/>
    </row>
    <row r="40">
      <c r="A40" s="17" t="inlineStr">
        <is>
          <t>Sub Total</t>
        </is>
      </c>
      <c r="B40" s="32" t="n"/>
      <c r="C40" s="32" t="n"/>
      <c r="D40" s="14" t="n"/>
      <c r="E40" s="40" t="inlineStr">
        <is>
          <t>NIL</t>
        </is>
      </c>
      <c r="F40" s="41" t="inlineStr">
        <is>
          <t>NIL</t>
        </is>
      </c>
      <c r="G40" s="16" t="n"/>
    </row>
    <row r="41">
      <c r="A41" s="25" t="inlineStr">
        <is>
          <t>TOTAL</t>
        </is>
      </c>
      <c r="B41" s="34" t="n"/>
      <c r="C41" s="34" t="n"/>
      <c r="D41" s="26" t="n"/>
      <c r="E41" s="29" t="n">
        <v>16304.13</v>
      </c>
      <c r="F41" s="30" t="n">
        <v>1</v>
      </c>
      <c r="G41" s="21" t="n"/>
    </row>
    <row r="42">
      <c r="A42" s="13" t="n"/>
      <c r="B42" s="32" t="n"/>
      <c r="C42" s="32" t="n"/>
      <c r="D42" s="14" t="n"/>
      <c r="E42" s="15" t="n"/>
      <c r="F42" s="16" t="n"/>
      <c r="G42" s="16" t="n"/>
    </row>
    <row r="43">
      <c r="A43" s="13" t="n"/>
      <c r="B43" s="32" t="n"/>
      <c r="C43" s="32" t="n"/>
      <c r="D43" s="14" t="n"/>
      <c r="E43" s="15" t="n"/>
      <c r="F43" s="16" t="n"/>
      <c r="G43" s="16" t="n"/>
    </row>
    <row r="44">
      <c r="A44" s="17" t="inlineStr">
        <is>
          <t>TREPS / Reverse Repo</t>
        </is>
      </c>
      <c r="B44" s="32" t="n"/>
      <c r="C44" s="32" t="n"/>
      <c r="D44" s="14" t="n"/>
      <c r="E44" s="15" t="n"/>
      <c r="F44" s="16" t="n"/>
      <c r="G44" s="16" t="n"/>
    </row>
    <row r="45">
      <c r="A45" s="13" t="inlineStr">
        <is>
          <t>Clearing Corporation of India Ltd.</t>
        </is>
      </c>
      <c r="B45" s="32" t="n"/>
      <c r="C45" s="32" t="n"/>
      <c r="D45" s="14" t="n"/>
      <c r="E45" s="15" t="n">
        <v>35.98</v>
      </c>
      <c r="F45" s="16" t="n">
        <v>0.0022</v>
      </c>
      <c r="G45" s="16" t="n">
        <v>0.053935</v>
      </c>
    </row>
    <row r="46">
      <c r="A46" s="17" t="inlineStr">
        <is>
          <t>Sub Total</t>
        </is>
      </c>
      <c r="B46" s="33" t="n"/>
      <c r="C46" s="33" t="n"/>
      <c r="D46" s="18" t="n"/>
      <c r="E46" s="38" t="n">
        <v>35.98</v>
      </c>
      <c r="F46" s="39" t="n">
        <v>0.0022</v>
      </c>
      <c r="G46" s="21" t="n"/>
    </row>
    <row r="47">
      <c r="A47" s="13" t="n"/>
      <c r="B47" s="32" t="n"/>
      <c r="C47" s="32" t="n"/>
      <c r="D47" s="14" t="n"/>
      <c r="E47" s="15" t="n"/>
      <c r="F47" s="16" t="n"/>
      <c r="G47" s="16" t="n"/>
    </row>
    <row r="48">
      <c r="A48" s="25" t="inlineStr">
        <is>
          <t>TOTAL</t>
        </is>
      </c>
      <c r="B48" s="34" t="n"/>
      <c r="C48" s="34" t="n"/>
      <c r="D48" s="26" t="n"/>
      <c r="E48" s="19" t="n">
        <v>35.98</v>
      </c>
      <c r="F48" s="20" t="n">
        <v>0.0022</v>
      </c>
      <c r="G48" s="21" t="n"/>
    </row>
    <row r="49">
      <c r="A49" s="13" t="inlineStr">
        <is>
          <t>Accrued Interest</t>
        </is>
      </c>
      <c r="B49" s="32" t="n"/>
      <c r="C49" s="32" t="n"/>
      <c r="D49" s="14" t="n"/>
      <c r="E49" s="15" t="n">
        <v>0.0159518</v>
      </c>
      <c r="F49" s="16" t="n">
        <v>0</v>
      </c>
      <c r="G49" s="16" t="n"/>
    </row>
    <row r="50">
      <c r="A50" s="13" t="inlineStr">
        <is>
          <t>Net Receivables/(Payables)</t>
        </is>
      </c>
      <c r="B50" s="32" t="n"/>
      <c r="C50" s="32" t="n"/>
      <c r="D50" s="14" t="n"/>
      <c r="E50" s="36" t="n">
        <v>-35.1259518</v>
      </c>
      <c r="F50" s="37" t="n">
        <v>-0.0022</v>
      </c>
      <c r="G50" s="16" t="n">
        <v>0.053934</v>
      </c>
    </row>
    <row r="51">
      <c r="A51" s="27" t="inlineStr">
        <is>
          <t>GRAND TOTAL</t>
        </is>
      </c>
      <c r="B51" s="35" t="n"/>
      <c r="C51" s="35" t="n"/>
      <c r="D51" s="28" t="n"/>
      <c r="E51" s="29" t="n">
        <v>16305</v>
      </c>
      <c r="F51" s="30" t="n">
        <v>1</v>
      </c>
      <c r="G51" s="30" t="n"/>
    </row>
    <row r="56">
      <c r="A56" s="83" t="inlineStr">
        <is>
          <t>Notes:</t>
        </is>
      </c>
    </row>
    <row r="57">
      <c r="A57" s="57" t="inlineStr">
        <is>
          <t>1. Security in default beyond its maturiy date</t>
        </is>
      </c>
      <c r="B57" s="3" t="inlineStr">
        <is>
          <t>NIL</t>
        </is>
      </c>
    </row>
    <row r="58">
      <c r="A58" t="inlineStr">
        <is>
          <t>2. NAV at the beginning of the period (Rs. per unit)</t>
        </is>
      </c>
    </row>
    <row r="59">
      <c r="A59" t="inlineStr">
        <is>
          <t>Plan /option (Face Value 10)</t>
        </is>
      </c>
      <c r="B59" t="inlineStr">
        <is>
          <t>As on</t>
        </is>
      </c>
      <c r="C59" t="inlineStr">
        <is>
          <t>As on</t>
        </is>
      </c>
    </row>
    <row r="60">
      <c r="B60" s="58" t="n">
        <v>45961</v>
      </c>
      <c r="C60" s="58" t="n">
        <v>45989</v>
      </c>
    </row>
    <row r="61">
      <c r="A61" t="inlineStr">
        <is>
          <t>Direct Plan Growth Option</t>
        </is>
      </c>
      <c r="B61" t="n">
        <v>14.9417</v>
      </c>
      <c r="C61" t="n">
        <v>15.2031</v>
      </c>
    </row>
    <row r="62">
      <c r="A62" t="inlineStr">
        <is>
          <t>Direct Plan IDCW Option</t>
        </is>
      </c>
      <c r="B62" t="n">
        <v>14.7328</v>
      </c>
      <c r="C62" t="n">
        <v>14.9905</v>
      </c>
    </row>
    <row r="63">
      <c r="A63" t="inlineStr">
        <is>
          <t>Regular Plan Growth Option</t>
        </is>
      </c>
      <c r="B63" t="n">
        <v>14.5634</v>
      </c>
      <c r="C63" t="n">
        <v>14.8101</v>
      </c>
    </row>
    <row r="64">
      <c r="A64" t="inlineStr">
        <is>
          <t>Regular Plan IDCW Option</t>
        </is>
      </c>
      <c r="B64" t="n">
        <v>14.5623</v>
      </c>
      <c r="C64" t="n">
        <v>14.809</v>
      </c>
    </row>
    <row r="66">
      <c r="A66" t="inlineStr">
        <is>
          <t xml:space="preserve">3. Total Dividend (Net) declared during the month </t>
        </is>
      </c>
      <c r="B66" s="3" t="inlineStr">
        <is>
          <t>NIL</t>
        </is>
      </c>
    </row>
    <row r="67">
      <c r="A67" t="inlineStr">
        <is>
          <t>4. Bonus was declared during the month</t>
        </is>
      </c>
      <c r="B67" s="3" t="inlineStr">
        <is>
          <t>NIL</t>
        </is>
      </c>
    </row>
    <row r="68" ht="29" customHeight="1">
      <c r="A68" s="57" t="inlineStr">
        <is>
          <t>5. Investment in Repo of Corporate Debt Securities during the month ended November 30, 2025</t>
        </is>
      </c>
      <c r="B68" s="3" t="inlineStr">
        <is>
          <t>NIL</t>
        </is>
      </c>
    </row>
    <row r="69" ht="29" customHeight="1">
      <c r="A69" s="57" t="inlineStr">
        <is>
          <t>6. Investment in foreign securities/ADRs/GDRs at the end of the month</t>
        </is>
      </c>
      <c r="B69" s="3" t="inlineStr">
        <is>
          <t>NIL</t>
        </is>
      </c>
    </row>
    <row r="70">
      <c r="A70" t="inlineStr">
        <is>
          <t>7. Portfolio Turnover Ratio</t>
        </is>
      </c>
      <c r="B70" s="60" t="n">
        <v>0.5727</v>
      </c>
    </row>
    <row r="71" ht="43.5" customHeight="1">
      <c r="A71" s="57" t="inlineStr">
        <is>
          <t>8. Total gross exposure to derivative instruments (excluding reversed positions) at the end of the month (Rs. in Lakhs)</t>
        </is>
      </c>
      <c r="B71" s="3" t="inlineStr">
        <is>
          <t>NIL</t>
        </is>
      </c>
    </row>
    <row r="72">
      <c r="B72" s="3" t="n"/>
    </row>
    <row r="73" ht="29" customHeight="1">
      <c r="A73" s="57" t="inlineStr">
        <is>
          <t>9. Margin Deposits includes Margin money placed on derivatives other than margin money placed with bank</t>
        </is>
      </c>
      <c r="B73" s="3" t="inlineStr">
        <is>
          <t>NIL</t>
        </is>
      </c>
    </row>
    <row r="74" ht="29" customHeight="1">
      <c r="A74" s="57" t="inlineStr">
        <is>
          <t>10. Value of investment made by other schemes under same management (Rs. In Lakhs)</t>
        </is>
      </c>
      <c r="B74" t="inlineStr">
        <is>
          <t>NIL</t>
        </is>
      </c>
    </row>
    <row r="75" ht="29" customHeight="1">
      <c r="A75" s="57" t="inlineStr">
        <is>
          <t>11. Number of instance of deviation In valuation of securities</t>
        </is>
      </c>
      <c r="B75" s="3" t="inlineStr">
        <is>
          <t>NIL</t>
        </is>
      </c>
    </row>
    <row r="76" ht="29" customHeight="1">
      <c r="A76" s="57" t="inlineStr">
        <is>
          <t>12. Total value and percentage of illiquid equity shares / securities</t>
        </is>
      </c>
      <c r="B76" s="3" t="inlineStr">
        <is>
          <t>NIL</t>
        </is>
      </c>
    </row>
    <row r="78" ht="70" customHeight="1">
      <c r="A78" s="85" t="inlineStr">
        <is>
          <t>Scheme Name</t>
        </is>
      </c>
      <c r="B78" s="85" t="inlineStr">
        <is>
          <t>Risk- O - Meter</t>
        </is>
      </c>
      <c r="C78" s="85" t="inlineStr">
        <is>
          <t>Benchmark of the Scheme</t>
        </is>
      </c>
      <c r="D78" s="85" t="inlineStr">
        <is>
          <t>Benchmark Risk-o-meter</t>
        </is>
      </c>
    </row>
    <row r="79" ht="70" customHeight="1">
      <c r="A79" s="85" t="inlineStr">
        <is>
          <t>Edelweiss NIFTY 100 Quality 30 Index Fund</t>
        </is>
      </c>
      <c r="B79" s="85" t="n"/>
      <c r="C79" s="85" t="inlineStr">
        <is>
          <t>Nifty 100 Quality 30 Index - TRI</t>
        </is>
      </c>
      <c r="D79" s="85" t="n"/>
      <c r="E7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0.xml><?xml version="1.0" encoding="utf-8"?>
<worksheet xmlns="http://schemas.openxmlformats.org/spreadsheetml/2006/main">
  <sheetPr>
    <outlinePr summaryBelow="1" summaryRight="1"/>
    <pageSetUpPr/>
  </sheetPr>
  <dimension ref="A1:G77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BSE SENSEX ETF AS ON NOVEMBER 30, 2025</t>
        </is>
      </c>
    </row>
    <row r="2" ht="31.5" customHeight="1">
      <c r="A2" s="84" t="inlineStr">
        <is>
          <t>(An open-ended exchange traded scheme replicating/tracking BSE Sensex Total Return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23918</v>
      </c>
      <c r="E8" s="15" t="n">
        <v>240.85</v>
      </c>
      <c r="F8" s="16" t="n">
        <v>0.1513</v>
      </c>
      <c r="G8" s="16" t="n"/>
    </row>
    <row r="9">
      <c r="A9" s="13" t="inlineStr">
        <is>
          <t>Reliance Industries Ltd.</t>
        </is>
      </c>
      <c r="B9" s="32" t="inlineStr">
        <is>
          <t>INE002A01018</t>
        </is>
      </c>
      <c r="C9" s="32" t="inlineStr">
        <is>
          <t>Petroleum Products</t>
        </is>
      </c>
      <c r="D9" s="14" t="n">
        <v>10673</v>
      </c>
      <c r="E9" s="15" t="n">
        <v>167.23</v>
      </c>
      <c r="F9" s="16" t="n">
        <v>0.105</v>
      </c>
      <c r="G9" s="16" t="n"/>
    </row>
    <row r="10">
      <c r="A10" s="13" t="inlineStr">
        <is>
          <t>ICICI Bank Ltd.</t>
        </is>
      </c>
      <c r="B10" s="32" t="inlineStr">
        <is>
          <t>INE090A01021</t>
        </is>
      </c>
      <c r="C10" s="32" t="inlineStr">
        <is>
          <t>Banks</t>
        </is>
      </c>
      <c r="D10" s="14" t="n">
        <v>11263</v>
      </c>
      <c r="E10" s="15" t="n">
        <v>156.41</v>
      </c>
      <c r="F10" s="16" t="n">
        <v>0.0982</v>
      </c>
      <c r="G10" s="16" t="n"/>
    </row>
    <row r="11">
      <c r="A11" s="13" t="inlineStr">
        <is>
          <t>Bharti Airtel Ltd.</t>
        </is>
      </c>
      <c r="B11" s="32" t="inlineStr">
        <is>
          <t>INE397D01024</t>
        </is>
      </c>
      <c r="C11" s="32" t="inlineStr">
        <is>
          <t>Telecom - Services</t>
        </is>
      </c>
      <c r="D11" s="14" t="n">
        <v>4318</v>
      </c>
      <c r="E11" s="15" t="n">
        <v>90.72</v>
      </c>
      <c r="F11" s="16" t="n">
        <v>0.057</v>
      </c>
      <c r="G11" s="16" t="n"/>
    </row>
    <row r="12">
      <c r="A12" s="13" t="inlineStr">
        <is>
          <t>Infosys Ltd.</t>
        </is>
      </c>
      <c r="B12" s="32" t="inlineStr">
        <is>
          <t>INE009A01021</t>
        </is>
      </c>
      <c r="C12" s="32" t="inlineStr">
        <is>
          <t>IT - Software</t>
        </is>
      </c>
      <c r="D12" s="14" t="n">
        <v>5636</v>
      </c>
      <c r="E12" s="15" t="n">
        <v>87.90000000000001</v>
      </c>
      <c r="F12" s="16" t="n">
        <v>0.0552</v>
      </c>
      <c r="G12" s="16" t="n"/>
    </row>
    <row r="13">
      <c r="A13" s="13" t="inlineStr">
        <is>
          <t>Larsen &amp; Toubro Ltd.</t>
        </is>
      </c>
      <c r="B13" s="32" t="inlineStr">
        <is>
          <t>INE018A01030</t>
        </is>
      </c>
      <c r="C13" s="32" t="inlineStr">
        <is>
          <t>Construction</t>
        </is>
      </c>
      <c r="D13" s="14" t="n">
        <v>1844</v>
      </c>
      <c r="E13" s="15" t="n">
        <v>75.02</v>
      </c>
      <c r="F13" s="16" t="n">
        <v>0.0471</v>
      </c>
      <c r="G13" s="16" t="n"/>
    </row>
    <row r="14">
      <c r="A14" s="13" t="inlineStr">
        <is>
          <t>State Bank of India</t>
        </is>
      </c>
      <c r="B14" s="32" t="inlineStr">
        <is>
          <t>INE062A01020</t>
        </is>
      </c>
      <c r="C14" s="32" t="inlineStr">
        <is>
          <t>Banks</t>
        </is>
      </c>
      <c r="D14" s="14" t="n">
        <v>6552</v>
      </c>
      <c r="E14" s="15" t="n">
        <v>64.18000000000001</v>
      </c>
      <c r="F14" s="16" t="n">
        <v>0.0403</v>
      </c>
      <c r="G14" s="16" t="n"/>
    </row>
    <row r="15">
      <c r="A15" s="13" t="inlineStr">
        <is>
          <t>ITC Ltd.</t>
        </is>
      </c>
      <c r="B15" s="32" t="inlineStr">
        <is>
          <t>INE154A01025</t>
        </is>
      </c>
      <c r="C15" s="32" t="inlineStr">
        <is>
          <t>Diversified FMCG</t>
        </is>
      </c>
      <c r="D15" s="14" t="n">
        <v>15214</v>
      </c>
      <c r="E15" s="15" t="n">
        <v>61.53</v>
      </c>
      <c r="F15" s="16" t="n">
        <v>0.0386</v>
      </c>
      <c r="G15" s="16" t="n"/>
    </row>
    <row r="16">
      <c r="A16" s="13" t="inlineStr">
        <is>
          <t>Axis Bank Ltd.</t>
        </is>
      </c>
      <c r="B16" s="32" t="inlineStr">
        <is>
          <t>INE238A01034</t>
        </is>
      </c>
      <c r="C16" s="32" t="inlineStr">
        <is>
          <t>Banks</t>
        </is>
      </c>
      <c r="D16" s="14" t="n">
        <v>4503</v>
      </c>
      <c r="E16" s="15" t="n">
        <v>57.65</v>
      </c>
      <c r="F16" s="16" t="n">
        <v>0.0362</v>
      </c>
      <c r="G16" s="16" t="n"/>
    </row>
    <row r="17">
      <c r="A17" s="13" t="inlineStr">
        <is>
          <t>Mahindra &amp; Mahindra Ltd.</t>
        </is>
      </c>
      <c r="B17" s="32" t="inlineStr">
        <is>
          <t>INE101A01026</t>
        </is>
      </c>
      <c r="C17" s="32" t="inlineStr">
        <is>
          <t>Automobiles</t>
        </is>
      </c>
      <c r="D17" s="14" t="n">
        <v>1393</v>
      </c>
      <c r="E17" s="15" t="n">
        <v>52.35</v>
      </c>
      <c r="F17" s="16" t="n">
        <v>0.0329</v>
      </c>
      <c r="G17" s="16" t="n"/>
    </row>
    <row r="18">
      <c r="A18" s="13" t="inlineStr">
        <is>
          <t>Tata Consultancy Services Ltd.</t>
        </is>
      </c>
      <c r="B18" s="32" t="inlineStr">
        <is>
          <t>INE467B01029</t>
        </is>
      </c>
      <c r="C18" s="32" t="inlineStr">
        <is>
          <t>IT - Software</t>
        </is>
      </c>
      <c r="D18" s="14" t="n">
        <v>1598</v>
      </c>
      <c r="E18" s="15" t="n">
        <v>50.17</v>
      </c>
      <c r="F18" s="16" t="n">
        <v>0.0315</v>
      </c>
      <c r="G18" s="16" t="n"/>
    </row>
    <row r="19">
      <c r="A19" s="13" t="inlineStr">
        <is>
          <t>Kotak Mahindra Bank Ltd.</t>
        </is>
      </c>
      <c r="B19" s="32" t="inlineStr">
        <is>
          <t>INE237A01028</t>
        </is>
      </c>
      <c r="C19" s="32" t="inlineStr">
        <is>
          <t>Banks</t>
        </is>
      </c>
      <c r="D19" s="14" t="n">
        <v>2321</v>
      </c>
      <c r="E19" s="15" t="n">
        <v>49.3</v>
      </c>
      <c r="F19" s="16" t="n">
        <v>0.031</v>
      </c>
      <c r="G19" s="16" t="n"/>
    </row>
    <row r="20">
      <c r="A20" s="13" t="inlineStr">
        <is>
          <t>Bajaj Finance Ltd.</t>
        </is>
      </c>
      <c r="B20" s="32" t="inlineStr">
        <is>
          <t>INE296A01032</t>
        </is>
      </c>
      <c r="C20" s="32" t="inlineStr">
        <is>
          <t>Finance</t>
        </is>
      </c>
      <c r="D20" s="14" t="n">
        <v>4117</v>
      </c>
      <c r="E20" s="15" t="n">
        <v>42.72</v>
      </c>
      <c r="F20" s="16" t="n">
        <v>0.0268</v>
      </c>
      <c r="G20" s="16" t="n"/>
    </row>
    <row r="21">
      <c r="A21" s="13" t="inlineStr">
        <is>
          <t>Hindustan Unilever Ltd.</t>
        </is>
      </c>
      <c r="B21" s="32" t="inlineStr">
        <is>
          <t>INE030A01027</t>
        </is>
      </c>
      <c r="C21" s="32" t="inlineStr">
        <is>
          <t>Diversified FMCG</t>
        </is>
      </c>
      <c r="D21" s="14" t="n">
        <v>1408</v>
      </c>
      <c r="E21" s="15" t="n">
        <v>34.74</v>
      </c>
      <c r="F21" s="16" t="n">
        <v>0.0218</v>
      </c>
      <c r="G21" s="16" t="n"/>
    </row>
    <row r="22">
      <c r="A22" s="13" t="inlineStr">
        <is>
          <t>Maruti Suzuki India Ltd.</t>
        </is>
      </c>
      <c r="B22" s="32" t="inlineStr">
        <is>
          <t>INE585B01010</t>
        </is>
      </c>
      <c r="C22" s="32" t="inlineStr">
        <is>
          <t>Automobiles</t>
        </is>
      </c>
      <c r="D22" s="14" t="n">
        <v>208</v>
      </c>
      <c r="E22" s="15" t="n">
        <v>33.06</v>
      </c>
      <c r="F22" s="16" t="n">
        <v>0.0208</v>
      </c>
      <c r="G22" s="16" t="n"/>
    </row>
    <row r="23">
      <c r="A23" s="13" t="inlineStr">
        <is>
          <t>Eternal Ltd.</t>
        </is>
      </c>
      <c r="B23" s="32" t="inlineStr">
        <is>
          <t>INE758T01015</t>
        </is>
      </c>
      <c r="C23" s="32" t="inlineStr">
        <is>
          <t>Retailing</t>
        </is>
      </c>
      <c r="D23" s="14" t="n">
        <v>10961</v>
      </c>
      <c r="E23" s="15" t="n">
        <v>32.9</v>
      </c>
      <c r="F23" s="16" t="n">
        <v>0.0207</v>
      </c>
      <c r="G23" s="16" t="n"/>
    </row>
    <row r="24">
      <c r="A24" s="13" t="inlineStr">
        <is>
          <t>Sun Pharmaceutical Industries Ltd.</t>
        </is>
      </c>
      <c r="B24" s="32" t="inlineStr">
        <is>
          <t>INE044A01036</t>
        </is>
      </c>
      <c r="C24" s="32" t="inlineStr">
        <is>
          <t>Pharmaceuticals &amp; Biotechnology</t>
        </is>
      </c>
      <c r="D24" s="14" t="n">
        <v>1665</v>
      </c>
      <c r="E24" s="15" t="n">
        <v>30.49</v>
      </c>
      <c r="F24" s="16" t="n">
        <v>0.0192</v>
      </c>
      <c r="G24" s="16" t="n"/>
    </row>
    <row r="25">
      <c r="A25" s="13" t="inlineStr">
        <is>
          <t>HCL Technologies Ltd.</t>
        </is>
      </c>
      <c r="B25" s="32" t="inlineStr">
        <is>
          <t>INE860A01027</t>
        </is>
      </c>
      <c r="C25" s="32" t="inlineStr">
        <is>
          <t>IT - Software</t>
        </is>
      </c>
      <c r="D25" s="14" t="n">
        <v>1669</v>
      </c>
      <c r="E25" s="15" t="n">
        <v>27.17</v>
      </c>
      <c r="F25" s="16" t="n">
        <v>0.0171</v>
      </c>
      <c r="G25" s="16" t="n"/>
    </row>
    <row r="26">
      <c r="A26" s="13" t="inlineStr">
        <is>
          <t>Titan Company Ltd.</t>
        </is>
      </c>
      <c r="B26" s="32" t="inlineStr">
        <is>
          <t>INE280A01028</t>
        </is>
      </c>
      <c r="C26" s="32" t="inlineStr">
        <is>
          <t>Consumer Durables</t>
        </is>
      </c>
      <c r="D26" s="14" t="n">
        <v>644</v>
      </c>
      <c r="E26" s="15" t="n">
        <v>25.17</v>
      </c>
      <c r="F26" s="16" t="n">
        <v>0.0158</v>
      </c>
      <c r="G26" s="16" t="n"/>
    </row>
    <row r="27">
      <c r="A27" s="13" t="inlineStr">
        <is>
          <t>NTPC Ltd.</t>
        </is>
      </c>
      <c r="B27" s="32" t="inlineStr">
        <is>
          <t>INE733E01010</t>
        </is>
      </c>
      <c r="C27" s="32" t="inlineStr">
        <is>
          <t>Power</t>
        </is>
      </c>
      <c r="D27" s="14" t="n">
        <v>7495</v>
      </c>
      <c r="E27" s="15" t="n">
        <v>24.48</v>
      </c>
      <c r="F27" s="16" t="n">
        <v>0.0154</v>
      </c>
      <c r="G27" s="16" t="n"/>
    </row>
    <row r="28">
      <c r="A28" s="13" t="inlineStr">
        <is>
          <t>Bharat Electronics Ltd.</t>
        </is>
      </c>
      <c r="B28" s="32" t="inlineStr">
        <is>
          <t>INE263A01024</t>
        </is>
      </c>
      <c r="C28" s="32" t="inlineStr">
        <is>
          <t>Aerospace &amp; Defense</t>
        </is>
      </c>
      <c r="D28" s="14" t="n">
        <v>5650</v>
      </c>
      <c r="E28" s="15" t="n">
        <v>23.25</v>
      </c>
      <c r="F28" s="16" t="n">
        <v>0.0146</v>
      </c>
      <c r="G28" s="16" t="n"/>
    </row>
    <row r="29">
      <c r="A29" s="13" t="inlineStr">
        <is>
          <t>Tata Steel Ltd.</t>
        </is>
      </c>
      <c r="B29" s="32" t="inlineStr">
        <is>
          <t>INE081A01020</t>
        </is>
      </c>
      <c r="C29" s="32" t="inlineStr">
        <is>
          <t>Ferrous Metals</t>
        </is>
      </c>
      <c r="D29" s="14" t="n">
        <v>12997</v>
      </c>
      <c r="E29" s="15" t="n">
        <v>21.82</v>
      </c>
      <c r="F29" s="16" t="n">
        <v>0.0137</v>
      </c>
      <c r="G29" s="16" t="n"/>
    </row>
    <row r="30">
      <c r="A30" s="13" t="inlineStr">
        <is>
          <t>Ultratech Cement Ltd.</t>
        </is>
      </c>
      <c r="B30" s="32" t="inlineStr">
        <is>
          <t>INE481G01011</t>
        </is>
      </c>
      <c r="C30" s="32" t="inlineStr">
        <is>
          <t>Cement &amp; Cement Products</t>
        </is>
      </c>
      <c r="D30" s="14" t="n">
        <v>186</v>
      </c>
      <c r="E30" s="15" t="n">
        <v>21.58</v>
      </c>
      <c r="F30" s="16" t="n">
        <v>0.0136</v>
      </c>
      <c r="G30" s="16" t="n"/>
    </row>
    <row r="31">
      <c r="A31" s="13" t="inlineStr">
        <is>
          <t>Asian Paints Ltd.</t>
        </is>
      </c>
      <c r="B31" s="32" t="inlineStr">
        <is>
          <t>INE021A01026</t>
        </is>
      </c>
      <c r="C31" s="32" t="inlineStr">
        <is>
          <t>Consumer Durables</t>
        </is>
      </c>
      <c r="D31" s="14" t="n">
        <v>711</v>
      </c>
      <c r="E31" s="15" t="n">
        <v>20.43</v>
      </c>
      <c r="F31" s="16" t="n">
        <v>0.0128</v>
      </c>
      <c r="G31" s="16" t="n"/>
    </row>
    <row r="32">
      <c r="A32" s="13" t="inlineStr">
        <is>
          <t>Power Grid Corporation of India Ltd.</t>
        </is>
      </c>
      <c r="B32" s="32" t="inlineStr">
        <is>
          <t>INE752E01010</t>
        </is>
      </c>
      <c r="C32" s="32" t="inlineStr">
        <is>
          <t>Power</t>
        </is>
      </c>
      <c r="D32" s="14" t="n">
        <v>7190</v>
      </c>
      <c r="E32" s="15" t="n">
        <v>19.41</v>
      </c>
      <c r="F32" s="16" t="n">
        <v>0.0122</v>
      </c>
      <c r="G32" s="16" t="n"/>
    </row>
    <row r="33">
      <c r="A33" s="13" t="inlineStr">
        <is>
          <t>Bajaj Finserv Ltd.</t>
        </is>
      </c>
      <c r="B33" s="32" t="inlineStr">
        <is>
          <t>INE918I01026</t>
        </is>
      </c>
      <c r="C33" s="32" t="inlineStr">
        <is>
          <t>Finance</t>
        </is>
      </c>
      <c r="D33" s="14" t="n">
        <v>907</v>
      </c>
      <c r="E33" s="15" t="n">
        <v>19</v>
      </c>
      <c r="F33" s="16" t="n">
        <v>0.0119</v>
      </c>
      <c r="G33" s="16" t="n"/>
    </row>
    <row r="34">
      <c r="A34" s="13" t="inlineStr">
        <is>
          <t>Adani Ports &amp; Special Economic Zone Ltd.</t>
        </is>
      </c>
      <c r="B34" s="32" t="inlineStr">
        <is>
          <t>INE742F01042</t>
        </is>
      </c>
      <c r="C34" s="32" t="inlineStr">
        <is>
          <t>Transport Infrastructure</t>
        </is>
      </c>
      <c r="D34" s="14" t="n">
        <v>1158</v>
      </c>
      <c r="E34" s="15" t="n">
        <v>17.56</v>
      </c>
      <c r="F34" s="16" t="n">
        <v>0.011</v>
      </c>
      <c r="G34" s="16" t="n"/>
    </row>
    <row r="35">
      <c r="A35" s="13" t="inlineStr">
        <is>
          <t>Tech Mahindra Ltd.</t>
        </is>
      </c>
      <c r="B35" s="32" t="inlineStr">
        <is>
          <t>INE669C01036</t>
        </is>
      </c>
      <c r="C35" s="32" t="inlineStr">
        <is>
          <t>IT - Software</t>
        </is>
      </c>
      <c r="D35" s="14" t="n">
        <v>1004</v>
      </c>
      <c r="E35" s="15" t="n">
        <v>15.23</v>
      </c>
      <c r="F35" s="16" t="n">
        <v>0.009599999999999999</v>
      </c>
      <c r="G35" s="16" t="n"/>
    </row>
    <row r="36">
      <c r="A36" s="13" t="inlineStr">
        <is>
          <t>Trent Ltd.</t>
        </is>
      </c>
      <c r="B36" s="32" t="inlineStr">
        <is>
          <t>INE849A01020</t>
        </is>
      </c>
      <c r="C36" s="32" t="inlineStr">
        <is>
          <t>Retailing</t>
        </is>
      </c>
      <c r="D36" s="14" t="n">
        <v>348</v>
      </c>
      <c r="E36" s="15" t="n">
        <v>14.79</v>
      </c>
      <c r="F36" s="16" t="n">
        <v>0.009299999999999999</v>
      </c>
      <c r="G36" s="16" t="n"/>
    </row>
    <row r="37">
      <c r="A37" s="13" t="inlineStr">
        <is>
          <t>Tata Motors Passenger Vehicles Ltd.</t>
        </is>
      </c>
      <c r="B37" s="32" t="inlineStr">
        <is>
          <t>INE155A01022</t>
        </is>
      </c>
      <c r="C37" s="32" t="inlineStr">
        <is>
          <t>Automobiles</t>
        </is>
      </c>
      <c r="D37" s="14" t="n">
        <v>3310</v>
      </c>
      <c r="E37" s="15" t="n">
        <v>11.81</v>
      </c>
      <c r="F37" s="16" t="n">
        <v>0.0074</v>
      </c>
      <c r="G37" s="16" t="n"/>
    </row>
    <row r="38">
      <c r="A38" s="17" t="inlineStr">
        <is>
          <t>Sub Total</t>
        </is>
      </c>
      <c r="B38" s="33" t="n"/>
      <c r="C38" s="33" t="n"/>
      <c r="D38" s="18" t="n"/>
      <c r="E38" s="38" t="n">
        <v>1588.92</v>
      </c>
      <c r="F38" s="39" t="n">
        <v>0.998</v>
      </c>
      <c r="G38" s="21" t="n"/>
    </row>
    <row r="39">
      <c r="A39" s="17" t="inlineStr">
        <is>
          <t>(b) Unlisted</t>
        </is>
      </c>
      <c r="B39" s="32" t="n"/>
      <c r="C39" s="32" t="n"/>
      <c r="D39" s="14" t="n"/>
      <c r="E39" s="15" t="n"/>
      <c r="F39" s="16" t="n"/>
      <c r="G39" s="16" t="n"/>
    </row>
    <row r="40">
      <c r="A40" s="17" t="inlineStr">
        <is>
          <t>Sub Total</t>
        </is>
      </c>
      <c r="B40" s="32" t="n"/>
      <c r="C40" s="32" t="n"/>
      <c r="D40" s="14" t="n"/>
      <c r="E40" s="40" t="inlineStr">
        <is>
          <t>NIL</t>
        </is>
      </c>
      <c r="F40" s="41" t="inlineStr">
        <is>
          <t>NIL</t>
        </is>
      </c>
      <c r="G40" s="16" t="n"/>
    </row>
    <row r="41">
      <c r="A41" s="25" t="inlineStr">
        <is>
          <t>TOTAL</t>
        </is>
      </c>
      <c r="B41" s="34" t="n"/>
      <c r="C41" s="34" t="n"/>
      <c r="D41" s="26" t="n"/>
      <c r="E41" s="29" t="n">
        <v>1588.92</v>
      </c>
      <c r="F41" s="30" t="n">
        <v>0.998</v>
      </c>
      <c r="G41" s="21" t="n"/>
    </row>
    <row r="42">
      <c r="A42" s="13" t="n"/>
      <c r="B42" s="32" t="n"/>
      <c r="C42" s="32" t="n"/>
      <c r="D42" s="14" t="n"/>
      <c r="E42" s="15" t="n"/>
      <c r="F42" s="16" t="n"/>
      <c r="G42" s="16" t="n"/>
    </row>
    <row r="43">
      <c r="A43" s="13" t="n"/>
      <c r="B43" s="32" t="n"/>
      <c r="C43" s="32" t="n"/>
      <c r="D43" s="14" t="n"/>
      <c r="E43" s="15" t="n"/>
      <c r="F43" s="16" t="n"/>
      <c r="G43" s="16" t="n"/>
    </row>
    <row r="44">
      <c r="A44" s="17" t="inlineStr">
        <is>
          <t>TREPS / Reverse Repo</t>
        </is>
      </c>
      <c r="B44" s="32" t="n"/>
      <c r="C44" s="32" t="n"/>
      <c r="D44" s="14" t="n"/>
      <c r="E44" s="15" t="n"/>
      <c r="F44" s="16" t="n"/>
      <c r="G44" s="16" t="n"/>
    </row>
    <row r="45">
      <c r="A45" s="13" t="inlineStr">
        <is>
          <t>Clearing Corporation of India Ltd.</t>
        </is>
      </c>
      <c r="B45" s="32" t="n"/>
      <c r="C45" s="32" t="n"/>
      <c r="D45" s="14" t="n"/>
      <c r="E45" s="15" t="n">
        <v>12.99</v>
      </c>
      <c r="F45" s="16" t="n">
        <v>0.008200000000000001</v>
      </c>
      <c r="G45" s="16" t="n">
        <v>0.053935</v>
      </c>
    </row>
    <row r="46">
      <c r="A46" s="17" t="inlineStr">
        <is>
          <t>Sub Total</t>
        </is>
      </c>
      <c r="B46" s="33" t="n"/>
      <c r="C46" s="33" t="n"/>
      <c r="D46" s="18" t="n"/>
      <c r="E46" s="38" t="n">
        <v>12.99</v>
      </c>
      <c r="F46" s="39" t="n">
        <v>0.008200000000000001</v>
      </c>
      <c r="G46" s="21" t="n"/>
    </row>
    <row r="47">
      <c r="A47" s="13" t="n"/>
      <c r="B47" s="32" t="n"/>
      <c r="C47" s="32" t="n"/>
      <c r="D47" s="14" t="n"/>
      <c r="E47" s="15" t="n"/>
      <c r="F47" s="16" t="n"/>
      <c r="G47" s="16" t="n"/>
    </row>
    <row r="48">
      <c r="A48" s="25" t="inlineStr">
        <is>
          <t>TOTAL</t>
        </is>
      </c>
      <c r="B48" s="34" t="n"/>
      <c r="C48" s="34" t="n"/>
      <c r="D48" s="26" t="n"/>
      <c r="E48" s="19" t="n">
        <v>12.99</v>
      </c>
      <c r="F48" s="20" t="n">
        <v>0.008200000000000001</v>
      </c>
      <c r="G48" s="21" t="n"/>
    </row>
    <row r="49">
      <c r="A49" s="13" t="inlineStr">
        <is>
          <t>Accrued Interest</t>
        </is>
      </c>
      <c r="B49" s="32" t="n"/>
      <c r="C49" s="32" t="n"/>
      <c r="D49" s="14" t="n"/>
      <c r="E49" s="15" t="n">
        <v>0.0057604</v>
      </c>
      <c r="F49" s="16" t="n">
        <v>3e-06</v>
      </c>
      <c r="G49" s="16" t="n"/>
    </row>
    <row r="50">
      <c r="A50" s="13" t="inlineStr">
        <is>
          <t>Net Receivables/(Payables)</t>
        </is>
      </c>
      <c r="B50" s="32" t="n"/>
      <c r="C50" s="32" t="n"/>
      <c r="D50" s="14" t="n"/>
      <c r="E50" s="36" t="n">
        <v>-9.7457604</v>
      </c>
      <c r="F50" s="37" t="n">
        <v>-0.006203</v>
      </c>
      <c r="G50" s="16" t="n">
        <v>0.053935</v>
      </c>
    </row>
    <row r="51">
      <c r="A51" s="27" t="inlineStr">
        <is>
          <t>GRAND TOTAL</t>
        </is>
      </c>
      <c r="B51" s="35" t="n"/>
      <c r="C51" s="35" t="n"/>
      <c r="D51" s="28" t="n"/>
      <c r="E51" s="29" t="n">
        <v>1592.17</v>
      </c>
      <c r="F51" s="30" t="n">
        <v>1</v>
      </c>
      <c r="G51" s="30" t="n"/>
    </row>
    <row r="56">
      <c r="A56" s="83" t="inlineStr">
        <is>
          <t>Notes:</t>
        </is>
      </c>
    </row>
    <row r="57">
      <c r="A57" s="57" t="inlineStr">
        <is>
          <t>1. Security in default beyond its maturiy date</t>
        </is>
      </c>
      <c r="B57" s="3" t="inlineStr">
        <is>
          <t>NIL</t>
        </is>
      </c>
    </row>
    <row r="58">
      <c r="A58" t="inlineStr">
        <is>
          <t>2. NAV at the beginning of the period (Rs. per unit)</t>
        </is>
      </c>
    </row>
    <row r="59">
      <c r="A59" t="inlineStr">
        <is>
          <t>Plan /option (Face Value 85)</t>
        </is>
      </c>
      <c r="B59" t="inlineStr">
        <is>
          <t>As on</t>
        </is>
      </c>
      <c r="C59" t="inlineStr">
        <is>
          <t>As on</t>
        </is>
      </c>
    </row>
    <row r="60">
      <c r="B60" s="58" t="n"/>
      <c r="C60" s="58" t="n">
        <v>45989</v>
      </c>
    </row>
    <row r="61">
      <c r="A61" t="inlineStr">
        <is>
          <t>Regular Plan  Growth Option</t>
        </is>
      </c>
      <c r="B61" t="inlineStr">
        <is>
          <t xml:space="preserve">                              ^</t>
        </is>
      </c>
      <c r="C61" t="n">
        <v>85.6456</v>
      </c>
    </row>
    <row r="62">
      <c r="A62" t="inlineStr">
        <is>
          <t>^ There were no investors in this option.</t>
        </is>
      </c>
    </row>
    <row r="64">
      <c r="A64" t="inlineStr">
        <is>
          <t xml:space="preserve">3. Total Dividend (Net) declared during the month </t>
        </is>
      </c>
      <c r="B64" s="3" t="inlineStr">
        <is>
          <t>NIL</t>
        </is>
      </c>
    </row>
    <row r="65">
      <c r="A65" t="inlineStr">
        <is>
          <t>4. Bonus was declared during the month</t>
        </is>
      </c>
      <c r="B65" s="3" t="inlineStr">
        <is>
          <t>NIL</t>
        </is>
      </c>
    </row>
    <row r="66" ht="29" customHeight="1">
      <c r="A66" s="57" t="inlineStr">
        <is>
          <t>5. Investment in Repo of Corporate Debt Securities during the month ended November 30, 2025</t>
        </is>
      </c>
      <c r="B66" s="3" t="inlineStr">
        <is>
          <t>NIL</t>
        </is>
      </c>
    </row>
    <row r="67" ht="29" customHeight="1">
      <c r="A67" s="57" t="inlineStr">
        <is>
          <t>6. Investment in foreign securities/ADRs/GDRs at the end of the month</t>
        </is>
      </c>
      <c r="B67" s="3" t="inlineStr">
        <is>
          <t>NIL</t>
        </is>
      </c>
    </row>
    <row r="68">
      <c r="A68" t="inlineStr">
        <is>
          <t>7. Portfolio Turnover Ratio</t>
        </is>
      </c>
      <c r="B68" s="60" t="n">
        <v>0.0004</v>
      </c>
    </row>
    <row r="69" ht="43.5" customHeight="1">
      <c r="A69" s="57" t="inlineStr">
        <is>
          <t>8. Total gross exposure to derivative instruments (excluding reversed positions) at the end of the month (Rs. in Lakhs)</t>
        </is>
      </c>
      <c r="B69" s="3" t="inlineStr">
        <is>
          <t>NIL</t>
        </is>
      </c>
    </row>
    <row r="70">
      <c r="B70" s="3" t="n"/>
    </row>
    <row r="71" ht="29" customHeight="1">
      <c r="A71" s="57" t="inlineStr">
        <is>
          <t>9. Margin Deposits includes Margin money placed on derivatives other than margin money placed with bank</t>
        </is>
      </c>
      <c r="B71" s="3" t="inlineStr">
        <is>
          <t>NIL</t>
        </is>
      </c>
    </row>
    <row r="72" ht="29" customHeight="1">
      <c r="A72" s="57" t="inlineStr">
        <is>
          <t>10. Value of investment made by other schemes under same management (Rs. In Lakhs)</t>
        </is>
      </c>
      <c r="B72" t="inlineStr">
        <is>
          <t>NIL</t>
        </is>
      </c>
    </row>
    <row r="73" ht="29" customHeight="1">
      <c r="A73" s="57" t="inlineStr">
        <is>
          <t>11. Number of instance of deviation In valuation of securities</t>
        </is>
      </c>
      <c r="B73" s="3" t="inlineStr">
        <is>
          <t>NIL</t>
        </is>
      </c>
    </row>
    <row r="74" ht="29" customHeight="1">
      <c r="A74" s="57" t="inlineStr">
        <is>
          <t>12. Total value and percentage of illiquid equity shares / securities</t>
        </is>
      </c>
      <c r="B74" s="3" t="inlineStr">
        <is>
          <t>NIL</t>
        </is>
      </c>
    </row>
    <row r="76" ht="70" customHeight="1">
      <c r="A76" s="85" t="inlineStr">
        <is>
          <t>Scheme Name</t>
        </is>
      </c>
      <c r="B76" s="85" t="inlineStr">
        <is>
          <t>Risk- O - Meter</t>
        </is>
      </c>
      <c r="C76" s="85" t="inlineStr">
        <is>
          <t>Benchmark of the Scheme</t>
        </is>
      </c>
      <c r="D76" s="85" t="inlineStr">
        <is>
          <t>Benchmark Risk-o-meter</t>
        </is>
      </c>
    </row>
    <row r="77" ht="70" customHeight="1">
      <c r="A77" s="85" t="inlineStr">
        <is>
          <t>Edelweiss BSE Sensex ETF</t>
        </is>
      </c>
      <c r="B77" s="85" t="n"/>
      <c r="C77" s="85" t="inlineStr">
        <is>
          <t xml:space="preserve"> BSE Sensex TRI</t>
        </is>
      </c>
      <c r="D77" s="85" t="n"/>
      <c r="E77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1.xml><?xml version="1.0" encoding="utf-8"?>
<worksheet xmlns="http://schemas.openxmlformats.org/spreadsheetml/2006/main">
  <sheetPr>
    <outlinePr summaryBelow="1" summaryRight="1"/>
    <pageSetUpPr/>
  </sheetPr>
  <dimension ref="A1:G131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TECHNOLOGY FUND AS ON NOVEMBER 30, 2025</t>
        </is>
      </c>
    </row>
    <row r="2" ht="31.5" customHeight="1">
      <c r="A2" s="84" t="inlineStr">
        <is>
          <t>(An open-ended equity scheme investing in technology &amp; technology-related companies)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Bharti Airtel Ltd.</t>
        </is>
      </c>
      <c r="B8" s="32" t="inlineStr">
        <is>
          <t>INE397D01024</t>
        </is>
      </c>
      <c r="C8" s="32" t="inlineStr">
        <is>
          <t>Telecom - Services</t>
        </is>
      </c>
      <c r="D8" s="14" t="n">
        <v>378155</v>
      </c>
      <c r="E8" s="15" t="n">
        <v>7947.31</v>
      </c>
      <c r="F8" s="16" t="n">
        <v>0.1081</v>
      </c>
      <c r="G8" s="16" t="n"/>
    </row>
    <row r="9">
      <c r="A9" s="13" t="inlineStr">
        <is>
          <t>Infosys Ltd.</t>
        </is>
      </c>
      <c r="B9" s="32" t="inlineStr">
        <is>
          <t>INE009A01021</t>
        </is>
      </c>
      <c r="C9" s="32" t="inlineStr">
        <is>
          <t>IT - Software</t>
        </is>
      </c>
      <c r="D9" s="14" t="n">
        <v>404208</v>
      </c>
      <c r="E9" s="15" t="n">
        <v>6306.05</v>
      </c>
      <c r="F9" s="16" t="n">
        <v>0.0858</v>
      </c>
      <c r="G9" s="16" t="n"/>
    </row>
    <row r="10">
      <c r="A10" s="13" t="inlineStr">
        <is>
          <t>Tech Mahindra Ltd.</t>
        </is>
      </c>
      <c r="B10" s="32" t="inlineStr">
        <is>
          <t>INE669C01036</t>
        </is>
      </c>
      <c r="C10" s="32" t="inlineStr">
        <is>
          <t>IT - Software</t>
        </is>
      </c>
      <c r="D10" s="14" t="n">
        <v>259565</v>
      </c>
      <c r="E10" s="15" t="n">
        <v>3938.38</v>
      </c>
      <c r="F10" s="16" t="n">
        <v>0.0536</v>
      </c>
      <c r="G10" s="16" t="n"/>
    </row>
    <row r="11">
      <c r="A11" s="13" t="inlineStr">
        <is>
          <t>HCL Technologies Ltd.</t>
        </is>
      </c>
      <c r="B11" s="32" t="inlineStr">
        <is>
          <t>INE860A01027</t>
        </is>
      </c>
      <c r="C11" s="32" t="inlineStr">
        <is>
          <t>IT - Software</t>
        </is>
      </c>
      <c r="D11" s="14" t="n">
        <v>224418</v>
      </c>
      <c r="E11" s="15" t="n">
        <v>3645</v>
      </c>
      <c r="F11" s="16" t="n">
        <v>0.0496</v>
      </c>
      <c r="G11" s="16" t="n"/>
    </row>
    <row r="12">
      <c r="A12" s="13" t="inlineStr">
        <is>
          <t>LTIMindtree Ltd.</t>
        </is>
      </c>
      <c r="B12" s="32" t="inlineStr">
        <is>
          <t>INE214T01019</t>
        </is>
      </c>
      <c r="C12" s="32" t="inlineStr">
        <is>
          <t>IT - Software</t>
        </is>
      </c>
      <c r="D12" s="14" t="n">
        <v>49644</v>
      </c>
      <c r="E12" s="15" t="n">
        <v>3026.55</v>
      </c>
      <c r="F12" s="16" t="n">
        <v>0.0412</v>
      </c>
      <c r="G12" s="16" t="n"/>
    </row>
    <row r="13">
      <c r="A13" s="13" t="inlineStr">
        <is>
          <t>Persistent Systems Ltd.</t>
        </is>
      </c>
      <c r="B13" s="32" t="inlineStr">
        <is>
          <t>INE262H01021</t>
        </is>
      </c>
      <c r="C13" s="32" t="inlineStr">
        <is>
          <t>IT - Software</t>
        </is>
      </c>
      <c r="D13" s="14" t="n">
        <v>43323</v>
      </c>
      <c r="E13" s="15" t="n">
        <v>2752.31</v>
      </c>
      <c r="F13" s="16" t="n">
        <v>0.0374</v>
      </c>
      <c r="G13" s="16" t="n"/>
    </row>
    <row r="14">
      <c r="A14" s="13" t="inlineStr">
        <is>
          <t>Mphasis Ltd.</t>
        </is>
      </c>
      <c r="B14" s="32" t="inlineStr">
        <is>
          <t>INE356A01018</t>
        </is>
      </c>
      <c r="C14" s="32" t="inlineStr">
        <is>
          <t>IT - Software</t>
        </is>
      </c>
      <c r="D14" s="14" t="n">
        <v>97734</v>
      </c>
      <c r="E14" s="15" t="n">
        <v>2747.69</v>
      </c>
      <c r="F14" s="16" t="n">
        <v>0.0374</v>
      </c>
      <c r="G14" s="16" t="n"/>
    </row>
    <row r="15">
      <c r="A15" s="13" t="inlineStr">
        <is>
          <t>Eternal Ltd.</t>
        </is>
      </c>
      <c r="B15" s="32" t="inlineStr">
        <is>
          <t>INE758T01015</t>
        </is>
      </c>
      <c r="C15" s="32" t="inlineStr">
        <is>
          <t>Retailing</t>
        </is>
      </c>
      <c r="D15" s="14" t="n">
        <v>840789</v>
      </c>
      <c r="E15" s="15" t="n">
        <v>2523.21</v>
      </c>
      <c r="F15" s="16" t="n">
        <v>0.0343</v>
      </c>
      <c r="G15" s="16" t="n"/>
    </row>
    <row r="16">
      <c r="A16" s="13" t="inlineStr">
        <is>
          <t>Ather Energy Ltd.</t>
        </is>
      </c>
      <c r="B16" s="32" t="inlineStr">
        <is>
          <t>INE0LEZ01016</t>
        </is>
      </c>
      <c r="C16" s="32" t="inlineStr">
        <is>
          <t>Automobiles</t>
        </is>
      </c>
      <c r="D16" s="14" t="n">
        <v>322528</v>
      </c>
      <c r="E16" s="15" t="n">
        <v>2315.59</v>
      </c>
      <c r="F16" s="16" t="n">
        <v>0.0315</v>
      </c>
      <c r="G16" s="16" t="n"/>
    </row>
    <row r="17">
      <c r="A17" s="13" t="inlineStr">
        <is>
          <t>PB Fintech Ltd.</t>
        </is>
      </c>
      <c r="B17" s="32" t="inlineStr">
        <is>
          <t>INE417T01026</t>
        </is>
      </c>
      <c r="C17" s="32" t="inlineStr">
        <is>
          <t>Financial Technology (Fintech)</t>
        </is>
      </c>
      <c r="D17" s="14" t="n">
        <v>108297</v>
      </c>
      <c r="E17" s="15" t="n">
        <v>1969.81</v>
      </c>
      <c r="F17" s="16" t="n">
        <v>0.0268</v>
      </c>
      <c r="G17" s="16" t="n"/>
    </row>
    <row r="18">
      <c r="A18" s="13" t="inlineStr">
        <is>
          <t>Coforge Ltd.</t>
        </is>
      </c>
      <c r="B18" s="32" t="inlineStr">
        <is>
          <t>INE591G01025</t>
        </is>
      </c>
      <c r="C18" s="32" t="inlineStr">
        <is>
          <t>IT - Software</t>
        </is>
      </c>
      <c r="D18" s="14" t="n">
        <v>97170</v>
      </c>
      <c r="E18" s="15" t="n">
        <v>1854.68</v>
      </c>
      <c r="F18" s="16" t="n">
        <v>0.0252</v>
      </c>
      <c r="G18" s="16" t="n"/>
    </row>
    <row r="19">
      <c r="A19" s="13" t="inlineStr">
        <is>
          <t>Tata Consultancy Services Ltd.</t>
        </is>
      </c>
      <c r="B19" s="32" t="inlineStr">
        <is>
          <t>INE467B01029</t>
        </is>
      </c>
      <c r="C19" s="32" t="inlineStr">
        <is>
          <t>IT - Software</t>
        </is>
      </c>
      <c r="D19" s="14" t="n">
        <v>50605</v>
      </c>
      <c r="E19" s="15" t="n">
        <v>1587.73</v>
      </c>
      <c r="F19" s="16" t="n">
        <v>0.0216</v>
      </c>
      <c r="G19" s="16" t="n"/>
    </row>
    <row r="20">
      <c r="A20" s="13" t="inlineStr">
        <is>
          <t>Zensar Technologies Ltd.</t>
        </is>
      </c>
      <c r="B20" s="32" t="inlineStr">
        <is>
          <t>INE520A01027</t>
        </is>
      </c>
      <c r="C20" s="32" t="inlineStr">
        <is>
          <t>IT - Software</t>
        </is>
      </c>
      <c r="D20" s="14" t="n">
        <v>196893</v>
      </c>
      <c r="E20" s="15" t="n">
        <v>1476.01</v>
      </c>
      <c r="F20" s="16" t="n">
        <v>0.0201</v>
      </c>
      <c r="G20" s="16" t="n"/>
    </row>
    <row r="21">
      <c r="A21" s="13" t="inlineStr">
        <is>
          <t>Dixon Technologies (India) Ltd.</t>
        </is>
      </c>
      <c r="B21" s="32" t="inlineStr">
        <is>
          <t>INE935N01020</t>
        </is>
      </c>
      <c r="C21" s="32" t="inlineStr">
        <is>
          <t>Consumer Durables</t>
        </is>
      </c>
      <c r="D21" s="14" t="n">
        <v>7087</v>
      </c>
      <c r="E21" s="15" t="n">
        <v>1034.77</v>
      </c>
      <c r="F21" s="16" t="n">
        <v>0.0141</v>
      </c>
      <c r="G21" s="16" t="n"/>
    </row>
    <row r="22">
      <c r="A22" s="13" t="inlineStr">
        <is>
          <t>JSW Energy Ltd.</t>
        </is>
      </c>
      <c r="B22" s="32" t="inlineStr">
        <is>
          <t>INE121E01018</t>
        </is>
      </c>
      <c r="C22" s="32" t="inlineStr">
        <is>
          <t>Power</t>
        </is>
      </c>
      <c r="D22" s="14" t="n">
        <v>207288</v>
      </c>
      <c r="E22" s="15" t="n">
        <v>1012.91</v>
      </c>
      <c r="F22" s="16" t="n">
        <v>0.0138</v>
      </c>
      <c r="G22" s="16" t="n"/>
    </row>
    <row r="23">
      <c r="A23" s="13" t="inlineStr">
        <is>
          <t>Larsen &amp; Toubro Ltd.</t>
        </is>
      </c>
      <c r="B23" s="32" t="inlineStr">
        <is>
          <t>INE018A01030</t>
        </is>
      </c>
      <c r="C23" s="32" t="inlineStr">
        <is>
          <t>Construction</t>
        </is>
      </c>
      <c r="D23" s="14" t="n">
        <v>22624</v>
      </c>
      <c r="E23" s="15" t="n">
        <v>920.71</v>
      </c>
      <c r="F23" s="16" t="n">
        <v>0.0125</v>
      </c>
      <c r="G23" s="16" t="n"/>
    </row>
    <row r="24">
      <c r="A24" s="13" t="inlineStr">
        <is>
          <t>Home First Finance Company India Ltd.</t>
        </is>
      </c>
      <c r="B24" s="32" t="inlineStr">
        <is>
          <t>INE481N01025</t>
        </is>
      </c>
      <c r="C24" s="32" t="inlineStr">
        <is>
          <t>Finance</t>
        </is>
      </c>
      <c r="D24" s="14" t="n">
        <v>82768</v>
      </c>
      <c r="E24" s="15" t="n">
        <v>919.55</v>
      </c>
      <c r="F24" s="16" t="n">
        <v>0.0125</v>
      </c>
      <c r="G24" s="16" t="n"/>
    </row>
    <row r="25">
      <c r="A25" s="13" t="inlineStr">
        <is>
          <t>Data Patterns (India) Ltd.</t>
        </is>
      </c>
      <c r="B25" s="32" t="inlineStr">
        <is>
          <t>INE0IX101010</t>
        </is>
      </c>
      <c r="C25" s="32" t="inlineStr">
        <is>
          <t>Aerospace &amp; Defense</t>
        </is>
      </c>
      <c r="D25" s="14" t="n">
        <v>26423</v>
      </c>
      <c r="E25" s="15" t="n">
        <v>784.97</v>
      </c>
      <c r="F25" s="16" t="n">
        <v>0.0107</v>
      </c>
      <c r="G25" s="16" t="n"/>
    </row>
    <row r="26">
      <c r="A26" s="13" t="inlineStr">
        <is>
          <t>Teamlease Services Ltd.</t>
        </is>
      </c>
      <c r="B26" s="32" t="inlineStr">
        <is>
          <t>INE985S01024</t>
        </is>
      </c>
      <c r="C26" s="32" t="inlineStr">
        <is>
          <t>Commercial Services &amp; Supplies</t>
        </is>
      </c>
      <c r="D26" s="14" t="n">
        <v>46319</v>
      </c>
      <c r="E26" s="15" t="n">
        <v>763.01</v>
      </c>
      <c r="F26" s="16" t="n">
        <v>0.0104</v>
      </c>
      <c r="G26" s="16" t="n"/>
    </row>
    <row r="27">
      <c r="A27" s="13" t="inlineStr">
        <is>
          <t>Birlasoft Ltd.</t>
        </is>
      </c>
      <c r="B27" s="32" t="inlineStr">
        <is>
          <t>INE836A01035</t>
        </is>
      </c>
      <c r="C27" s="32" t="inlineStr">
        <is>
          <t>IT - Software</t>
        </is>
      </c>
      <c r="D27" s="14" t="n">
        <v>193424</v>
      </c>
      <c r="E27" s="15" t="n">
        <v>735.4</v>
      </c>
      <c r="F27" s="16" t="n">
        <v>0.01</v>
      </c>
      <c r="G27" s="16" t="n"/>
    </row>
    <row r="28">
      <c r="A28" s="13" t="inlineStr">
        <is>
          <t>Sona BLW Precision Forgings Ltd.</t>
        </is>
      </c>
      <c r="B28" s="32" t="inlineStr">
        <is>
          <t>INE073K01018</t>
        </is>
      </c>
      <c r="C28" s="32" t="inlineStr">
        <is>
          <t>Auto Components</t>
        </is>
      </c>
      <c r="D28" s="14" t="n">
        <v>129707</v>
      </c>
      <c r="E28" s="15" t="n">
        <v>663.78</v>
      </c>
      <c r="F28" s="16" t="n">
        <v>0.008999999999999999</v>
      </c>
      <c r="G28" s="16" t="n"/>
    </row>
    <row r="29">
      <c r="A29" s="13" t="inlineStr">
        <is>
          <t>TBO Tek Ltd.</t>
        </is>
      </c>
      <c r="B29" s="32" t="inlineStr">
        <is>
          <t>INE673O01025</t>
        </is>
      </c>
      <c r="C29" s="32" t="inlineStr">
        <is>
          <t>Leisure Services</t>
        </is>
      </c>
      <c r="D29" s="14" t="n">
        <v>33244</v>
      </c>
      <c r="E29" s="15" t="n">
        <v>549.29</v>
      </c>
      <c r="F29" s="16" t="n">
        <v>0.0075</v>
      </c>
      <c r="G29" s="16" t="n"/>
    </row>
    <row r="30">
      <c r="A30" s="13" t="inlineStr">
        <is>
          <t>Oracle Financial Services Software Ltd.</t>
        </is>
      </c>
      <c r="B30" s="32" t="inlineStr">
        <is>
          <t>INE881D01027</t>
        </is>
      </c>
      <c r="C30" s="32" t="inlineStr">
        <is>
          <t>IT - Software</t>
        </is>
      </c>
      <c r="D30" s="14" t="n">
        <v>6757</v>
      </c>
      <c r="E30" s="15" t="n">
        <v>547.79</v>
      </c>
      <c r="F30" s="16" t="n">
        <v>0.0075</v>
      </c>
      <c r="G30" s="16" t="n"/>
    </row>
    <row r="31">
      <c r="A31" s="13" t="inlineStr">
        <is>
          <t>Kaynes Technology India Ltd.</t>
        </is>
      </c>
      <c r="B31" s="32" t="inlineStr">
        <is>
          <t>INE918Z01012</t>
        </is>
      </c>
      <c r="C31" s="32" t="inlineStr">
        <is>
          <t>Industrial Manufacturing</t>
        </is>
      </c>
      <c r="D31" s="14" t="n">
        <v>9654</v>
      </c>
      <c r="E31" s="15" t="n">
        <v>530</v>
      </c>
      <c r="F31" s="16" t="n">
        <v>0.0072</v>
      </c>
      <c r="G31" s="16" t="n"/>
    </row>
    <row r="32">
      <c r="A32" s="13" t="inlineStr">
        <is>
          <t>KPIT Technologies Ltd.</t>
        </is>
      </c>
      <c r="B32" s="32" t="inlineStr">
        <is>
          <t>INE04I401011</t>
        </is>
      </c>
      <c r="C32" s="32" t="inlineStr">
        <is>
          <t>IT - Software</t>
        </is>
      </c>
      <c r="D32" s="14" t="n">
        <v>38638</v>
      </c>
      <c r="E32" s="15" t="n">
        <v>472.31</v>
      </c>
      <c r="F32" s="16" t="n">
        <v>0.0064</v>
      </c>
      <c r="G32" s="16" t="n"/>
    </row>
    <row r="33">
      <c r="A33" s="13" t="inlineStr">
        <is>
          <t>Netweb Technologies India Ltd.</t>
        </is>
      </c>
      <c r="B33" s="32" t="inlineStr">
        <is>
          <t>INE0NT901020</t>
        </is>
      </c>
      <c r="C33" s="32" t="inlineStr">
        <is>
          <t>IT - Services</t>
        </is>
      </c>
      <c r="D33" s="14" t="n">
        <v>11817</v>
      </c>
      <c r="E33" s="15" t="n">
        <v>388.94</v>
      </c>
      <c r="F33" s="16" t="n">
        <v>0.0053</v>
      </c>
      <c r="G33" s="16" t="n"/>
    </row>
    <row r="34">
      <c r="A34" s="13" t="inlineStr">
        <is>
          <t>ABB India Ltd.</t>
        </is>
      </c>
      <c r="B34" s="32" t="inlineStr">
        <is>
          <t>INE117A01022</t>
        </is>
      </c>
      <c r="C34" s="32" t="inlineStr">
        <is>
          <t>Electrical Equipment</t>
        </is>
      </c>
      <c r="D34" s="14" t="n">
        <v>6750</v>
      </c>
      <c r="E34" s="15" t="n">
        <v>349.31</v>
      </c>
      <c r="F34" s="16" t="n">
        <v>0.0048</v>
      </c>
      <c r="G34" s="16" t="n"/>
    </row>
    <row r="35">
      <c r="A35" s="13" t="inlineStr">
        <is>
          <t>Tata Motors Passenger Vehicles Ltd.</t>
        </is>
      </c>
      <c r="B35" s="32" t="inlineStr">
        <is>
          <t>INE155A01022</t>
        </is>
      </c>
      <c r="C35" s="32" t="inlineStr">
        <is>
          <t>Automobiles</t>
        </is>
      </c>
      <c r="D35" s="14" t="n">
        <v>35026</v>
      </c>
      <c r="E35" s="15" t="n">
        <v>124.97</v>
      </c>
      <c r="F35" s="16" t="n">
        <v>0.0017</v>
      </c>
      <c r="G35" s="16" t="n"/>
    </row>
    <row r="36">
      <c r="A36" s="13" t="inlineStr">
        <is>
          <t>Tata Motors Ltd.</t>
        </is>
      </c>
      <c r="B36" s="32" t="inlineStr">
        <is>
          <t>INE1TAE01010</t>
        </is>
      </c>
      <c r="C36" s="32" t="inlineStr">
        <is>
          <t>Agricultural, Commercial &amp; Construction Vehicles</t>
        </is>
      </c>
      <c r="D36" s="14" t="n">
        <v>35026</v>
      </c>
      <c r="E36" s="15" t="n">
        <v>123.29</v>
      </c>
      <c r="F36" s="16" t="n">
        <v>0.0017</v>
      </c>
      <c r="G36" s="16" t="n"/>
    </row>
    <row r="37">
      <c r="A37" s="17" t="inlineStr">
        <is>
          <t>Sub Total</t>
        </is>
      </c>
      <c r="B37" s="33" t="n"/>
      <c r="C37" s="33" t="n"/>
      <c r="D37" s="18" t="n"/>
      <c r="E37" s="19" t="n">
        <v>52011.32</v>
      </c>
      <c r="F37" s="20" t="n">
        <v>0.7077</v>
      </c>
      <c r="G37" s="21" t="n"/>
    </row>
    <row r="38">
      <c r="A38" s="17" t="inlineStr">
        <is>
          <t>(b) Unlisted</t>
        </is>
      </c>
      <c r="B38" s="32" t="n"/>
      <c r="C38" s="32" t="n"/>
      <c r="D38" s="14" t="n"/>
      <c r="E38" s="15" t="n"/>
      <c r="F38" s="16" t="n"/>
      <c r="G38" s="16" t="n"/>
    </row>
    <row r="39">
      <c r="A39" s="17" t="inlineStr">
        <is>
          <t>Sub Total</t>
        </is>
      </c>
      <c r="B39" s="32" t="n"/>
      <c r="C39" s="32" t="n"/>
      <c r="D39" s="14" t="n"/>
      <c r="E39" s="22" t="inlineStr">
        <is>
          <t>NIL</t>
        </is>
      </c>
      <c r="F39" s="23" t="inlineStr">
        <is>
          <t>NIL</t>
        </is>
      </c>
      <c r="G39" s="16" t="n"/>
    </row>
    <row r="40">
      <c r="A40" s="13" t="n"/>
      <c r="B40" s="32" t="n"/>
      <c r="C40" s="32" t="n"/>
      <c r="D40" s="14" t="n"/>
      <c r="E40" s="15" t="n"/>
      <c r="F40" s="16" t="n"/>
      <c r="G40" s="16" t="n"/>
    </row>
    <row r="41">
      <c r="A41" s="17" t="inlineStr">
        <is>
          <t>(c) Listed / Awaiting listing on International Stock Exchanges</t>
        </is>
      </c>
      <c r="B41" s="32" t="n"/>
      <c r="C41" s="32" t="n"/>
      <c r="D41" s="14" t="n"/>
      <c r="E41" s="15" t="n"/>
      <c r="F41" s="16" t="n"/>
      <c r="G41" s="16" t="n"/>
    </row>
    <row r="42">
      <c r="A42" s="13" t="inlineStr">
        <is>
          <t>NVIDIA CORP</t>
        </is>
      </c>
      <c r="B42" s="32" t="inlineStr">
        <is>
          <t>US67066G1040</t>
        </is>
      </c>
      <c r="C42" s="32" t="inlineStr">
        <is>
          <t>IT-Hardware</t>
        </is>
      </c>
      <c r="D42" s="14" t="n">
        <v>26886</v>
      </c>
      <c r="E42" s="15" t="n">
        <v>4257.04</v>
      </c>
      <c r="F42" s="16" t="n">
        <v>0.0579</v>
      </c>
      <c r="G42" s="16" t="n"/>
    </row>
    <row r="43">
      <c r="A43" s="13" t="inlineStr">
        <is>
          <t>APPLE INC</t>
        </is>
      </c>
      <c r="B43" s="32" t="inlineStr">
        <is>
          <t>US0378331005</t>
        </is>
      </c>
      <c r="C43" s="32" t="inlineStr">
        <is>
          <t>Software Products</t>
        </is>
      </c>
      <c r="D43" s="14" t="n">
        <v>16710</v>
      </c>
      <c r="E43" s="15" t="n">
        <v>4168.26</v>
      </c>
      <c r="F43" s="16" t="n">
        <v>0.0567</v>
      </c>
      <c r="G43" s="16" t="n"/>
    </row>
    <row r="44">
      <c r="A44" s="13" t="inlineStr">
        <is>
          <t>MICROSOFT CORP</t>
        </is>
      </c>
      <c r="B44" s="32" t="inlineStr">
        <is>
          <t>US5949181045</t>
        </is>
      </c>
      <c r="C44" s="32" t="inlineStr">
        <is>
          <t>Computers Hardware &amp; Equipments</t>
        </is>
      </c>
      <c r="D44" s="14" t="n">
        <v>8477</v>
      </c>
      <c r="E44" s="15" t="n">
        <v>3730.99</v>
      </c>
      <c r="F44" s="16" t="n">
        <v>0.0508</v>
      </c>
      <c r="G44" s="16" t="n"/>
    </row>
    <row r="45">
      <c r="A45" s="13" t="inlineStr">
        <is>
          <t>BROADCOM INC</t>
        </is>
      </c>
      <c r="B45" s="32" t="inlineStr">
        <is>
          <t>US11135F1012</t>
        </is>
      </c>
      <c r="C45" s="32" t="inlineStr">
        <is>
          <t>Telecom - Equipment &amp; Accessories</t>
        </is>
      </c>
      <c r="D45" s="14" t="n">
        <v>5222</v>
      </c>
      <c r="E45" s="15" t="n">
        <v>1882.38</v>
      </c>
      <c r="F45" s="16" t="n">
        <v>0.0256</v>
      </c>
      <c r="G45" s="16" t="n"/>
    </row>
    <row r="46">
      <c r="A46" s="13" t="inlineStr">
        <is>
          <t>PALANTIR TECHNOLOGIES INC</t>
        </is>
      </c>
      <c r="B46" s="32" t="inlineStr">
        <is>
          <t>US69608A1088</t>
        </is>
      </c>
      <c r="C46" s="32" t="inlineStr">
        <is>
          <t>Computers Hardware &amp; Equipments</t>
        </is>
      </c>
      <c r="D46" s="14" t="n">
        <v>2434</v>
      </c>
      <c r="E46" s="15" t="n">
        <v>366.77</v>
      </c>
      <c r="F46" s="16" t="n">
        <v>0.005</v>
      </c>
      <c r="G46" s="16" t="n"/>
    </row>
    <row r="47">
      <c r="A47" s="13" t="inlineStr">
        <is>
          <t>ADVANCED MICRO DEVICES INC</t>
        </is>
      </c>
      <c r="B47" s="32" t="inlineStr">
        <is>
          <t>US0079031078</t>
        </is>
      </c>
      <c r="C47" s="32" t="inlineStr">
        <is>
          <t>Software Products</t>
        </is>
      </c>
      <c r="D47" s="14" t="n">
        <v>1835</v>
      </c>
      <c r="E47" s="15" t="n">
        <v>357.08</v>
      </c>
      <c r="F47" s="16" t="n">
        <v>0.0049</v>
      </c>
      <c r="G47" s="16" t="n"/>
    </row>
    <row r="48">
      <c r="A48" s="13" t="inlineStr">
        <is>
          <t>ORACLE CORPORATION</t>
        </is>
      </c>
      <c r="B48" s="32" t="inlineStr">
        <is>
          <t>US68389X1054</t>
        </is>
      </c>
      <c r="C48" s="32" t="inlineStr">
        <is>
          <t>Computers Hardware &amp; Equipments</t>
        </is>
      </c>
      <c r="D48" s="14" t="n">
        <v>1846</v>
      </c>
      <c r="E48" s="15" t="n">
        <v>333.49</v>
      </c>
      <c r="F48" s="16" t="n">
        <v>0.0045</v>
      </c>
      <c r="G48" s="16" t="n"/>
    </row>
    <row r="49">
      <c r="A49" s="13" t="inlineStr">
        <is>
          <t>IBM</t>
        </is>
      </c>
      <c r="B49" s="32" t="inlineStr">
        <is>
          <t>US4592001014</t>
        </is>
      </c>
      <c r="C49" s="32" t="inlineStr">
        <is>
          <t>Computers - Software &amp; Consulting</t>
        </is>
      </c>
      <c r="D49" s="14" t="n">
        <v>1043</v>
      </c>
      <c r="E49" s="15" t="n">
        <v>287.91</v>
      </c>
      <c r="F49" s="16" t="n">
        <v>0.0039</v>
      </c>
      <c r="G49" s="16" t="n"/>
    </row>
    <row r="50">
      <c r="A50" s="13" t="inlineStr">
        <is>
          <t>CISCO SYSTEMS INC</t>
        </is>
      </c>
      <c r="B50" s="32" t="inlineStr">
        <is>
          <t>US17275R1023</t>
        </is>
      </c>
      <c r="C50" s="32" t="inlineStr">
        <is>
          <t>Telecom - Equipment &amp; Accessories</t>
        </is>
      </c>
      <c r="D50" s="14" t="n">
        <v>4149</v>
      </c>
      <c r="E50" s="15" t="n">
        <v>285.56</v>
      </c>
      <c r="F50" s="16" t="n">
        <v>0.0039</v>
      </c>
      <c r="G50" s="16" t="n"/>
    </row>
    <row r="51">
      <c r="A51" s="13" t="inlineStr">
        <is>
          <t>MICRON TECHNOLOGY INC</t>
        </is>
      </c>
      <c r="B51" s="32" t="inlineStr">
        <is>
          <t>US5951121038</t>
        </is>
      </c>
      <c r="C51" s="32" t="inlineStr">
        <is>
          <t>Computers Hardware &amp; Equipments</t>
        </is>
      </c>
      <c r="D51" s="14" t="n">
        <v>1261</v>
      </c>
      <c r="E51" s="15" t="n">
        <v>266.76</v>
      </c>
      <c r="F51" s="16" t="n">
        <v>0.0036</v>
      </c>
      <c r="G51" s="16" t="n"/>
    </row>
    <row r="52">
      <c r="A52" s="13" t="inlineStr">
        <is>
          <t>SALESFORCE INC</t>
        </is>
      </c>
      <c r="B52" s="32" t="inlineStr">
        <is>
          <t>US79466L3024</t>
        </is>
      </c>
      <c r="C52" s="32" t="inlineStr">
        <is>
          <t>Computers Hardware &amp; Equipments</t>
        </is>
      </c>
      <c r="D52" s="14" t="n">
        <v>1046</v>
      </c>
      <c r="E52" s="15" t="n">
        <v>215.72</v>
      </c>
      <c r="F52" s="16" t="n">
        <v>0.0029</v>
      </c>
      <c r="G52" s="16" t="n"/>
    </row>
    <row r="53">
      <c r="A53" s="13" t="inlineStr">
        <is>
          <t>APPLIED MATERIALS INC</t>
        </is>
      </c>
      <c r="B53" s="32" t="inlineStr">
        <is>
          <t>US0382221051</t>
        </is>
      </c>
      <c r="C53" s="32" t="inlineStr">
        <is>
          <t>Software Products</t>
        </is>
      </c>
      <c r="D53" s="14" t="n">
        <v>936</v>
      </c>
      <c r="E53" s="15" t="n">
        <v>211.21</v>
      </c>
      <c r="F53" s="16" t="n">
        <v>0.0029</v>
      </c>
      <c r="G53" s="16" t="n"/>
    </row>
    <row r="54">
      <c r="A54" s="13" t="inlineStr">
        <is>
          <t>LAM RESEARCH CORPORATION</t>
        </is>
      </c>
      <c r="B54" s="32" t="inlineStr">
        <is>
          <t>US5128073062</t>
        </is>
      </c>
      <c r="C54" s="32" t="inlineStr">
        <is>
          <t>Computers Hardware &amp; Equipments</t>
        </is>
      </c>
      <c r="D54" s="14" t="n">
        <v>1474</v>
      </c>
      <c r="E54" s="15" t="n">
        <v>205.7</v>
      </c>
      <c r="F54" s="16" t="n">
        <v>0.0028</v>
      </c>
      <c r="G54" s="16" t="n"/>
    </row>
    <row r="55">
      <c r="A55" s="13" t="inlineStr">
        <is>
          <t>QUALCOMM INC</t>
        </is>
      </c>
      <c r="B55" s="32" t="inlineStr">
        <is>
          <t>US7475251036</t>
        </is>
      </c>
      <c r="C55" s="32" t="inlineStr">
        <is>
          <t>Computers Hardware &amp; Equipments</t>
        </is>
      </c>
      <c r="D55" s="14" t="n">
        <v>1269</v>
      </c>
      <c r="E55" s="15" t="n">
        <v>190.81</v>
      </c>
      <c r="F55" s="16" t="n">
        <v>0.0026</v>
      </c>
      <c r="G55" s="16" t="n"/>
    </row>
    <row r="56">
      <c r="A56" s="13" t="inlineStr">
        <is>
          <t>INTEL CORP</t>
        </is>
      </c>
      <c r="B56" s="32" t="inlineStr">
        <is>
          <t>US4581401001</t>
        </is>
      </c>
      <c r="C56" s="32" t="inlineStr">
        <is>
          <t>Computers - Software &amp; Consulting</t>
        </is>
      </c>
      <c r="D56" s="14" t="n">
        <v>4877</v>
      </c>
      <c r="E56" s="15" t="n">
        <v>176.95</v>
      </c>
      <c r="F56" s="16" t="n">
        <v>0.0024</v>
      </c>
      <c r="G56" s="16" t="n"/>
    </row>
    <row r="57">
      <c r="A57" s="13" t="inlineStr">
        <is>
          <t>INTUIT INC</t>
        </is>
      </c>
      <c r="B57" s="32" t="inlineStr">
        <is>
          <t>US4612021034</t>
        </is>
      </c>
      <c r="C57" s="32" t="inlineStr">
        <is>
          <t>Computers - Software &amp; Consulting</t>
        </is>
      </c>
      <c r="D57" s="14" t="n">
        <v>311</v>
      </c>
      <c r="E57" s="15" t="n">
        <v>176.41</v>
      </c>
      <c r="F57" s="16" t="n">
        <v>0.0024</v>
      </c>
      <c r="G57" s="16" t="n"/>
    </row>
    <row r="58">
      <c r="A58" s="13" t="inlineStr">
        <is>
          <t>AMPHENOL CORP</t>
        </is>
      </c>
      <c r="B58" s="32" t="inlineStr">
        <is>
          <t>US0320951017</t>
        </is>
      </c>
      <c r="C58" s="32" t="inlineStr">
        <is>
          <t>Software Products</t>
        </is>
      </c>
      <c r="D58" s="14" t="n">
        <v>1366</v>
      </c>
      <c r="E58" s="15" t="n">
        <v>172.17</v>
      </c>
      <c r="F58" s="16" t="n">
        <v>0.0023</v>
      </c>
      <c r="G58" s="16" t="n"/>
    </row>
    <row r="59">
      <c r="A59" s="13" t="inlineStr">
        <is>
          <t>SERVICENOW INC.</t>
        </is>
      </c>
      <c r="B59" s="32" t="inlineStr">
        <is>
          <t>US81762P1021</t>
        </is>
      </c>
      <c r="C59" s="32" t="inlineStr">
        <is>
          <t>Computers - Software &amp; Consulting</t>
        </is>
      </c>
      <c r="D59" s="14" t="n">
        <v>234</v>
      </c>
      <c r="E59" s="15" t="n">
        <v>170.06</v>
      </c>
      <c r="F59" s="16" t="n">
        <v>0.0023</v>
      </c>
      <c r="G59" s="16" t="n"/>
    </row>
    <row r="60">
      <c r="A60" s="13" t="inlineStr">
        <is>
          <t>KLA CORP</t>
        </is>
      </c>
      <c r="B60" s="32" t="inlineStr">
        <is>
          <t>US4824801009</t>
        </is>
      </c>
      <c r="C60" s="32" t="inlineStr">
        <is>
          <t>Computers Hardware &amp; Equipments</t>
        </is>
      </c>
      <c r="D60" s="14" t="n">
        <v>152</v>
      </c>
      <c r="E60" s="15" t="n">
        <v>159.83</v>
      </c>
      <c r="F60" s="16" t="n">
        <v>0.0022</v>
      </c>
      <c r="G60" s="16" t="n"/>
    </row>
    <row r="61">
      <c r="A61" s="13" t="inlineStr">
        <is>
          <t>ACCENTURE PLC</t>
        </is>
      </c>
      <c r="B61" s="32" t="inlineStr">
        <is>
          <t>IE00B4BNMY34</t>
        </is>
      </c>
      <c r="C61" s="32" t="inlineStr">
        <is>
          <t>Software Products</t>
        </is>
      </c>
      <c r="D61" s="14" t="n">
        <v>714</v>
      </c>
      <c r="E61" s="15" t="n">
        <v>159.68</v>
      </c>
      <c r="F61" s="16" t="n">
        <v>0.0022</v>
      </c>
      <c r="G61" s="16" t="n"/>
    </row>
    <row r="62">
      <c r="A62" s="13" t="inlineStr">
        <is>
          <t>TEXAS INSTRUMENTS INC</t>
        </is>
      </c>
      <c r="B62" s="32" t="inlineStr">
        <is>
          <t>US8825081040</t>
        </is>
      </c>
      <c r="C62" s="32" t="inlineStr">
        <is>
          <t>Computers Hardware &amp; Equipments</t>
        </is>
      </c>
      <c r="D62" s="14" t="n">
        <v>1040</v>
      </c>
      <c r="E62" s="15" t="n">
        <v>156.55</v>
      </c>
      <c r="F62" s="16" t="n">
        <v>0.0021</v>
      </c>
      <c r="G62" s="16" t="n"/>
    </row>
    <row r="63">
      <c r="A63" s="13" t="inlineStr">
        <is>
          <t>ADOBE INC</t>
        </is>
      </c>
      <c r="B63" s="32" t="inlineStr">
        <is>
          <t>US00724F1012</t>
        </is>
      </c>
      <c r="C63" s="32" t="inlineStr">
        <is>
          <t>Software Products</t>
        </is>
      </c>
      <c r="D63" s="14" t="n">
        <v>501</v>
      </c>
      <c r="E63" s="15" t="n">
        <v>143.47</v>
      </c>
      <c r="F63" s="16" t="n">
        <v>0.002</v>
      </c>
      <c r="G63" s="16" t="n"/>
    </row>
    <row r="64">
      <c r="A64" s="13" t="inlineStr">
        <is>
          <t>ANALOG DEVICES INC</t>
        </is>
      </c>
      <c r="B64" s="32" t="inlineStr">
        <is>
          <t>US0326541051</t>
        </is>
      </c>
      <c r="C64" s="32" t="inlineStr">
        <is>
          <t>Software Products</t>
        </is>
      </c>
      <c r="D64" s="14" t="n">
        <v>563</v>
      </c>
      <c r="E64" s="15" t="n">
        <v>133.63</v>
      </c>
      <c r="F64" s="16" t="n">
        <v>0.0018</v>
      </c>
      <c r="G64" s="16" t="n"/>
    </row>
    <row r="65">
      <c r="A65" s="13" t="inlineStr">
        <is>
          <t>ARISTA NETWORKS INC.</t>
        </is>
      </c>
      <c r="B65" s="32" t="inlineStr">
        <is>
          <t>US0404132054</t>
        </is>
      </c>
      <c r="C65" s="32" t="inlineStr">
        <is>
          <t>Software Products</t>
        </is>
      </c>
      <c r="D65" s="14" t="n">
        <v>1119</v>
      </c>
      <c r="E65" s="15" t="n">
        <v>130.81</v>
      </c>
      <c r="F65" s="16" t="n">
        <v>0.0018</v>
      </c>
      <c r="G65" s="16" t="n"/>
    </row>
    <row r="66">
      <c r="A66" s="13" t="inlineStr">
        <is>
          <t>PALO ALTO NETWORKS INC</t>
        </is>
      </c>
      <c r="B66" s="32" t="inlineStr">
        <is>
          <t>US6974351057</t>
        </is>
      </c>
      <c r="C66" s="32" t="inlineStr">
        <is>
          <t>Computers Hardware &amp; Equipments</t>
        </is>
      </c>
      <c r="D66" s="14" t="n">
        <v>735</v>
      </c>
      <c r="E66" s="15" t="n">
        <v>125.01</v>
      </c>
      <c r="F66" s="16" t="n">
        <v>0.0017</v>
      </c>
      <c r="G66" s="16" t="n"/>
    </row>
    <row r="67">
      <c r="A67" s="13" t="inlineStr">
        <is>
          <t>CROWDSTRIKE HOLDINGS INC</t>
        </is>
      </c>
      <c r="B67" s="32" t="inlineStr">
        <is>
          <t>US22788C1053</t>
        </is>
      </c>
      <c r="C67" s="32" t="inlineStr">
        <is>
          <t>Computers Hardware &amp; Equipments</t>
        </is>
      </c>
      <c r="D67" s="14" t="n">
        <v>274</v>
      </c>
      <c r="E67" s="15" t="n">
        <v>124.8</v>
      </c>
      <c r="F67" s="16" t="n">
        <v>0.0017</v>
      </c>
      <c r="G67" s="16" t="n"/>
    </row>
    <row r="68">
      <c r="A68" s="13" t="inlineStr">
        <is>
          <t>DELL TECHNOLOGIES INC</t>
        </is>
      </c>
      <c r="B68" s="32" t="inlineStr">
        <is>
          <t>US24703L2025</t>
        </is>
      </c>
      <c r="C68" s="32" t="inlineStr">
        <is>
          <t>Software Products</t>
        </is>
      </c>
      <c r="D68" s="14" t="n">
        <v>746</v>
      </c>
      <c r="E68" s="15" t="n">
        <v>88.98999999999999</v>
      </c>
      <c r="F68" s="16" t="n">
        <v>0.0012</v>
      </c>
      <c r="G68" s="16" t="n"/>
    </row>
    <row r="69">
      <c r="A69" s="13" t="inlineStr">
        <is>
          <t>CADENCE DESIGN SYS INC</t>
        </is>
      </c>
      <c r="B69" s="32" t="inlineStr">
        <is>
          <t>US1273871087</t>
        </is>
      </c>
      <c r="C69" s="32" t="inlineStr">
        <is>
          <t>Telecom - Equipment &amp; Accessories</t>
        </is>
      </c>
      <c r="D69" s="14" t="n">
        <v>309</v>
      </c>
      <c r="E69" s="15" t="n">
        <v>86.2</v>
      </c>
      <c r="F69" s="16" t="n">
        <v>0.0012</v>
      </c>
      <c r="G69" s="16" t="n"/>
    </row>
    <row r="70">
      <c r="A70" s="13" t="inlineStr">
        <is>
          <t>SYNOPSYS INC</t>
        </is>
      </c>
      <c r="B70" s="32" t="inlineStr">
        <is>
          <t>US8716071076</t>
        </is>
      </c>
      <c r="C70" s="32" t="inlineStr">
        <is>
          <t>Computers - Software &amp; Consulting</t>
        </is>
      </c>
      <c r="D70" s="14" t="n">
        <v>207</v>
      </c>
      <c r="E70" s="15" t="n">
        <v>77.40000000000001</v>
      </c>
      <c r="F70" s="16" t="n">
        <v>0.0011</v>
      </c>
      <c r="G70" s="16" t="n"/>
    </row>
    <row r="71">
      <c r="A71" s="13" t="inlineStr">
        <is>
          <t>TE CONNECTIVITY PLC</t>
        </is>
      </c>
      <c r="B71" s="32" t="inlineStr">
        <is>
          <t>IE000IVNQZ81</t>
        </is>
      </c>
      <c r="C71" s="32" t="inlineStr">
        <is>
          <t>Computers - Software &amp; Consulting</t>
        </is>
      </c>
      <c r="D71" s="14" t="n">
        <v>345</v>
      </c>
      <c r="E71" s="15" t="n">
        <v>69.79000000000001</v>
      </c>
      <c r="F71" s="16" t="n">
        <v>0.0009</v>
      </c>
      <c r="G71" s="16" t="n"/>
    </row>
    <row r="72">
      <c r="A72" s="13" t="inlineStr">
        <is>
          <t>CORNING INC</t>
        </is>
      </c>
      <c r="B72" s="32" t="inlineStr">
        <is>
          <t>US2193501051</t>
        </is>
      </c>
      <c r="C72" s="32" t="inlineStr">
        <is>
          <t>Computers Hardware &amp; Equipments</t>
        </is>
      </c>
      <c r="D72" s="14" t="n">
        <v>885</v>
      </c>
      <c r="E72" s="15" t="n">
        <v>66.66</v>
      </c>
      <c r="F72" s="16" t="n">
        <v>0.0009</v>
      </c>
      <c r="G72" s="16" t="n"/>
    </row>
    <row r="73">
      <c r="A73" s="13" t="inlineStr">
        <is>
          <t>AUTODESK INC</t>
        </is>
      </c>
      <c r="B73" s="32" t="inlineStr">
        <is>
          <t>US0527691069</t>
        </is>
      </c>
      <c r="C73" s="32" t="inlineStr">
        <is>
          <t>Software Products</t>
        </is>
      </c>
      <c r="D73" s="14" t="n">
        <v>245</v>
      </c>
      <c r="E73" s="15" t="n">
        <v>66.48</v>
      </c>
      <c r="F73" s="16" t="n">
        <v>0.0009</v>
      </c>
      <c r="G73" s="16" t="n"/>
    </row>
    <row r="74">
      <c r="A74" s="13" t="inlineStr">
        <is>
          <t>MOTOROLA SOLUTIONS INC</t>
        </is>
      </c>
      <c r="B74" s="32" t="inlineStr">
        <is>
          <t>US6200763075</t>
        </is>
      </c>
      <c r="C74" s="32" t="inlineStr">
        <is>
          <t>Computers Hardware &amp; Equipments</t>
        </is>
      </c>
      <c r="D74" s="14" t="n">
        <v>189</v>
      </c>
      <c r="E74" s="15" t="n">
        <v>62.5</v>
      </c>
      <c r="F74" s="16" t="n">
        <v>0.0009</v>
      </c>
      <c r="G74" s="16" t="n"/>
    </row>
    <row r="75">
      <c r="A75" s="13" t="inlineStr">
        <is>
          <t>FORTINET INC</t>
        </is>
      </c>
      <c r="B75" s="32" t="inlineStr">
        <is>
          <t>US34959E1091</t>
        </is>
      </c>
      <c r="C75" s="32" t="inlineStr">
        <is>
          <t>Computers Hardware &amp; Equipments</t>
        </is>
      </c>
      <c r="D75" s="14" t="n">
        <v>719</v>
      </c>
      <c r="E75" s="15" t="n">
        <v>52.18</v>
      </c>
      <c r="F75" s="16" t="n">
        <v>0.0007</v>
      </c>
      <c r="G75" s="16" t="n"/>
    </row>
    <row r="76">
      <c r="A76" s="13" t="inlineStr">
        <is>
          <t>NXP SEMICONDUCTORS NV</t>
        </is>
      </c>
      <c r="B76" s="32" t="inlineStr">
        <is>
          <t>NL0009538784</t>
        </is>
      </c>
      <c r="C76" s="32" t="inlineStr">
        <is>
          <t>Computers Hardware &amp; Equipments</t>
        </is>
      </c>
      <c r="D76" s="14" t="n">
        <v>278</v>
      </c>
      <c r="E76" s="15" t="n">
        <v>48.48</v>
      </c>
      <c r="F76" s="16" t="n">
        <v>0.0007</v>
      </c>
      <c r="G76" s="16" t="n"/>
    </row>
    <row r="77">
      <c r="A77" s="13" t="inlineStr">
        <is>
          <t>ROPER TECHNOLOGIES INC</t>
        </is>
      </c>
      <c r="B77" s="32" t="inlineStr">
        <is>
          <t>US7766961061</t>
        </is>
      </c>
      <c r="C77" s="32" t="inlineStr">
        <is>
          <t>Computers Hardware &amp; Equipments</t>
        </is>
      </c>
      <c r="D77" s="14" t="n">
        <v>121</v>
      </c>
      <c r="E77" s="15" t="n">
        <v>48.3</v>
      </c>
      <c r="F77" s="16" t="n">
        <v>0.0007</v>
      </c>
      <c r="G77" s="16" t="n"/>
    </row>
    <row r="78">
      <c r="A78" s="13" t="inlineStr">
        <is>
          <t>FAIR ISAAC CORP</t>
        </is>
      </c>
      <c r="B78" s="32" t="inlineStr">
        <is>
          <t>US3032501047</t>
        </is>
      </c>
      <c r="C78" s="32" t="inlineStr">
        <is>
          <t>Computers Hardware &amp; Equipments</t>
        </is>
      </c>
      <c r="D78" s="14" t="n">
        <v>28</v>
      </c>
      <c r="E78" s="15" t="n">
        <v>45.23</v>
      </c>
      <c r="F78" s="16" t="n">
        <v>0.0005999999999999999</v>
      </c>
      <c r="G78" s="16" t="n"/>
    </row>
    <row r="79">
      <c r="A79" s="13" t="inlineStr">
        <is>
          <t>MONOLITHIC POWER SYSTEM INC</t>
        </is>
      </c>
      <c r="B79" s="32" t="inlineStr">
        <is>
          <t>US6098391054</t>
        </is>
      </c>
      <c r="C79" s="32" t="inlineStr">
        <is>
          <t>Computers Hardware &amp; Equipments</t>
        </is>
      </c>
      <c r="D79" s="14" t="n">
        <v>53</v>
      </c>
      <c r="E79" s="15" t="n">
        <v>44.01</v>
      </c>
      <c r="F79" s="16" t="n">
        <v>0.0005999999999999999</v>
      </c>
      <c r="G79" s="16" t="n"/>
    </row>
    <row r="80">
      <c r="A80" s="13" t="inlineStr">
        <is>
          <t>COGNIZANT TECH SOLUTIONS</t>
        </is>
      </c>
      <c r="B80" s="32" t="inlineStr">
        <is>
          <t>US1924461023</t>
        </is>
      </c>
      <c r="C80" s="32" t="inlineStr">
        <is>
          <t>Telecom - Equipment &amp; Accessories</t>
        </is>
      </c>
      <c r="D80" s="14" t="n">
        <v>562</v>
      </c>
      <c r="E80" s="15" t="n">
        <v>39.07</v>
      </c>
      <c r="F80" s="16" t="n">
        <v>0.0005</v>
      </c>
      <c r="G80" s="16" t="n"/>
    </row>
    <row r="81">
      <c r="A81" s="13" t="inlineStr">
        <is>
          <t>KEYSIGHT TECHNOLOGIES INC</t>
        </is>
      </c>
      <c r="B81" s="32" t="inlineStr">
        <is>
          <t>US49338L1035</t>
        </is>
      </c>
      <c r="C81" s="32" t="inlineStr">
        <is>
          <t>Computers Hardware &amp; Equipments</t>
        </is>
      </c>
      <c r="D81" s="14" t="n">
        <v>196</v>
      </c>
      <c r="E81" s="15" t="n">
        <v>34.71</v>
      </c>
      <c r="F81" s="16" t="n">
        <v>0.0005</v>
      </c>
      <c r="G81" s="16" t="n"/>
    </row>
    <row r="82">
      <c r="A82" s="13" t="inlineStr">
        <is>
          <t>HEWLETT PACKARD ENTERPRISE CO</t>
        </is>
      </c>
      <c r="B82" s="32" t="inlineStr">
        <is>
          <t>US42824C1099</t>
        </is>
      </c>
      <c r="C82" s="32" t="inlineStr">
        <is>
          <t>IT Enabled Services</t>
        </is>
      </c>
      <c r="D82" s="14" t="n">
        <v>1473</v>
      </c>
      <c r="E82" s="15" t="n">
        <v>28.82</v>
      </c>
      <c r="F82" s="16" t="n">
        <v>0.0004</v>
      </c>
      <c r="G82" s="16" t="n"/>
    </row>
    <row r="83">
      <c r="A83" s="13" t="inlineStr">
        <is>
          <t>MICROCHIP TECHNOLOGY INC</t>
        </is>
      </c>
      <c r="B83" s="32" t="inlineStr">
        <is>
          <t>US5950171042</t>
        </is>
      </c>
      <c r="C83" s="32" t="inlineStr">
        <is>
          <t>Computers Hardware &amp; Equipments</t>
        </is>
      </c>
      <c r="D83" s="14" t="n">
        <v>599</v>
      </c>
      <c r="E83" s="15" t="n">
        <v>28.71</v>
      </c>
      <c r="F83" s="16" t="n">
        <v>0.0004</v>
      </c>
      <c r="G83" s="16" t="n"/>
    </row>
    <row r="84">
      <c r="A84" s="13" t="inlineStr">
        <is>
          <t>FIRST SOLAR INC</t>
        </is>
      </c>
      <c r="B84" s="32" t="inlineStr">
        <is>
          <t>US3364331070</t>
        </is>
      </c>
      <c r="C84" s="32" t="inlineStr">
        <is>
          <t>Computers Hardware &amp; Equipments</t>
        </is>
      </c>
      <c r="D84" s="14" t="n">
        <v>115</v>
      </c>
      <c r="E84" s="15" t="n">
        <v>28.08</v>
      </c>
      <c r="F84" s="16" t="n">
        <v>0.0004</v>
      </c>
      <c r="G84" s="16" t="n"/>
    </row>
    <row r="85">
      <c r="A85" s="13" t="inlineStr">
        <is>
          <t>HP INC</t>
        </is>
      </c>
      <c r="B85" s="32" t="inlineStr">
        <is>
          <t>US40434L1052</t>
        </is>
      </c>
      <c r="C85" s="32" t="inlineStr">
        <is>
          <t>Computers - Software &amp; Consulting</t>
        </is>
      </c>
      <c r="D85" s="14" t="n">
        <v>1082</v>
      </c>
      <c r="E85" s="15" t="n">
        <v>23.64</v>
      </c>
      <c r="F85" s="16" t="n">
        <v>0.0003</v>
      </c>
      <c r="G85" s="16" t="n"/>
    </row>
    <row r="86">
      <c r="A86" s="13" t="inlineStr">
        <is>
          <t>NETAPP INC</t>
        </is>
      </c>
      <c r="B86" s="32" t="inlineStr">
        <is>
          <t>US64110D1046</t>
        </is>
      </c>
      <c r="C86" s="32" t="inlineStr">
        <is>
          <t>Computers Hardware &amp; Equipments</t>
        </is>
      </c>
      <c r="D86" s="14" t="n">
        <v>232</v>
      </c>
      <c r="E86" s="15" t="n">
        <v>23.15</v>
      </c>
      <c r="F86" s="16" t="n">
        <v>0.0003</v>
      </c>
      <c r="G86" s="16" t="n"/>
    </row>
    <row r="87">
      <c r="A87" s="13" t="inlineStr">
        <is>
          <t>ON SEMICONDUCTOR CORPORATION</t>
        </is>
      </c>
      <c r="B87" s="32" t="inlineStr">
        <is>
          <t>US6821891057</t>
        </is>
      </c>
      <c r="C87" s="32" t="inlineStr">
        <is>
          <t>Computers Hardware &amp; Equipments</t>
        </is>
      </c>
      <c r="D87" s="14" t="n">
        <v>485</v>
      </c>
      <c r="E87" s="15" t="n">
        <v>21.8</v>
      </c>
      <c r="F87" s="16" t="n">
        <v>0.0003</v>
      </c>
      <c r="G87" s="16" t="n"/>
    </row>
    <row r="88">
      <c r="A88" s="13" t="inlineStr">
        <is>
          <t>TYLER TECHNOLOGIES INC.</t>
        </is>
      </c>
      <c r="B88" s="32" t="inlineStr">
        <is>
          <t>US9022521051</t>
        </is>
      </c>
      <c r="C88" s="32" t="inlineStr">
        <is>
          <t>Computers Hardware &amp; Equipments</t>
        </is>
      </c>
      <c r="D88" s="14" t="n">
        <v>49</v>
      </c>
      <c r="E88" s="15" t="n">
        <v>20.58</v>
      </c>
      <c r="F88" s="16" t="n">
        <v>0.0003</v>
      </c>
      <c r="G88" s="16" t="n"/>
    </row>
    <row r="89">
      <c r="A89" s="13" t="inlineStr">
        <is>
          <t>CDW CORP/DE</t>
        </is>
      </c>
      <c r="B89" s="32" t="inlineStr">
        <is>
          <t>US12514G1085</t>
        </is>
      </c>
      <c r="C89" s="32" t="inlineStr">
        <is>
          <t>Telecom - Equipment &amp; Accessories</t>
        </is>
      </c>
      <c r="D89" s="14" t="n">
        <v>151</v>
      </c>
      <c r="E89" s="15" t="n">
        <v>19.48</v>
      </c>
      <c r="F89" s="16" t="n">
        <v>0.0003</v>
      </c>
      <c r="G89" s="16" t="n"/>
    </row>
    <row r="90">
      <c r="A90" s="13" t="inlineStr">
        <is>
          <t>GARTNER INC</t>
        </is>
      </c>
      <c r="B90" s="32" t="inlineStr">
        <is>
          <t>US3666511072</t>
        </is>
      </c>
      <c r="C90" s="32" t="inlineStr">
        <is>
          <t>Computers Hardware &amp; Equipments</t>
        </is>
      </c>
      <c r="D90" s="14" t="n">
        <v>84</v>
      </c>
      <c r="E90" s="15" t="n">
        <v>17.49</v>
      </c>
      <c r="F90" s="16" t="n">
        <v>0.0002</v>
      </c>
      <c r="G90" s="16" t="n"/>
    </row>
    <row r="91">
      <c r="A91" s="17" t="inlineStr">
        <is>
          <t>Sub Total</t>
        </is>
      </c>
      <c r="B91" s="33" t="n"/>
      <c r="C91" s="33" t="n"/>
      <c r="D91" s="18" t="n"/>
      <c r="E91" s="19" t="n">
        <v>19630.8</v>
      </c>
      <c r="F91" s="20" t="n">
        <v>0.2672</v>
      </c>
      <c r="G91" s="21" t="n"/>
    </row>
    <row r="92">
      <c r="A92" s="13" t="n"/>
      <c r="B92" s="32" t="n"/>
      <c r="C92" s="32" t="n"/>
      <c r="D92" s="14" t="n"/>
      <c r="E92" s="15" t="n"/>
      <c r="F92" s="16" t="n"/>
      <c r="G92" s="16" t="n"/>
    </row>
    <row r="93">
      <c r="A93" s="25" t="inlineStr">
        <is>
          <t>TOTAL</t>
        </is>
      </c>
      <c r="B93" s="34" t="n"/>
      <c r="C93" s="34" t="n"/>
      <c r="D93" s="26" t="n"/>
      <c r="E93" s="19" t="n">
        <v>71642.12</v>
      </c>
      <c r="F93" s="20" t="n">
        <v>0.9749</v>
      </c>
      <c r="G93" s="21" t="n"/>
    </row>
    <row r="94">
      <c r="A94" s="13" t="n"/>
      <c r="B94" s="32" t="n"/>
      <c r="C94" s="32" t="n"/>
      <c r="D94" s="14" t="n"/>
      <c r="E94" s="15" t="n"/>
      <c r="F94" s="16" t="n"/>
      <c r="G94" s="16" t="n"/>
    </row>
    <row r="95">
      <c r="A95" s="13" t="n"/>
      <c r="B95" s="32" t="n"/>
      <c r="C95" s="32" t="n"/>
      <c r="D95" s="14" t="n"/>
      <c r="E95" s="15" t="n"/>
      <c r="F95" s="16" t="n"/>
      <c r="G95" s="16" t="n"/>
    </row>
    <row r="96">
      <c r="A96" s="17" t="inlineStr">
        <is>
          <t>TREPS / Reverse Repo</t>
        </is>
      </c>
      <c r="B96" s="32" t="n"/>
      <c r="C96" s="32" t="n"/>
      <c r="D96" s="14" t="n"/>
      <c r="E96" s="15" t="n"/>
      <c r="F96" s="16" t="n"/>
      <c r="G96" s="16" t="n"/>
    </row>
    <row r="97">
      <c r="A97" s="13" t="inlineStr">
        <is>
          <t>Clearing Corporation of India Ltd.</t>
        </is>
      </c>
      <c r="B97" s="32" t="n"/>
      <c r="C97" s="32" t="n"/>
      <c r="D97" s="14" t="n"/>
      <c r="E97" s="15" t="n">
        <v>2075.08</v>
      </c>
      <c r="F97" s="16" t="n">
        <v>0.0282</v>
      </c>
      <c r="G97" s="16" t="n">
        <v>0.053935</v>
      </c>
    </row>
    <row r="98">
      <c r="A98" s="17" t="inlineStr">
        <is>
          <t>Sub Total</t>
        </is>
      </c>
      <c r="B98" s="33" t="n"/>
      <c r="C98" s="33" t="n"/>
      <c r="D98" s="18" t="n"/>
      <c r="E98" s="19" t="n">
        <v>2075.08</v>
      </c>
      <c r="F98" s="20" t="n">
        <v>0.0282</v>
      </c>
      <c r="G98" s="21" t="n"/>
    </row>
    <row r="99">
      <c r="A99" s="13" t="n"/>
      <c r="B99" s="32" t="n"/>
      <c r="C99" s="32" t="n"/>
      <c r="D99" s="14" t="n"/>
      <c r="E99" s="15" t="n"/>
      <c r="F99" s="16" t="n"/>
      <c r="G99" s="16" t="n"/>
    </row>
    <row r="100">
      <c r="A100" s="25" t="inlineStr">
        <is>
          <t>TOTAL</t>
        </is>
      </c>
      <c r="B100" s="34" t="n"/>
      <c r="C100" s="34" t="n"/>
      <c r="D100" s="26" t="n"/>
      <c r="E100" s="19" t="n">
        <v>2075.08</v>
      </c>
      <c r="F100" s="20" t="n">
        <v>0.0282</v>
      </c>
      <c r="G100" s="21" t="n"/>
    </row>
    <row r="101">
      <c r="A101" s="13" t="inlineStr">
        <is>
          <t>Accrued Interest</t>
        </is>
      </c>
      <c r="B101" s="32" t="n"/>
      <c r="C101" s="32" t="n"/>
      <c r="D101" s="14" t="n"/>
      <c r="E101" s="15" t="n">
        <v>0.9198859</v>
      </c>
      <c r="F101" s="16" t="n">
        <v>1.2e-05</v>
      </c>
      <c r="G101" s="16" t="n"/>
    </row>
    <row r="102">
      <c r="A102" s="13" t="inlineStr">
        <is>
          <t>Net Receivables/(Payables)</t>
        </is>
      </c>
      <c r="B102" s="32" t="n"/>
      <c r="C102" s="32" t="n"/>
      <c r="D102" s="14" t="n"/>
      <c r="E102" s="36" t="n">
        <v>-213.2298859</v>
      </c>
      <c r="F102" s="37" t="n">
        <v>-0.003112</v>
      </c>
      <c r="G102" s="16" t="n">
        <v>0.053935</v>
      </c>
    </row>
    <row r="103">
      <c r="A103" s="27" t="inlineStr">
        <is>
          <t>GRAND TOTAL</t>
        </is>
      </c>
      <c r="B103" s="35" t="n"/>
      <c r="C103" s="35" t="n"/>
      <c r="D103" s="28" t="n"/>
      <c r="E103" s="29" t="n">
        <v>73504.89</v>
      </c>
      <c r="F103" s="30" t="n">
        <v>1</v>
      </c>
      <c r="G103" s="30" t="n"/>
    </row>
    <row r="108">
      <c r="A108" s="83" t="inlineStr">
        <is>
          <t>Notes:</t>
        </is>
      </c>
    </row>
    <row r="109">
      <c r="A109" s="57" t="inlineStr">
        <is>
          <t>1. Security in default beyond its maturiy date</t>
        </is>
      </c>
      <c r="B109" s="3" t="inlineStr">
        <is>
          <t>NIL</t>
        </is>
      </c>
    </row>
    <row r="110">
      <c r="A110" t="inlineStr">
        <is>
          <t>2. NAV at the beginning of the period (Rs. per unit)</t>
        </is>
      </c>
    </row>
    <row r="111">
      <c r="A111" t="inlineStr">
        <is>
          <t>Plan /option (Face Value 10)</t>
        </is>
      </c>
      <c r="B111" t="inlineStr">
        <is>
          <t>As on</t>
        </is>
      </c>
      <c r="C111" t="inlineStr">
        <is>
          <t>As on</t>
        </is>
      </c>
    </row>
    <row r="112">
      <c r="B112" s="58" t="n">
        <v>45961</v>
      </c>
      <c r="C112" s="58" t="n">
        <v>45989</v>
      </c>
    </row>
    <row r="113">
      <c r="A113" t="inlineStr">
        <is>
          <t>Direct Plan  Growth Option</t>
        </is>
      </c>
      <c r="B113" t="n">
        <v>12.6166</v>
      </c>
      <c r="C113" t="n">
        <v>12.7258</v>
      </c>
    </row>
    <row r="114">
      <c r="A114" t="inlineStr">
        <is>
          <t>Direct Plan IDCW Option</t>
        </is>
      </c>
      <c r="B114" t="n">
        <v>12.6166</v>
      </c>
      <c r="C114" t="n">
        <v>12.7258</v>
      </c>
    </row>
    <row r="115">
      <c r="A115" t="inlineStr">
        <is>
          <t>Regular Plan  Growth Option</t>
        </is>
      </c>
      <c r="B115" t="n">
        <v>12.2589</v>
      </c>
      <c r="C115" t="n">
        <v>12.349</v>
      </c>
    </row>
    <row r="116">
      <c r="A116" t="inlineStr">
        <is>
          <t>Regular Plan IDCW Option</t>
        </is>
      </c>
      <c r="B116" t="n">
        <v>12.2589</v>
      </c>
      <c r="C116" t="n">
        <v>12.349</v>
      </c>
    </row>
    <row r="118">
      <c r="A118" t="inlineStr">
        <is>
          <t xml:space="preserve">3. Total Dividend (Net) declared during the month </t>
        </is>
      </c>
      <c r="B118" s="3" t="inlineStr">
        <is>
          <t>NIL</t>
        </is>
      </c>
    </row>
    <row r="119">
      <c r="A119" t="inlineStr">
        <is>
          <t>4. Bonus was declared during the month</t>
        </is>
      </c>
      <c r="B119" s="3" t="inlineStr">
        <is>
          <t>NIL</t>
        </is>
      </c>
    </row>
    <row r="120" ht="29" customHeight="1">
      <c r="A120" s="57" t="inlineStr">
        <is>
          <t>5. Investment in Repo of Corporate Debt Securities during the month ended November 30, 2025</t>
        </is>
      </c>
      <c r="B120" s="3" t="inlineStr">
        <is>
          <t>NIL</t>
        </is>
      </c>
    </row>
    <row r="121" ht="29" customHeight="1">
      <c r="A121" s="57" t="inlineStr">
        <is>
          <t>6. Investment in foreign securities/ADRs/GDRs at the end of the month</t>
        </is>
      </c>
      <c r="B121" s="60" t="n">
        <v>19630.818222</v>
      </c>
    </row>
    <row r="122">
      <c r="A122" t="inlineStr">
        <is>
          <t>7. Portfolio Turnover Ratio</t>
        </is>
      </c>
      <c r="B122" s="60" t="n">
        <v>0.0925</v>
      </c>
    </row>
    <row r="123" ht="43.5" customHeight="1">
      <c r="A123" s="57" t="inlineStr">
        <is>
          <t>7. Total gross exposure to derivative instruments (excluding reversed positions) at the end of the month (Rs. in Lakhs)</t>
        </is>
      </c>
      <c r="B123" s="3" t="inlineStr">
        <is>
          <t>NIL</t>
        </is>
      </c>
    </row>
    <row r="124">
      <c r="B124" s="3" t="n"/>
    </row>
    <row r="125" ht="29" customHeight="1">
      <c r="A125" s="57" t="inlineStr">
        <is>
          <t>8. Margin Deposits includes Margin money placed on derivatives other than margin money placed with bank</t>
        </is>
      </c>
      <c r="B125" s="3" t="inlineStr">
        <is>
          <t>NIL</t>
        </is>
      </c>
    </row>
    <row r="126" ht="29" customHeight="1">
      <c r="A126" s="57" t="inlineStr">
        <is>
          <t>9. Value of investment made by other schemes under same management (Rs. In Lakhs)</t>
        </is>
      </c>
      <c r="B126" t="n">
        <v>1528.96</v>
      </c>
    </row>
    <row r="127" ht="29" customHeight="1">
      <c r="A127" s="57" t="inlineStr">
        <is>
          <t>10. Number of instance of deviation In valuation of securities</t>
        </is>
      </c>
      <c r="B127" s="3" t="inlineStr">
        <is>
          <t>NIL</t>
        </is>
      </c>
    </row>
    <row r="128" ht="29" customHeight="1">
      <c r="A128" s="57" t="inlineStr">
        <is>
          <t>11. Total value and percentage of illiquid equity shares / securities</t>
        </is>
      </c>
      <c r="B128" s="3" t="inlineStr">
        <is>
          <t>NIL</t>
        </is>
      </c>
    </row>
    <row r="130" ht="70" customHeight="1">
      <c r="A130" s="85" t="inlineStr">
        <is>
          <t>Scheme Name</t>
        </is>
      </c>
      <c r="B130" s="85" t="inlineStr">
        <is>
          <t>Risk- O - Meter</t>
        </is>
      </c>
      <c r="C130" s="85" t="inlineStr">
        <is>
          <t>Benchmark of the Scheme</t>
        </is>
      </c>
      <c r="D130" s="85" t="inlineStr">
        <is>
          <t>Benchmark Risk-o-meter</t>
        </is>
      </c>
    </row>
    <row r="131" ht="70" customHeight="1">
      <c r="A131" s="85" t="inlineStr">
        <is>
          <t>Edelweiss Technology Fund</t>
        </is>
      </c>
      <c r="B131" s="85" t="n"/>
      <c r="C131" s="85" t="inlineStr">
        <is>
          <t>BSE Teck TRI</t>
        </is>
      </c>
      <c r="D131" s="85" t="n"/>
      <c r="E131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2.xml><?xml version="1.0" encoding="utf-8"?>
<worksheet xmlns="http://schemas.openxmlformats.org/spreadsheetml/2006/main">
  <sheetPr>
    <outlinePr summaryBelow="1" summaryRight="1"/>
    <pageSetUpPr/>
  </sheetPr>
  <dimension ref="A1:G46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 EUROPE DYNAMIC EQUITY OFF-SHORE FUND AS ON NOVEMBER 30, 2025</t>
        </is>
      </c>
    </row>
    <row r="2" ht="31.5" customHeight="1">
      <c r="A2" s="84" t="inlineStr">
        <is>
          <t>(An open ended fund of fund scheme investing in JPMorgan Funds – Europe Dynamic Fund)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Foreign Securities and/or Overseas ETFs</t>
        </is>
      </c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International  Mutual Fund Units</t>
        </is>
      </c>
      <c r="B8" s="33" t="n"/>
      <c r="C8" s="33" t="n"/>
      <c r="D8" s="18" t="n"/>
      <c r="E8" s="42" t="n"/>
      <c r="F8" s="21" t="n"/>
      <c r="G8" s="21" t="n"/>
    </row>
    <row r="9">
      <c r="A9" s="13" t="inlineStr">
        <is>
          <t>JPMORGAN F-EUROPE DYNAM-I-A</t>
        </is>
      </c>
      <c r="B9" s="32" t="inlineStr">
        <is>
          <t>LU0248045857</t>
        </is>
      </c>
      <c r="C9" s="32" t="n"/>
      <c r="D9" s="14" t="n">
        <v>294355.394</v>
      </c>
      <c r="E9" s="15" t="n">
        <v>17414.9</v>
      </c>
      <c r="F9" s="16" t="n">
        <v>0.9572000000000001</v>
      </c>
      <c r="G9" s="16" t="n"/>
    </row>
    <row r="10">
      <c r="A10" s="17" t="inlineStr">
        <is>
          <t>Sub Total</t>
        </is>
      </c>
      <c r="B10" s="33" t="n"/>
      <c r="C10" s="33" t="n"/>
      <c r="D10" s="18" t="n"/>
      <c r="E10" s="19" t="n">
        <v>17414.9</v>
      </c>
      <c r="F10" s="20" t="n">
        <v>0.9572000000000001</v>
      </c>
      <c r="G10" s="21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25" t="inlineStr">
        <is>
          <t>TOTAL</t>
        </is>
      </c>
      <c r="B12" s="34" t="n"/>
      <c r="C12" s="34" t="n"/>
      <c r="D12" s="26" t="n"/>
      <c r="E12" s="19" t="n">
        <v>17414.9</v>
      </c>
      <c r="F12" s="20" t="n">
        <v>0.9572000000000001</v>
      </c>
      <c r="G12" s="21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17" t="inlineStr">
        <is>
          <t>TREPS / Reverse Repo</t>
        </is>
      </c>
      <c r="B14" s="32" t="n"/>
      <c r="C14" s="32" t="n"/>
      <c r="D14" s="14" t="n"/>
      <c r="E14" s="15" t="n"/>
      <c r="F14" s="16" t="n"/>
      <c r="G14" s="16" t="n"/>
    </row>
    <row r="15">
      <c r="A15" s="13" t="inlineStr">
        <is>
          <t>Clearing Corporation of India Ltd.</t>
        </is>
      </c>
      <c r="B15" s="32" t="n"/>
      <c r="C15" s="32" t="n"/>
      <c r="D15" s="14" t="n"/>
      <c r="E15" s="15" t="n">
        <v>835.63</v>
      </c>
      <c r="F15" s="16" t="n">
        <v>0.0459</v>
      </c>
      <c r="G15" s="16" t="n">
        <v>0.053935</v>
      </c>
    </row>
    <row r="16">
      <c r="A16" s="17" t="inlineStr">
        <is>
          <t>Sub Total</t>
        </is>
      </c>
      <c r="B16" s="33" t="n"/>
      <c r="C16" s="33" t="n"/>
      <c r="D16" s="18" t="n"/>
      <c r="E16" s="19" t="n">
        <v>835.63</v>
      </c>
      <c r="F16" s="20" t="n">
        <v>0.0459</v>
      </c>
      <c r="G16" s="21" t="n"/>
    </row>
    <row r="17">
      <c r="A17" s="13" t="n"/>
      <c r="B17" s="32" t="n"/>
      <c r="C17" s="32" t="n"/>
      <c r="D17" s="14" t="n"/>
      <c r="E17" s="15" t="n"/>
      <c r="F17" s="16" t="n"/>
      <c r="G17" s="16" t="n"/>
    </row>
    <row r="18">
      <c r="A18" s="25" t="inlineStr">
        <is>
          <t>TOTAL</t>
        </is>
      </c>
      <c r="B18" s="34" t="n"/>
      <c r="C18" s="34" t="n"/>
      <c r="D18" s="26" t="n"/>
      <c r="E18" s="19" t="n">
        <v>835.63</v>
      </c>
      <c r="F18" s="20" t="n">
        <v>0.0459</v>
      </c>
      <c r="G18" s="21" t="n"/>
    </row>
    <row r="19">
      <c r="A19" s="13" t="inlineStr">
        <is>
          <t>Accrued Interest</t>
        </is>
      </c>
      <c r="B19" s="32" t="n"/>
      <c r="C19" s="32" t="n"/>
      <c r="D19" s="14" t="n"/>
      <c r="E19" s="15" t="n">
        <v>0.3704357</v>
      </c>
      <c r="F19" s="16" t="n">
        <v>2e-05</v>
      </c>
      <c r="G19" s="16" t="n"/>
    </row>
    <row r="20">
      <c r="A20" s="13" t="inlineStr">
        <is>
          <t>Net Receivables/(Payables)</t>
        </is>
      </c>
      <c r="B20" s="32" t="n"/>
      <c r="C20" s="32" t="n"/>
      <c r="D20" s="14" t="n"/>
      <c r="E20" s="36" t="n">
        <v>-57.0304357</v>
      </c>
      <c r="F20" s="37" t="n">
        <v>-0.00312</v>
      </c>
      <c r="G20" s="16" t="n">
        <v>0.053934</v>
      </c>
    </row>
    <row r="21">
      <c r="A21" s="27" t="inlineStr">
        <is>
          <t>GRAND TOTAL</t>
        </is>
      </c>
      <c r="B21" s="35" t="n"/>
      <c r="C21" s="35" t="n"/>
      <c r="D21" s="28" t="n"/>
      <c r="E21" s="29" t="n">
        <v>18193.87</v>
      </c>
      <c r="F21" s="30" t="n">
        <v>1</v>
      </c>
      <c r="G21" s="30" t="n"/>
    </row>
    <row r="26">
      <c r="A26" s="83" t="inlineStr">
        <is>
          <t>Notes:</t>
        </is>
      </c>
    </row>
    <row r="27">
      <c r="A27" s="57" t="inlineStr">
        <is>
          <t>1. Security in default beyond its maturiy date</t>
        </is>
      </c>
      <c r="B27" s="3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58" t="n">
        <v>45961</v>
      </c>
      <c r="C30" s="58" t="n">
        <v>45989</v>
      </c>
    </row>
    <row r="31">
      <c r="A31" t="inlineStr">
        <is>
          <t>Direct Plan Growth Option</t>
        </is>
      </c>
      <c r="B31" t="n">
        <v>28.4887</v>
      </c>
      <c r="C31" t="n">
        <v>29.135</v>
      </c>
    </row>
    <row r="32">
      <c r="A32" t="inlineStr">
        <is>
          <t>Regular Plan Growth Option</t>
        </is>
      </c>
      <c r="B32" t="n">
        <v>25.7599</v>
      </c>
      <c r="C32" t="n">
        <v>26.3271</v>
      </c>
    </row>
    <row r="34">
      <c r="A34" t="inlineStr">
        <is>
          <t xml:space="preserve">3. Total Dividend (Net) declared during the month </t>
        </is>
      </c>
      <c r="B34" s="3" t="inlineStr">
        <is>
          <t>NIL</t>
        </is>
      </c>
    </row>
    <row r="35">
      <c r="A35" t="inlineStr">
        <is>
          <t>4. Bonus was declared during the month</t>
        </is>
      </c>
      <c r="B35" s="3" t="inlineStr">
        <is>
          <t>NIL</t>
        </is>
      </c>
    </row>
    <row r="36" ht="29" customHeight="1">
      <c r="A36" s="57" t="inlineStr">
        <is>
          <t>5. Investment in Repo of Corporate Debt Securities during the month ended November 30, 2025</t>
        </is>
      </c>
      <c r="B36" s="3" t="inlineStr">
        <is>
          <t>NIL</t>
        </is>
      </c>
    </row>
    <row r="37" ht="29" customHeight="1">
      <c r="A37" s="57" t="inlineStr">
        <is>
          <t>6. Investment in foreign securities/ADRs/GDRs at the end of the month</t>
        </is>
      </c>
      <c r="B37" s="60" t="n">
        <v>17414.9038708</v>
      </c>
    </row>
    <row r="38" ht="43.5" customHeight="1">
      <c r="A38" s="57" t="inlineStr">
        <is>
          <t>7. Total gross exposure to derivative instruments (excluding reversed positions) at the end of the month (Rs. in Lakhs)</t>
        </is>
      </c>
      <c r="B38" s="3" t="inlineStr">
        <is>
          <t>NIL</t>
        </is>
      </c>
    </row>
    <row r="39">
      <c r="B39" s="3" t="n"/>
    </row>
    <row r="40" ht="29" customHeight="1">
      <c r="A40" s="57" t="inlineStr">
        <is>
          <t>8. Margin Deposits includes Margin money placed on derivatives other than margin money placed with bank</t>
        </is>
      </c>
      <c r="B40" s="3" t="inlineStr">
        <is>
          <t>NIL</t>
        </is>
      </c>
    </row>
    <row r="41" ht="29" customHeight="1">
      <c r="A41" s="57" t="inlineStr">
        <is>
          <t>9. Value of investment made by other schemes under same management (Rs. In Lakhs)</t>
        </is>
      </c>
      <c r="B41" t="inlineStr">
        <is>
          <t>NIL</t>
        </is>
      </c>
    </row>
    <row r="42" ht="29" customHeight="1">
      <c r="A42" s="57" t="inlineStr">
        <is>
          <t>10. Number of instance of deviation In valuation of securities</t>
        </is>
      </c>
      <c r="B42" s="3" t="inlineStr">
        <is>
          <t>NIL</t>
        </is>
      </c>
    </row>
    <row r="43" ht="29" customHeight="1">
      <c r="A43" s="57" t="inlineStr">
        <is>
          <t>11. Total value and percentage of illiquid equity shares / securities</t>
        </is>
      </c>
      <c r="B43" s="3" t="inlineStr">
        <is>
          <t>NIL</t>
        </is>
      </c>
    </row>
    <row r="45" ht="70" customHeight="1">
      <c r="A45" s="85" t="inlineStr">
        <is>
          <t>Scheme Name</t>
        </is>
      </c>
      <c r="B45" s="85" t="inlineStr">
        <is>
          <t>Risk- O - Meter</t>
        </is>
      </c>
      <c r="C45" s="85" t="inlineStr">
        <is>
          <t>Benchmark of the Scheme</t>
        </is>
      </c>
      <c r="D45" s="85" t="inlineStr">
        <is>
          <t>Benchmark Risk-o-meter</t>
        </is>
      </c>
    </row>
    <row r="46" ht="70" customHeight="1">
      <c r="A46" s="85" t="inlineStr">
        <is>
          <t>Edelweiss Europe Dynamic Equity Off-Shore Fund</t>
        </is>
      </c>
      <c r="B46" s="85" t="n"/>
      <c r="C46" s="85" t="inlineStr">
        <is>
          <t>MSCI Europe Index (Total Return Net)</t>
        </is>
      </c>
      <c r="D46" s="85" t="n"/>
      <c r="E4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3.xml><?xml version="1.0" encoding="utf-8"?>
<worksheet xmlns="http://schemas.openxmlformats.org/spreadsheetml/2006/main">
  <sheetPr>
    <outlinePr summaryBelow="1" summaryRight="1"/>
    <pageSetUpPr/>
  </sheetPr>
  <dimension ref="A1:G113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BHARAT BOND ETF – APRIL 2031 AS ON NOVEMBER 30, 2025</t>
        </is>
      </c>
    </row>
    <row r="2" ht="31.5" customHeight="1">
      <c r="A2" s="84" t="inlineStr">
        <is>
          <t>(An open ended Target Maturity Exchange Traded Bond Fund predominantly investing in constituents of Nifty BHARAT Bond Index - April 2031. A relatively high interest rate risk and relatively low credit risk.)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6.41% IRFC NCD RED 11-04-2031**</t>
        </is>
      </c>
      <c r="B11" s="32" t="inlineStr">
        <is>
          <t>INE053F07CR7</t>
        </is>
      </c>
      <c r="C11" s="32" t="inlineStr">
        <is>
          <t>CRISIL AAA</t>
        </is>
      </c>
      <c r="D11" s="14" t="n">
        <v>104500000</v>
      </c>
      <c r="E11" s="15" t="n">
        <v>102511.37</v>
      </c>
      <c r="F11" s="16" t="n">
        <v>0.0761</v>
      </c>
      <c r="G11" s="16" t="n">
        <v>0.06834999999999999</v>
      </c>
    </row>
    <row r="12">
      <c r="A12" s="13" t="inlineStr">
        <is>
          <t>6.45% NABARD NCD RED 11-04-2031**</t>
        </is>
      </c>
      <c r="B12" s="32" t="inlineStr">
        <is>
          <t>INE261F08CJ1</t>
        </is>
      </c>
      <c r="C12" s="32" t="inlineStr">
        <is>
          <t>ICRA AAA</t>
        </is>
      </c>
      <c r="D12" s="14" t="n">
        <v>100000000</v>
      </c>
      <c r="E12" s="15" t="n">
        <v>97903.60000000001</v>
      </c>
      <c r="F12" s="16" t="n">
        <v>0.0726</v>
      </c>
      <c r="G12" s="16" t="n">
        <v>0.0692</v>
      </c>
    </row>
    <row r="13">
      <c r="A13" s="13" t="inlineStr">
        <is>
          <t>6.50% NHAI NCD RED 11-04-2031**</t>
        </is>
      </c>
      <c r="B13" s="32" t="inlineStr">
        <is>
          <t>INE906B07IE0</t>
        </is>
      </c>
      <c r="C13" s="32" t="inlineStr">
        <is>
          <t>CRISIL AAA</t>
        </is>
      </c>
      <c r="D13" s="14" t="n">
        <v>98500000</v>
      </c>
      <c r="E13" s="15" t="n">
        <v>97109.87</v>
      </c>
      <c r="F13" s="16" t="n">
        <v>0.0721</v>
      </c>
      <c r="G13" s="16" t="n">
        <v>0.0682</v>
      </c>
    </row>
    <row r="14">
      <c r="A14" s="13" t="inlineStr">
        <is>
          <t>6.80% NPCL NCD RED 21-03-2031**</t>
        </is>
      </c>
      <c r="B14" s="32" t="inlineStr">
        <is>
          <t>INE206D08477</t>
        </is>
      </c>
      <c r="C14" s="32" t="inlineStr">
        <is>
          <t>ICRA AAA</t>
        </is>
      </c>
      <c r="D14" s="14" t="n">
        <v>96000000</v>
      </c>
      <c r="E14" s="15" t="n">
        <v>95896.99000000001</v>
      </c>
      <c r="F14" s="16" t="n">
        <v>0.0712</v>
      </c>
      <c r="G14" s="16" t="n">
        <v>0.06813900000000001</v>
      </c>
    </row>
    <row r="15">
      <c r="A15" s="13" t="inlineStr">
        <is>
          <t>6.88% PFC LTD NCD RED 11-04-2031**</t>
        </is>
      </c>
      <c r="B15" s="32" t="inlineStr">
        <is>
          <t>INE134E08KY5</t>
        </is>
      </c>
      <c r="C15" s="32" t="inlineStr">
        <is>
          <t>CRISIL AAA</t>
        </is>
      </c>
      <c r="D15" s="14" t="n">
        <v>95500000</v>
      </c>
      <c r="E15" s="15" t="n">
        <v>95461.99000000001</v>
      </c>
      <c r="F15" s="16" t="n">
        <v>0.0708</v>
      </c>
      <c r="G15" s="16" t="n">
        <v>0.06884999999999999</v>
      </c>
    </row>
    <row r="16">
      <c r="A16" s="13" t="inlineStr">
        <is>
          <t>6.90% REC LTD. NCD RED 31-03-2031**</t>
        </is>
      </c>
      <c r="B16" s="32" t="inlineStr">
        <is>
          <t>INE020B08DA7</t>
        </is>
      </c>
      <c r="C16" s="32" t="inlineStr">
        <is>
          <t>CRISIL AAA</t>
        </is>
      </c>
      <c r="D16" s="14" t="n">
        <v>92500000</v>
      </c>
      <c r="E16" s="15" t="n">
        <v>92607.67</v>
      </c>
      <c r="F16" s="16" t="n">
        <v>0.0687</v>
      </c>
      <c r="G16" s="16" t="n">
        <v>0.06869699999999999</v>
      </c>
    </row>
    <row r="17">
      <c r="A17" s="13" t="inlineStr">
        <is>
          <t>6.4% ONGC NCD RED 11-04-2031**</t>
        </is>
      </c>
      <c r="B17" s="32" t="inlineStr">
        <is>
          <t>INE213A08024</t>
        </is>
      </c>
      <c r="C17" s="32" t="inlineStr">
        <is>
          <t>ICRA AAA</t>
        </is>
      </c>
      <c r="D17" s="14" t="n">
        <v>83000000</v>
      </c>
      <c r="E17" s="15" t="n">
        <v>82116.63</v>
      </c>
      <c r="F17" s="16" t="n">
        <v>0.0609</v>
      </c>
      <c r="G17" s="16" t="n">
        <v>0.0664</v>
      </c>
    </row>
    <row r="18">
      <c r="A18" s="13" t="inlineStr">
        <is>
          <t>6.63% HPCL NCD RED 11-04-2031**</t>
        </is>
      </c>
      <c r="B18" s="32" t="inlineStr">
        <is>
          <t>INE094A08093</t>
        </is>
      </c>
      <c r="C18" s="32" t="inlineStr">
        <is>
          <t>CRISIL AAA</t>
        </is>
      </c>
      <c r="D18" s="14" t="n">
        <v>80000000</v>
      </c>
      <c r="E18" s="15" t="n">
        <v>79738.08</v>
      </c>
      <c r="F18" s="16" t="n">
        <v>0.0592</v>
      </c>
      <c r="G18" s="16" t="n">
        <v>0.06695</v>
      </c>
    </row>
    <row r="19">
      <c r="A19" s="13" t="inlineStr">
        <is>
          <t>6.29% NTPC LTD NCD RED 11-04-2031**</t>
        </is>
      </c>
      <c r="B19" s="32" t="inlineStr">
        <is>
          <t>INE733E08155</t>
        </is>
      </c>
      <c r="C19" s="32" t="inlineStr">
        <is>
          <t>CRISIL AAA</t>
        </is>
      </c>
      <c r="D19" s="14" t="n">
        <v>80000000</v>
      </c>
      <c r="E19" s="15" t="n">
        <v>78481.67999999999</v>
      </c>
      <c r="F19" s="16" t="n">
        <v>0.0582</v>
      </c>
      <c r="G19" s="16" t="n">
        <v>0.0672</v>
      </c>
    </row>
    <row r="20">
      <c r="A20" s="13" t="inlineStr">
        <is>
          <t>7.57% NHB NCD RED 09-01-2031**</t>
        </is>
      </c>
      <c r="B20" s="32" t="inlineStr">
        <is>
          <t>INE557F08FT4</t>
        </is>
      </c>
      <c r="C20" s="32" t="inlineStr">
        <is>
          <t>CRISIL AAA</t>
        </is>
      </c>
      <c r="D20" s="14" t="n">
        <v>59000000</v>
      </c>
      <c r="E20" s="15" t="n">
        <v>60860.57</v>
      </c>
      <c r="F20" s="16" t="n">
        <v>0.0452</v>
      </c>
      <c r="G20" s="16" t="n">
        <v>0.068125</v>
      </c>
    </row>
    <row r="21">
      <c r="A21" s="13" t="inlineStr">
        <is>
          <t>6.65% FOOD CORP GOI GRNT NCD 23-10-2030**</t>
        </is>
      </c>
      <c r="B21" s="32" t="inlineStr">
        <is>
          <t>INE861G08076</t>
        </is>
      </c>
      <c r="C21" s="32" t="inlineStr">
        <is>
          <t>ICRA AAA(CE)</t>
        </is>
      </c>
      <c r="D21" s="14" t="n">
        <v>53500000</v>
      </c>
      <c r="E21" s="15" t="n">
        <v>52873.78</v>
      </c>
      <c r="F21" s="16" t="n">
        <v>0.0392</v>
      </c>
      <c r="G21" s="16" t="n">
        <v>0.06934999999999999</v>
      </c>
    </row>
    <row r="22">
      <c r="A22" s="13" t="inlineStr">
        <is>
          <t>7.51% NATIONAL HOUSING BANK RED 04-04-31**</t>
        </is>
      </c>
      <c r="B22" s="32" t="inlineStr">
        <is>
          <t>INE557F08FX6</t>
        </is>
      </c>
      <c r="C22" s="32" t="inlineStr">
        <is>
          <t>CARE AAA</t>
        </is>
      </c>
      <c r="D22" s="14" t="n">
        <v>50000000</v>
      </c>
      <c r="E22" s="15" t="n">
        <v>51493.9</v>
      </c>
      <c r="F22" s="16" t="n">
        <v>0.0382</v>
      </c>
      <c r="G22" s="16" t="n">
        <v>0.068125</v>
      </c>
    </row>
    <row r="23">
      <c r="A23" s="13" t="inlineStr">
        <is>
          <t>6.28% POWER GRID CORP NCD 11-04-31**</t>
        </is>
      </c>
      <c r="B23" s="32" t="inlineStr">
        <is>
          <t>INE752E08650</t>
        </is>
      </c>
      <c r="C23" s="32" t="inlineStr">
        <is>
          <t>CRISIL AAA</t>
        </is>
      </c>
      <c r="D23" s="14" t="n">
        <v>38500000</v>
      </c>
      <c r="E23" s="15" t="n">
        <v>37562.14</v>
      </c>
      <c r="F23" s="16" t="n">
        <v>0.0279</v>
      </c>
      <c r="G23" s="16" t="n">
        <v>0.06834999999999999</v>
      </c>
    </row>
    <row r="24">
      <c r="A24" s="13" t="inlineStr">
        <is>
          <t>7.55% REC LTD. NCD RED 10-05-2030**</t>
        </is>
      </c>
      <c r="B24" s="32" t="inlineStr">
        <is>
          <t>INE020B08CU7</t>
        </is>
      </c>
      <c r="C24" s="32" t="inlineStr">
        <is>
          <t>CRISIL AAA</t>
        </is>
      </c>
      <c r="D24" s="14" t="n">
        <v>33500000</v>
      </c>
      <c r="E24" s="15" t="n">
        <v>34460.24</v>
      </c>
      <c r="F24" s="16" t="n">
        <v>0.0256</v>
      </c>
      <c r="G24" s="16" t="n">
        <v>0.067647</v>
      </c>
    </row>
    <row r="25">
      <c r="A25" s="13" t="inlineStr">
        <is>
          <t>7.05% PFC LTD NCD RED 09-08-2030**</t>
        </is>
      </c>
      <c r="B25" s="32" t="inlineStr">
        <is>
          <t>INE134E08KZ2</t>
        </is>
      </c>
      <c r="C25" s="32" t="inlineStr">
        <is>
          <t>CRISIL AAA</t>
        </is>
      </c>
      <c r="D25" s="14" t="n">
        <v>28000000</v>
      </c>
      <c r="E25" s="15" t="n">
        <v>28226.46</v>
      </c>
      <c r="F25" s="16" t="n">
        <v>0.0209</v>
      </c>
      <c r="G25" s="16" t="n">
        <v>0.0683</v>
      </c>
    </row>
    <row r="26">
      <c r="A26" s="13" t="inlineStr">
        <is>
          <t>7.82% PFC SR BS225 NCD RED 13-03-2031**</t>
        </is>
      </c>
      <c r="B26" s="32" t="inlineStr">
        <is>
          <t>INE134E08MG8</t>
        </is>
      </c>
      <c r="C26" s="32" t="inlineStr">
        <is>
          <t>CRISIL AAA</t>
        </is>
      </c>
      <c r="D26" s="14" t="n">
        <v>27000000</v>
      </c>
      <c r="E26" s="15" t="n">
        <v>28072.52</v>
      </c>
      <c r="F26" s="16" t="n">
        <v>0.0208</v>
      </c>
      <c r="G26" s="16" t="n">
        <v>0.06884999999999999</v>
      </c>
    </row>
    <row r="27">
      <c r="A27" s="13" t="inlineStr">
        <is>
          <t>6.80% REC LTD NCD RED 20-12-2030**</t>
        </is>
      </c>
      <c r="B27" s="32" t="inlineStr">
        <is>
          <t>INE020B08DE9</t>
        </is>
      </c>
      <c r="C27" s="32" t="inlineStr">
        <is>
          <t>CRISIL AAA</t>
        </is>
      </c>
      <c r="D27" s="14" t="n">
        <v>27500000</v>
      </c>
      <c r="E27" s="15" t="n">
        <v>27514.47</v>
      </c>
      <c r="F27" s="16" t="n">
        <v>0.0204</v>
      </c>
      <c r="G27" s="16" t="n">
        <v>0.067847</v>
      </c>
    </row>
    <row r="28">
      <c r="A28" s="13" t="inlineStr">
        <is>
          <t>7.35% NHAI NCD RED 26-04-2030**</t>
        </is>
      </c>
      <c r="B28" s="32" t="inlineStr">
        <is>
          <t>INE906B07HP8</t>
        </is>
      </c>
      <c r="C28" s="32" t="inlineStr">
        <is>
          <t>CRISIL AAA</t>
        </is>
      </c>
      <c r="D28" s="14" t="n">
        <v>12500000</v>
      </c>
      <c r="E28" s="15" t="n">
        <v>12782.2</v>
      </c>
      <c r="F28" s="16" t="n">
        <v>0.0095</v>
      </c>
      <c r="G28" s="16" t="n">
        <v>0.06725</v>
      </c>
    </row>
    <row r="29">
      <c r="A29" s="13" t="inlineStr">
        <is>
          <t>7.04% PFC LTD NCD RED 16-12-2030**</t>
        </is>
      </c>
      <c r="B29" s="32" t="inlineStr">
        <is>
          <t>INE134E08LC9</t>
        </is>
      </c>
      <c r="C29" s="32" t="inlineStr">
        <is>
          <t>CRISIL AAA</t>
        </is>
      </c>
      <c r="D29" s="14" t="n">
        <v>12500000</v>
      </c>
      <c r="E29" s="15" t="n">
        <v>12605.26</v>
      </c>
      <c r="F29" s="16" t="n">
        <v>0.0094</v>
      </c>
      <c r="G29" s="16" t="n">
        <v>0.06834999999999999</v>
      </c>
    </row>
    <row r="30">
      <c r="A30" s="13" t="inlineStr">
        <is>
          <t>6.90% REC LTD. NCD RED 31-01-2031**</t>
        </is>
      </c>
      <c r="B30" s="32" t="inlineStr">
        <is>
          <t>INE020B08DG4</t>
        </is>
      </c>
      <c r="C30" s="32" t="inlineStr">
        <is>
          <t>CRISIL AAA</t>
        </is>
      </c>
      <c r="D30" s="14" t="n">
        <v>11500000</v>
      </c>
      <c r="E30" s="15" t="n">
        <v>11511.05</v>
      </c>
      <c r="F30" s="16" t="n">
        <v>0.008500000000000001</v>
      </c>
      <c r="G30" s="16" t="n">
        <v>0.06869699999999999</v>
      </c>
    </row>
    <row r="31">
      <c r="A31" s="13" t="inlineStr">
        <is>
          <t>8.20% PGCIL NCD 23-01-2030 STRPPS D**</t>
        </is>
      </c>
      <c r="B31" s="32" t="inlineStr">
        <is>
          <t>INE752E07MH7</t>
        </is>
      </c>
      <c r="C31" s="32" t="inlineStr">
        <is>
          <t>CRISIL AAA</t>
        </is>
      </c>
      <c r="D31" s="14" t="n">
        <v>9500000</v>
      </c>
      <c r="E31" s="15" t="n">
        <v>9973.549999999999</v>
      </c>
      <c r="F31" s="16" t="n">
        <v>0.0074</v>
      </c>
      <c r="G31" s="16" t="n">
        <v>0.06771199999999999</v>
      </c>
    </row>
    <row r="32">
      <c r="A32" s="13" t="inlineStr">
        <is>
          <t>7.75% PFC LTD NCD RED 11-06-2030**</t>
        </is>
      </c>
      <c r="B32" s="32" t="inlineStr">
        <is>
          <t>INE134E08KV1</t>
        </is>
      </c>
      <c r="C32" s="32" t="inlineStr">
        <is>
          <t>CRISIL AAA</t>
        </is>
      </c>
      <c r="D32" s="14" t="n">
        <v>7000000</v>
      </c>
      <c r="E32" s="15" t="n">
        <v>7262.37</v>
      </c>
      <c r="F32" s="16" t="n">
        <v>0.0054</v>
      </c>
      <c r="G32" s="16" t="n">
        <v>0.06745</v>
      </c>
    </row>
    <row r="33">
      <c r="A33" s="13" t="inlineStr">
        <is>
          <t>7.79% REC LTD. NCD RED 21-05-2030**</t>
        </is>
      </c>
      <c r="B33" s="32" t="inlineStr">
        <is>
          <t>INE020B08CW3</t>
        </is>
      </c>
      <c r="C33" s="32" t="inlineStr">
        <is>
          <t>CRISIL AAA</t>
        </is>
      </c>
      <c r="D33" s="14" t="n">
        <v>6000000</v>
      </c>
      <c r="E33" s="15" t="n">
        <v>6226.81</v>
      </c>
      <c r="F33" s="16" t="n">
        <v>0.0046</v>
      </c>
      <c r="G33" s="16" t="n">
        <v>0.067647</v>
      </c>
    </row>
    <row r="34">
      <c r="A34" s="13" t="inlineStr">
        <is>
          <t>8.32% POWER GRID CORP NCD RED 23-12-2030**</t>
        </is>
      </c>
      <c r="B34" s="32" t="inlineStr">
        <is>
          <t>INE752E07NL7</t>
        </is>
      </c>
      <c r="C34" s="32" t="inlineStr">
        <is>
          <t>CRISIL AAA</t>
        </is>
      </c>
      <c r="D34" s="14" t="n">
        <v>3300000</v>
      </c>
      <c r="E34" s="15" t="n">
        <v>3510.32</v>
      </c>
      <c r="F34" s="16" t="n">
        <v>0.0026</v>
      </c>
      <c r="G34" s="16" t="n">
        <v>0.06786300000000001</v>
      </c>
    </row>
    <row r="35">
      <c r="A35" s="13" t="inlineStr">
        <is>
          <t>6.43% NTPC LTD NCD RED 27-01-2031**</t>
        </is>
      </c>
      <c r="B35" s="32" t="inlineStr">
        <is>
          <t>INE733E08171</t>
        </is>
      </c>
      <c r="C35" s="32" t="inlineStr">
        <is>
          <t>CRISIL AAA</t>
        </is>
      </c>
      <c r="D35" s="14" t="n">
        <v>3500000</v>
      </c>
      <c r="E35" s="15" t="n">
        <v>3455.99</v>
      </c>
      <c r="F35" s="16" t="n">
        <v>0.0026</v>
      </c>
      <c r="G35" s="16" t="n">
        <v>0.0672</v>
      </c>
    </row>
    <row r="36">
      <c r="A36" s="13" t="inlineStr">
        <is>
          <t>8.13% NUCLEAR POWER CORP NCD 28-03-2031**</t>
        </is>
      </c>
      <c r="B36" s="32" t="inlineStr">
        <is>
          <t>INE206D08402</t>
        </is>
      </c>
      <c r="C36" s="32" t="inlineStr">
        <is>
          <t>CRISIL AAA</t>
        </is>
      </c>
      <c r="D36" s="14" t="n">
        <v>3000000</v>
      </c>
      <c r="E36" s="15" t="n">
        <v>3187.89</v>
      </c>
      <c r="F36" s="16" t="n">
        <v>0.0024</v>
      </c>
      <c r="G36" s="16" t="n">
        <v>0.068202</v>
      </c>
    </row>
    <row r="37">
      <c r="A37" s="13" t="inlineStr">
        <is>
          <t>6.65% IRFC SR 190 NCD RED 20-05-2030**</t>
        </is>
      </c>
      <c r="B37" s="32" t="inlineStr">
        <is>
          <t>INE053F08502</t>
        </is>
      </c>
      <c r="C37" s="32" t="inlineStr">
        <is>
          <t>CRISIL AAA</t>
        </is>
      </c>
      <c r="D37" s="14" t="n">
        <v>3000000</v>
      </c>
      <c r="E37" s="15" t="n">
        <v>2981.38</v>
      </c>
      <c r="F37" s="16" t="n">
        <v>0.0022</v>
      </c>
      <c r="G37" s="16" t="n">
        <v>0.06809999999999999</v>
      </c>
    </row>
    <row r="38">
      <c r="A38" s="13" t="inlineStr">
        <is>
          <t>8.13% PGCIL NCD 25-04-2030 LIII K**</t>
        </is>
      </c>
      <c r="B38" s="32" t="inlineStr">
        <is>
          <t>INE752E07NW4</t>
        </is>
      </c>
      <c r="C38" s="32" t="inlineStr">
        <is>
          <t>CRISIL AAA</t>
        </is>
      </c>
      <c r="D38" s="14" t="n">
        <v>2500000</v>
      </c>
      <c r="E38" s="15" t="n">
        <v>2623.5</v>
      </c>
      <c r="F38" s="16" t="n">
        <v>0.0019</v>
      </c>
      <c r="G38" s="16" t="n">
        <v>0.067762</v>
      </c>
    </row>
    <row r="39">
      <c r="A39" s="13" t="inlineStr">
        <is>
          <t>9.35% POWER GRID CORP NCD RED 29-08-2029**</t>
        </is>
      </c>
      <c r="B39" s="32" t="inlineStr">
        <is>
          <t>INE752E07IZ7</t>
        </is>
      </c>
      <c r="C39" s="32" t="inlineStr">
        <is>
          <t>CRISIL AAA</t>
        </is>
      </c>
      <c r="D39" s="14" t="n">
        <v>1500000</v>
      </c>
      <c r="E39" s="15" t="n">
        <v>1633.65</v>
      </c>
      <c r="F39" s="16" t="n">
        <v>0.0012</v>
      </c>
      <c r="G39" s="16" t="n">
        <v>0.06569999999999999</v>
      </c>
    </row>
    <row r="40">
      <c r="A40" s="13" t="inlineStr">
        <is>
          <t>9.3% POWER GRID CORP NCD RED 04-09-2029**</t>
        </is>
      </c>
      <c r="B40" s="32" t="inlineStr">
        <is>
          <t>INE752E07LR8</t>
        </is>
      </c>
      <c r="C40" s="32" t="inlineStr">
        <is>
          <t>CRISIL AAA</t>
        </is>
      </c>
      <c r="D40" s="14" t="n">
        <v>1000000</v>
      </c>
      <c r="E40" s="15" t="n">
        <v>1087.86</v>
      </c>
      <c r="F40" s="16" t="n">
        <v>0.0008</v>
      </c>
      <c r="G40" s="16" t="n">
        <v>0.06569999999999999</v>
      </c>
    </row>
    <row r="41">
      <c r="A41" s="13" t="inlineStr">
        <is>
          <t>8.4% POWER GRID CORP NCD RED 27-05-2030**</t>
        </is>
      </c>
      <c r="B41" s="32" t="inlineStr">
        <is>
          <t>INE752E07MW6</t>
        </is>
      </c>
      <c r="C41" s="32" t="inlineStr">
        <is>
          <t>CRISIL AAA</t>
        </is>
      </c>
      <c r="D41" s="14" t="n">
        <v>1000000</v>
      </c>
      <c r="E41" s="15" t="n">
        <v>1060.36</v>
      </c>
      <c r="F41" s="16" t="n">
        <v>0.0008</v>
      </c>
      <c r="G41" s="16" t="n">
        <v>0.067762</v>
      </c>
    </row>
    <row r="42">
      <c r="A42" s="13" t="inlineStr">
        <is>
          <t>8.15% POWER GRID CORP NCD RED 09-03-2030**</t>
        </is>
      </c>
      <c r="B42" s="32" t="inlineStr">
        <is>
          <t>INE752E07MK1</t>
        </is>
      </c>
      <c r="C42" s="32" t="inlineStr">
        <is>
          <t>CRISIL AAA</t>
        </is>
      </c>
      <c r="D42" s="14" t="n">
        <v>1000000</v>
      </c>
      <c r="E42" s="15" t="n">
        <v>1049.15</v>
      </c>
      <c r="F42" s="16" t="n">
        <v>0.0008</v>
      </c>
      <c r="G42" s="16" t="n">
        <v>0.06771099999999999</v>
      </c>
    </row>
    <row r="43">
      <c r="A43" s="13" t="inlineStr">
        <is>
          <t>8.13% NUCLEAR POWER CORP NCD 28-03-2029**</t>
        </is>
      </c>
      <c r="B43" s="32" t="inlineStr">
        <is>
          <t>INE206D08386</t>
        </is>
      </c>
      <c r="C43" s="32" t="inlineStr">
        <is>
          <t>CRISIL AAA</t>
        </is>
      </c>
      <c r="D43" s="14" t="n">
        <v>1000000</v>
      </c>
      <c r="E43" s="15" t="n">
        <v>1047.86</v>
      </c>
      <c r="F43" s="16" t="n">
        <v>0.0008</v>
      </c>
      <c r="G43" s="16" t="n">
        <v>0.066052</v>
      </c>
    </row>
    <row r="44">
      <c r="A44" s="13" t="inlineStr">
        <is>
          <t>7.25% NPCIL NCD RED 15-12-2030 XXXIII D**</t>
        </is>
      </c>
      <c r="B44" s="32" t="inlineStr">
        <is>
          <t>INE206D08444</t>
        </is>
      </c>
      <c r="C44" s="32" t="inlineStr">
        <is>
          <t>CRISIL AAA</t>
        </is>
      </c>
      <c r="D44" s="14" t="n">
        <v>1000000</v>
      </c>
      <c r="E44" s="15" t="n">
        <v>1027.81</v>
      </c>
      <c r="F44" s="16" t="n">
        <v>0.0008</v>
      </c>
      <c r="G44" s="16" t="n">
        <v>0.067</v>
      </c>
    </row>
    <row r="45">
      <c r="A45" s="13" t="inlineStr">
        <is>
          <t>7% POWER FIN CORP NCD RED 22-01-2031**</t>
        </is>
      </c>
      <c r="B45" s="32" t="inlineStr">
        <is>
          <t>INE134E07AN1</t>
        </is>
      </c>
      <c r="C45" s="32" t="inlineStr">
        <is>
          <t>CRISIL AAA</t>
        </is>
      </c>
      <c r="D45" s="14" t="n">
        <v>1000000</v>
      </c>
      <c r="E45" s="15" t="n">
        <v>1004.56</v>
      </c>
      <c r="F45" s="16" t="n">
        <v>0.0007</v>
      </c>
      <c r="G45" s="16" t="n">
        <v>0.06884999999999999</v>
      </c>
    </row>
    <row r="46">
      <c r="A46" s="13" t="inlineStr">
        <is>
          <t>9.35% POWER GRID NCD RED 29-08-2030**</t>
        </is>
      </c>
      <c r="B46" s="32" t="inlineStr">
        <is>
          <t>INE752E07JA8</t>
        </is>
      </c>
      <c r="C46" s="32" t="inlineStr">
        <is>
          <t>CRISIL AAA</t>
        </is>
      </c>
      <c r="D46" s="14" t="n">
        <v>500000</v>
      </c>
      <c r="E46" s="15" t="n">
        <v>550.36</v>
      </c>
      <c r="F46" s="16" t="n">
        <v>0.0004</v>
      </c>
      <c r="G46" s="16" t="n">
        <v>0.067812</v>
      </c>
    </row>
    <row r="47">
      <c r="A47" s="13" t="inlineStr">
        <is>
          <t>8.5% NHPC LTD NCD RED 14-07-2030**</t>
        </is>
      </c>
      <c r="B47" s="32" t="inlineStr">
        <is>
          <t>INE848E07906</t>
        </is>
      </c>
      <c r="C47" s="32" t="inlineStr">
        <is>
          <t>FITCH AAA</t>
        </is>
      </c>
      <c r="D47" s="14" t="n">
        <v>500000</v>
      </c>
      <c r="E47" s="15" t="n">
        <v>533.25</v>
      </c>
      <c r="F47" s="16" t="n">
        <v>0.0004</v>
      </c>
      <c r="G47" s="16" t="n">
        <v>0.067575</v>
      </c>
    </row>
    <row r="48">
      <c r="A48" s="13" t="inlineStr">
        <is>
          <t>8.14% NUCLEAR POWER NCD RED 25-03-2030**</t>
        </is>
      </c>
      <c r="B48" s="32" t="inlineStr">
        <is>
          <t>INE206D08303</t>
        </is>
      </c>
      <c r="C48" s="32" t="inlineStr">
        <is>
          <t>CRISIL AAA</t>
        </is>
      </c>
      <c r="D48" s="14" t="n">
        <v>500000</v>
      </c>
      <c r="E48" s="15" t="n">
        <v>528.87</v>
      </c>
      <c r="F48" s="16" t="n">
        <v>0.0004</v>
      </c>
      <c r="G48" s="16" t="n">
        <v>0.06685000000000001</v>
      </c>
    </row>
    <row r="49">
      <c r="A49" s="13" t="inlineStr">
        <is>
          <t>8.37% HUDCO NCD RED 23-03-2029**</t>
        </is>
      </c>
      <c r="B49" s="32" t="inlineStr">
        <is>
          <t>INE031A08707</t>
        </is>
      </c>
      <c r="C49" s="32" t="inlineStr">
        <is>
          <t>ICRA AAA</t>
        </is>
      </c>
      <c r="D49" s="14" t="n">
        <v>500000</v>
      </c>
      <c r="E49" s="15" t="n">
        <v>525.16</v>
      </c>
      <c r="F49" s="16" t="n">
        <v>0.0004</v>
      </c>
      <c r="G49" s="16" t="n">
        <v>0.067565</v>
      </c>
    </row>
    <row r="50">
      <c r="A50" s="13" t="inlineStr">
        <is>
          <t>8.3% NTPC LTD NCD RED 15-01-2029**</t>
        </is>
      </c>
      <c r="B50" s="32" t="inlineStr">
        <is>
          <t>INE733E07KJ7</t>
        </is>
      </c>
      <c r="C50" s="32" t="inlineStr">
        <is>
          <t>CRISIL AAA</t>
        </is>
      </c>
      <c r="D50" s="14" t="n">
        <v>500000</v>
      </c>
      <c r="E50" s="15" t="n">
        <v>524.3</v>
      </c>
      <c r="F50" s="16" t="n">
        <v>0.0004</v>
      </c>
      <c r="G50" s="16" t="n">
        <v>0.06519999999999999</v>
      </c>
    </row>
    <row r="51">
      <c r="A51" s="13" t="inlineStr">
        <is>
          <t>8.13% PGCIL NCD 25-04-2029 LIII J**</t>
        </is>
      </c>
      <c r="B51" s="32" t="inlineStr">
        <is>
          <t>INE752E07NV6</t>
        </is>
      </c>
      <c r="C51" s="32" t="inlineStr">
        <is>
          <t>CRISIL AAA</t>
        </is>
      </c>
      <c r="D51" s="14" t="n">
        <v>500000</v>
      </c>
      <c r="E51" s="15" t="n">
        <v>523.15</v>
      </c>
      <c r="F51" s="16" t="n">
        <v>0.0004</v>
      </c>
      <c r="G51" s="16" t="n">
        <v>0.06544999999999999</v>
      </c>
    </row>
    <row r="52">
      <c r="A52" s="13" t="inlineStr">
        <is>
          <t>8.13% NPCIL NCD 28-03-2028 XXXII B**</t>
        </is>
      </c>
      <c r="B52" s="32" t="inlineStr">
        <is>
          <t>INE206D08378</t>
        </is>
      </c>
      <c r="C52" s="32" t="inlineStr">
        <is>
          <t>CRISIL AAA</t>
        </is>
      </c>
      <c r="D52" s="14" t="n">
        <v>500000</v>
      </c>
      <c r="E52" s="15" t="n">
        <v>518.1900000000001</v>
      </c>
      <c r="F52" s="16" t="n">
        <v>0.0004</v>
      </c>
      <c r="G52" s="16" t="n">
        <v>0.065148</v>
      </c>
    </row>
    <row r="53">
      <c r="A53" s="13" t="inlineStr">
        <is>
          <t>6.8% NHPC SR AB STRPP E NCD 24-04-2030**</t>
        </is>
      </c>
      <c r="B53" s="32" t="inlineStr">
        <is>
          <t>INE848E07BN4</t>
        </is>
      </c>
      <c r="C53" s="32" t="inlineStr">
        <is>
          <t>CARE AAA</t>
        </is>
      </c>
      <c r="D53" s="14" t="n">
        <v>500000</v>
      </c>
      <c r="E53" s="15" t="n">
        <v>501.12</v>
      </c>
      <c r="F53" s="16" t="n">
        <v>0.0004</v>
      </c>
      <c r="G53" s="16" t="n">
        <v>0.06725</v>
      </c>
    </row>
    <row r="54">
      <c r="A54" s="13" t="inlineStr">
        <is>
          <t>6.75% HUDCO NCD RED 29-05-2030**</t>
        </is>
      </c>
      <c r="B54" s="32" t="inlineStr">
        <is>
          <t>INE031A08806</t>
        </is>
      </c>
      <c r="C54" s="32" t="inlineStr">
        <is>
          <t>ICRA AAA</t>
        </is>
      </c>
      <c r="D54" s="14" t="n">
        <v>500000</v>
      </c>
      <c r="E54" s="15" t="n">
        <v>498.11</v>
      </c>
      <c r="F54" s="16" t="n">
        <v>0.0004</v>
      </c>
      <c r="G54" s="16" t="n">
        <v>0.068359</v>
      </c>
    </row>
    <row r="55">
      <c r="A55" s="17" t="inlineStr">
        <is>
          <t>Sub Total</t>
        </is>
      </c>
      <c r="B55" s="33" t="n"/>
      <c r="C55" s="33" t="n"/>
      <c r="D55" s="18" t="n"/>
      <c r="E55" s="19" t="n">
        <v>1231626.04</v>
      </c>
      <c r="F55" s="20" t="n">
        <v>0.914</v>
      </c>
      <c r="G55" s="21" t="n"/>
    </row>
    <row r="56">
      <c r="A56" s="13" t="n"/>
      <c r="B56" s="32" t="n"/>
      <c r="C56" s="32" t="n"/>
      <c r="D56" s="14" t="n"/>
      <c r="E56" s="15" t="n"/>
      <c r="F56" s="16" t="n"/>
      <c r="G56" s="16" t="n"/>
    </row>
    <row r="57">
      <c r="A57" s="17" t="inlineStr">
        <is>
          <t>Government Securities</t>
        </is>
      </c>
      <c r="B57" s="32" t="n"/>
      <c r="C57" s="32" t="n"/>
      <c r="D57" s="14" t="n"/>
      <c r="E57" s="15" t="n"/>
      <c r="F57" s="16" t="n"/>
      <c r="G57" s="16" t="n"/>
    </row>
    <row r="58">
      <c r="A58" s="13" t="inlineStr">
        <is>
          <t>7.32% GOVT OF INDIA RED 13-11-2030</t>
        </is>
      </c>
      <c r="B58" s="32" t="inlineStr">
        <is>
          <t>IN0020230135</t>
        </is>
      </c>
      <c r="C58" s="32" t="inlineStr">
        <is>
          <t>SOVEREIGN</t>
        </is>
      </c>
      <c r="D58" s="14" t="n">
        <v>68500000</v>
      </c>
      <c r="E58" s="15" t="n">
        <v>71513.86</v>
      </c>
      <c r="F58" s="16" t="n">
        <v>0.0531</v>
      </c>
      <c r="G58" s="16" t="n">
        <v>0.063694</v>
      </c>
    </row>
    <row r="59">
      <c r="A59" s="17" t="inlineStr">
        <is>
          <t>Sub Total</t>
        </is>
      </c>
      <c r="B59" s="33" t="n"/>
      <c r="C59" s="33" t="n"/>
      <c r="D59" s="18" t="n"/>
      <c r="E59" s="19" t="n">
        <v>71513.86</v>
      </c>
      <c r="F59" s="20" t="n">
        <v>0.0531</v>
      </c>
      <c r="G59" s="21" t="n"/>
    </row>
    <row r="60">
      <c r="A60" s="13" t="n"/>
      <c r="B60" s="32" t="n"/>
      <c r="C60" s="32" t="n"/>
      <c r="D60" s="14" t="n"/>
      <c r="E60" s="15" t="n"/>
      <c r="F60" s="16" t="n"/>
      <c r="G60" s="16" t="n"/>
    </row>
    <row r="61">
      <c r="A61" s="17" t="inlineStr">
        <is>
          <t>(b)Privately Placed/Unlisted</t>
        </is>
      </c>
      <c r="B61" s="32" t="n"/>
      <c r="C61" s="32" t="n"/>
      <c r="D61" s="14" t="n"/>
      <c r="E61" s="15" t="n"/>
      <c r="F61" s="16" t="n"/>
      <c r="G61" s="16" t="n"/>
    </row>
    <row r="62">
      <c r="A62" s="17" t="inlineStr">
        <is>
          <t>Sub Total</t>
        </is>
      </c>
      <c r="B62" s="32" t="n"/>
      <c r="C62" s="32" t="n"/>
      <c r="D62" s="14" t="n"/>
      <c r="E62" s="22" t="inlineStr">
        <is>
          <t>NIL</t>
        </is>
      </c>
      <c r="F62" s="23" t="inlineStr">
        <is>
          <t>NIL</t>
        </is>
      </c>
      <c r="G62" s="16" t="n"/>
    </row>
    <row r="63">
      <c r="A63" s="13" t="n"/>
      <c r="B63" s="32" t="n"/>
      <c r="C63" s="32" t="n"/>
      <c r="D63" s="14" t="n"/>
      <c r="E63" s="15" t="n"/>
      <c r="F63" s="16" t="n"/>
      <c r="G63" s="16" t="n"/>
    </row>
    <row r="64">
      <c r="A64" s="17" t="inlineStr">
        <is>
          <t>(c)Securitised Debt Instruments</t>
        </is>
      </c>
      <c r="B64" s="32" t="n"/>
      <c r="C64" s="32" t="n"/>
      <c r="D64" s="14" t="n"/>
      <c r="E64" s="15" t="n"/>
      <c r="F64" s="16" t="n"/>
      <c r="G64" s="16" t="n"/>
    </row>
    <row r="65">
      <c r="A65" s="17" t="inlineStr">
        <is>
          <t>Sub Total</t>
        </is>
      </c>
      <c r="B65" s="32" t="n"/>
      <c r="C65" s="32" t="n"/>
      <c r="D65" s="14" t="n"/>
      <c r="E65" s="22" t="inlineStr">
        <is>
          <t>NIL</t>
        </is>
      </c>
      <c r="F65" s="23" t="inlineStr">
        <is>
          <t>NIL</t>
        </is>
      </c>
      <c r="G65" s="16" t="n"/>
    </row>
    <row r="66">
      <c r="A66" s="13" t="n"/>
      <c r="B66" s="32" t="n"/>
      <c r="C66" s="32" t="n"/>
      <c r="D66" s="14" t="n"/>
      <c r="E66" s="15" t="n"/>
      <c r="F66" s="16" t="n"/>
      <c r="G66" s="16" t="n"/>
    </row>
    <row r="67">
      <c r="A67" s="25" t="inlineStr">
        <is>
          <t>TOTAL</t>
        </is>
      </c>
      <c r="B67" s="34" t="n"/>
      <c r="C67" s="34" t="n"/>
      <c r="D67" s="26" t="n"/>
      <c r="E67" s="19" t="n">
        <v>1303139.9</v>
      </c>
      <c r="F67" s="20" t="n">
        <v>0.9671</v>
      </c>
      <c r="G67" s="21" t="n"/>
    </row>
    <row r="68">
      <c r="A68" s="13" t="n"/>
      <c r="B68" s="32" t="n"/>
      <c r="C68" s="32" t="n"/>
      <c r="D68" s="14" t="n"/>
      <c r="E68" s="15" t="n"/>
      <c r="F68" s="16" t="n"/>
      <c r="G68" s="16" t="n"/>
    </row>
    <row r="69">
      <c r="A69" s="13" t="n"/>
      <c r="B69" s="32" t="n"/>
      <c r="C69" s="32" t="n"/>
      <c r="D69" s="14" t="n"/>
      <c r="E69" s="15" t="n"/>
      <c r="F69" s="16" t="n"/>
      <c r="G69" s="16" t="n"/>
    </row>
    <row r="70">
      <c r="A70" s="17" t="inlineStr">
        <is>
          <t>TREPS / Reverse Repo</t>
        </is>
      </c>
      <c r="B70" s="32" t="n"/>
      <c r="C70" s="32" t="n"/>
      <c r="D70" s="14" t="n"/>
      <c r="E70" s="15" t="n"/>
      <c r="F70" s="16" t="n"/>
      <c r="G70" s="16" t="n"/>
    </row>
    <row r="71">
      <c r="A71" s="13" t="inlineStr">
        <is>
          <t>Clearing Corporation of India Ltd.</t>
        </is>
      </c>
      <c r="B71" s="32" t="n"/>
      <c r="C71" s="32" t="n"/>
      <c r="D71" s="14" t="n"/>
      <c r="E71" s="15" t="n">
        <v>2329.97</v>
      </c>
      <c r="F71" s="16" t="n">
        <v>0.0017</v>
      </c>
      <c r="G71" s="16" t="n">
        <v>0.053935</v>
      </c>
    </row>
    <row r="72">
      <c r="A72" s="17" t="inlineStr">
        <is>
          <t>Sub Total</t>
        </is>
      </c>
      <c r="B72" s="33" t="n"/>
      <c r="C72" s="33" t="n"/>
      <c r="D72" s="18" t="n"/>
      <c r="E72" s="19" t="n">
        <v>2329.97</v>
      </c>
      <c r="F72" s="20" t="n">
        <v>0.0017</v>
      </c>
      <c r="G72" s="21" t="n"/>
    </row>
    <row r="73">
      <c r="A73" s="13" t="n"/>
      <c r="B73" s="32" t="n"/>
      <c r="C73" s="32" t="n"/>
      <c r="D73" s="14" t="n"/>
      <c r="E73" s="15" t="n"/>
      <c r="F73" s="16" t="n"/>
      <c r="G73" s="16" t="n"/>
    </row>
    <row r="74">
      <c r="A74" s="25" t="inlineStr">
        <is>
          <t>TOTAL</t>
        </is>
      </c>
      <c r="B74" s="34" t="n"/>
      <c r="C74" s="34" t="n"/>
      <c r="D74" s="26" t="n"/>
      <c r="E74" s="19" t="n">
        <v>2329.97</v>
      </c>
      <c r="F74" s="20" t="n">
        <v>0.0017</v>
      </c>
      <c r="G74" s="21" t="n"/>
    </row>
    <row r="75">
      <c r="A75" s="13" t="inlineStr">
        <is>
          <t>Accrued Interest</t>
        </is>
      </c>
      <c r="B75" s="32" t="n"/>
      <c r="C75" s="32" t="n"/>
      <c r="D75" s="14" t="n"/>
      <c r="E75" s="15" t="n">
        <v>42371.4041926</v>
      </c>
      <c r="F75" s="16" t="n">
        <v>0.031437</v>
      </c>
      <c r="G75" s="16" t="n"/>
    </row>
    <row r="76">
      <c r="A76" s="13" t="inlineStr">
        <is>
          <t>Net Receivables/(Payables)</t>
        </is>
      </c>
      <c r="B76" s="32" t="n"/>
      <c r="C76" s="32" t="n"/>
      <c r="D76" s="14" t="n"/>
      <c r="E76" s="36" t="n">
        <v>-63.5641926</v>
      </c>
      <c r="F76" s="37" t="n">
        <v>-0.000237</v>
      </c>
      <c r="G76" s="16" t="n">
        <v>0.053935</v>
      </c>
    </row>
    <row r="77">
      <c r="A77" s="27" t="inlineStr">
        <is>
          <t>GRAND TOTAL</t>
        </is>
      </c>
      <c r="B77" s="35" t="n"/>
      <c r="C77" s="35" t="n"/>
      <c r="D77" s="28" t="n"/>
      <c r="E77" s="29" t="n">
        <v>1347777.71</v>
      </c>
      <c r="F77" s="30" t="n">
        <v>1</v>
      </c>
      <c r="G77" s="30" t="n"/>
    </row>
    <row r="79">
      <c r="A79" s="83" t="inlineStr">
        <is>
          <t>**Non Traded Security</t>
        </is>
      </c>
    </row>
    <row r="80">
      <c r="A80" s="83" t="inlineStr">
        <is>
          <t>In accordance with SEBI Circular no. SEBI/HO/IMD/PoD2/P/CIR/2024/183 dated December 13, 2024, Debt Index Replication Factor (DIRF) is 69.08%.</t>
        </is>
      </c>
    </row>
    <row r="82">
      <c r="A82" s="83" t="inlineStr">
        <is>
          <t>Notes:</t>
        </is>
      </c>
    </row>
    <row r="83" ht="29" customHeight="1">
      <c r="A83" s="57" t="inlineStr">
        <is>
          <t>1. Security in default beyond its maturiy date</t>
        </is>
      </c>
      <c r="B83" s="3" t="inlineStr">
        <is>
          <t>NIL</t>
        </is>
      </c>
    </row>
    <row r="84">
      <c r="A84" t="inlineStr">
        <is>
          <t>2. NAV at the beginning of the period (Rs. per unit)</t>
        </is>
      </c>
    </row>
    <row r="85">
      <c r="A85" t="inlineStr">
        <is>
          <t>Plan /option (Face Value 1000)</t>
        </is>
      </c>
      <c r="B85" t="inlineStr">
        <is>
          <t>As on</t>
        </is>
      </c>
      <c r="C85" t="inlineStr">
        <is>
          <t>As on</t>
        </is>
      </c>
    </row>
    <row r="86">
      <c r="B86" s="58" t="n">
        <v>45961</v>
      </c>
      <c r="C86" s="58" t="n">
        <v>45989</v>
      </c>
    </row>
    <row r="87">
      <c r="A87" t="inlineStr">
        <is>
          <t>Growth Option</t>
        </is>
      </c>
      <c r="B87" t="n">
        <v>1391.0863</v>
      </c>
      <c r="C87" t="n">
        <v>1398.5451</v>
      </c>
    </row>
    <row r="89">
      <c r="A89" t="inlineStr">
        <is>
          <t xml:space="preserve">3. Total Dividend (Net) declared during the month </t>
        </is>
      </c>
      <c r="B89" s="3" t="inlineStr">
        <is>
          <t>NIL</t>
        </is>
      </c>
    </row>
    <row r="90">
      <c r="A90" t="inlineStr">
        <is>
          <t>4. Bonus was declared during the month</t>
        </is>
      </c>
      <c r="B90" s="3" t="inlineStr">
        <is>
          <t>NIL</t>
        </is>
      </c>
    </row>
    <row r="91" ht="58" customHeight="1">
      <c r="A91" s="57" t="inlineStr">
        <is>
          <t>5. Investment in Repo of Corporate Debt Securities during the month ended November 30, 2025</t>
        </is>
      </c>
      <c r="B91" s="3" t="inlineStr">
        <is>
          <t>NIL</t>
        </is>
      </c>
    </row>
    <row r="92" ht="43.5" customHeight="1">
      <c r="A92" s="57" t="inlineStr">
        <is>
          <t>6. Investment in foreign securities/ADRs/GDRs at the end of the month</t>
        </is>
      </c>
      <c r="B92" s="3" t="inlineStr">
        <is>
          <t>NIL</t>
        </is>
      </c>
    </row>
    <row r="93">
      <c r="A93" t="inlineStr">
        <is>
          <t>7. Average Portfolio Maturity</t>
        </is>
      </c>
      <c r="B93" s="60">
        <f>B108</f>
        <v/>
      </c>
    </row>
    <row r="94" ht="72.5" customHeight="1">
      <c r="A94" s="57" t="inlineStr">
        <is>
          <t>8. Total gross exposure to derivative instruments (excluding reversed positions) at the end of the month (Rs. in Lakhs)</t>
        </is>
      </c>
      <c r="B94" s="3" t="inlineStr">
        <is>
          <t>NIL</t>
        </is>
      </c>
    </row>
    <row r="95">
      <c r="B95" s="3" t="n"/>
    </row>
    <row r="96" ht="58" customHeight="1">
      <c r="A96" s="57" t="inlineStr">
        <is>
          <t>9. Margin Deposits includes Margin money placed on derivatives other than margin money placed with bank</t>
        </is>
      </c>
      <c r="B96" s="3" t="inlineStr">
        <is>
          <t>NIL</t>
        </is>
      </c>
    </row>
    <row r="97" ht="58" customHeight="1">
      <c r="A97" s="57" t="inlineStr">
        <is>
          <t>10. Value of investment made by other schemes under same management (Rs. In Lakhs)</t>
        </is>
      </c>
      <c r="B97" t="n">
        <v>474134.71</v>
      </c>
    </row>
    <row r="98" ht="43.5" customHeight="1">
      <c r="A98" s="57" t="inlineStr">
        <is>
          <t>11. Number of instance of deviation In valuation of securities</t>
        </is>
      </c>
      <c r="B98" s="3" t="inlineStr">
        <is>
          <t>NIL</t>
        </is>
      </c>
    </row>
    <row r="99" ht="43.5" customHeight="1">
      <c r="A99" s="57" t="inlineStr">
        <is>
          <t>12. Total value and percentage of illiquid equity shares / securities</t>
        </is>
      </c>
      <c r="B99" s="3" t="inlineStr">
        <is>
          <t>NIL</t>
        </is>
      </c>
    </row>
    <row r="101">
      <c r="A101" t="inlineStr">
        <is>
          <t>Portfolio Information</t>
        </is>
      </c>
    </row>
    <row r="102">
      <c r="A102" s="61" t="inlineStr">
        <is>
          <t>Scheme Name :</t>
        </is>
      </c>
      <c r="B102" s="61" t="inlineStr">
        <is>
          <t>BHARAT Bond ETF - April 2031</t>
        </is>
      </c>
    </row>
    <row r="103">
      <c r="A103" s="61" t="inlineStr">
        <is>
          <t>Description (if any)</t>
        </is>
      </c>
      <c r="B103" s="61" t="inlineStr">
        <is>
          <t>Debt ETFs</t>
        </is>
      </c>
    </row>
    <row r="104">
      <c r="A104" s="61" t="n"/>
      <c r="B104" s="61" t="n"/>
    </row>
    <row r="105">
      <c r="A105" s="61" t="inlineStr">
        <is>
          <t>Annualised Portfolio YTM* :</t>
        </is>
      </c>
      <c r="B105" s="62" t="n">
        <v>6.785803669657513</v>
      </c>
    </row>
    <row r="106">
      <c r="A106" s="61" t="n"/>
      <c r="B106" s="61" t="n"/>
    </row>
    <row r="107">
      <c r="A107" s="61" t="inlineStr">
        <is>
          <t>Macaulay Duration</t>
        </is>
      </c>
      <c r="B107" s="63" t="n">
        <v>4.4003</v>
      </c>
    </row>
    <row r="108">
      <c r="A108" s="61" t="inlineStr">
        <is>
          <t>Residual Maturity</t>
        </is>
      </c>
      <c r="B108" s="63" t="n">
        <v>5.195328330329715</v>
      </c>
    </row>
    <row r="109">
      <c r="A109" s="61" t="n"/>
      <c r="B109" s="61" t="n"/>
    </row>
    <row r="110">
      <c r="A110" s="61" t="inlineStr">
        <is>
          <t xml:space="preserve">As on (Date) </t>
        </is>
      </c>
      <c r="B110" s="64" t="n">
        <v>45991</v>
      </c>
    </row>
    <row r="112" ht="70" customHeight="1">
      <c r="A112" s="85" t="inlineStr">
        <is>
          <t>Scheme Name</t>
        </is>
      </c>
      <c r="B112" s="85" t="inlineStr">
        <is>
          <t>Risk- O - Meter</t>
        </is>
      </c>
      <c r="C112" s="85" t="inlineStr">
        <is>
          <t>Benchmark of the Scheme</t>
        </is>
      </c>
      <c r="D112" s="85" t="inlineStr">
        <is>
          <t>Benchmark Risk-o-meter</t>
        </is>
      </c>
    </row>
    <row r="113" ht="70" customHeight="1">
      <c r="A113" s="85" t="inlineStr">
        <is>
          <t>BHARAT Bond ETF - April 2031</t>
        </is>
      </c>
      <c r="B113" s="85" t="n"/>
      <c r="C113" s="85" t="inlineStr">
        <is>
          <t>NIFTY BHARAT Bond Index - April 2031</t>
        </is>
      </c>
      <c r="D113" s="85" t="n"/>
      <c r="E113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4.xml><?xml version="1.0" encoding="utf-8"?>
<worksheet xmlns="http://schemas.openxmlformats.org/spreadsheetml/2006/main">
  <sheetPr>
    <outlinePr summaryBelow="1" summaryRight="1"/>
    <pageSetUpPr/>
  </sheetPr>
  <dimension ref="A1:G98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BHARAT BOND ETF – APRIL 2032 AS ON NOVEMBER 30, 2025</t>
        </is>
      </c>
    </row>
    <row r="2" ht="31.5" customHeight="1">
      <c r="A2" s="84" t="inlineStr">
        <is>
          <t>(An open ended Target Maturity Exchange Traded Bond Fund predominantly investing in constituents of Nifty BHARAT Bond Index - April 2032)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6.92% REC LTD NCD RED 20-03-2032**</t>
        </is>
      </c>
      <c r="B11" s="32" t="inlineStr">
        <is>
          <t>INE020B08DV3</t>
        </is>
      </c>
      <c r="C11" s="32" t="inlineStr">
        <is>
          <t>CRISIL AAA</t>
        </is>
      </c>
      <c r="D11" s="14" t="n">
        <v>149500000</v>
      </c>
      <c r="E11" s="15" t="n">
        <v>149280.68</v>
      </c>
      <c r="F11" s="16" t="n">
        <v>0.1383</v>
      </c>
      <c r="G11" s="16" t="n">
        <v>0.069397</v>
      </c>
    </row>
    <row r="12">
      <c r="A12" s="13" t="inlineStr">
        <is>
          <t>6.92% POWER FINANCE NCD 14-04-32**</t>
        </is>
      </c>
      <c r="B12" s="32" t="inlineStr">
        <is>
          <t>INE134E08LN6</t>
        </is>
      </c>
      <c r="C12" s="32" t="inlineStr">
        <is>
          <t>CRISIL AAA</t>
        </is>
      </c>
      <c r="D12" s="14" t="n">
        <v>123500000</v>
      </c>
      <c r="E12" s="15" t="n">
        <v>123308.7</v>
      </c>
      <c r="F12" s="16" t="n">
        <v>0.1143</v>
      </c>
      <c r="G12" s="16" t="n">
        <v>0.06955</v>
      </c>
    </row>
    <row r="13">
      <c r="A13" s="13" t="inlineStr">
        <is>
          <t>6.74% NTPC LTD RED 14-04-2032**</t>
        </is>
      </c>
      <c r="B13" s="32" t="inlineStr">
        <is>
          <t>INE733E08205</t>
        </is>
      </c>
      <c r="C13" s="32" t="inlineStr">
        <is>
          <t>CRISIL AAA</t>
        </is>
      </c>
      <c r="D13" s="14" t="n">
        <v>92000000</v>
      </c>
      <c r="E13" s="15" t="n">
        <v>91625.64999999999</v>
      </c>
      <c r="F13" s="16" t="n">
        <v>0.0849</v>
      </c>
      <c r="G13" s="16" t="n">
        <v>0.06825000000000001</v>
      </c>
    </row>
    <row r="14">
      <c r="A14" s="13" t="inlineStr">
        <is>
          <t>7.48% MANGALORE REF&amp;PET 14-04-2032**</t>
        </is>
      </c>
      <c r="B14" s="32" t="inlineStr">
        <is>
          <t>INE103A08050</t>
        </is>
      </c>
      <c r="C14" s="32" t="inlineStr">
        <is>
          <t>CARE AAA</t>
        </is>
      </c>
      <c r="D14" s="14" t="n">
        <v>83700000</v>
      </c>
      <c r="E14" s="15" t="n">
        <v>85815.52</v>
      </c>
      <c r="F14" s="16" t="n">
        <v>0.0795</v>
      </c>
      <c r="G14" s="16" t="n">
        <v>0.069781</v>
      </c>
    </row>
    <row r="15">
      <c r="A15" s="13" t="inlineStr">
        <is>
          <t>6.87% NHAI NCD RED 14-04-2032**</t>
        </is>
      </c>
      <c r="B15" s="32" t="inlineStr">
        <is>
          <t>INE906B07JA6</t>
        </is>
      </c>
      <c r="C15" s="32" t="inlineStr">
        <is>
          <t>CRISIL AAA</t>
        </is>
      </c>
      <c r="D15" s="14" t="n">
        <v>82000000</v>
      </c>
      <c r="E15" s="15" t="n">
        <v>81851.5</v>
      </c>
      <c r="F15" s="16" t="n">
        <v>0.07580000000000001</v>
      </c>
      <c r="G15" s="16" t="n">
        <v>0.06909999999999999</v>
      </c>
    </row>
    <row r="16">
      <c r="A16" s="13" t="inlineStr">
        <is>
          <t>6.87% IRFC NCD RED 14-04-2032**</t>
        </is>
      </c>
      <c r="B16" s="32" t="inlineStr">
        <is>
          <t>INE053F08163</t>
        </is>
      </c>
      <c r="C16" s="32" t="inlineStr">
        <is>
          <t>CRISIL AAA</t>
        </is>
      </c>
      <c r="D16" s="14" t="n">
        <v>75000000</v>
      </c>
      <c r="E16" s="15" t="n">
        <v>74582.10000000001</v>
      </c>
      <c r="F16" s="16" t="n">
        <v>0.06909999999999999</v>
      </c>
      <c r="G16" s="16" t="n">
        <v>0.069838</v>
      </c>
    </row>
    <row r="17">
      <c r="A17" s="13" t="inlineStr">
        <is>
          <t>7.79% IOC NCD RED 12-04-2032**</t>
        </is>
      </c>
      <c r="B17" s="32" t="inlineStr">
        <is>
          <t>INE242A08528</t>
        </is>
      </c>
      <c r="C17" s="32" t="inlineStr">
        <is>
          <t>CRISIL AAA</t>
        </is>
      </c>
      <c r="D17" s="14" t="n">
        <v>50500000</v>
      </c>
      <c r="E17" s="15" t="n">
        <v>53008.18</v>
      </c>
      <c r="F17" s="16" t="n">
        <v>0.0491</v>
      </c>
      <c r="G17" s="16" t="n">
        <v>0.06795</v>
      </c>
    </row>
    <row r="18">
      <c r="A18" s="13" t="inlineStr">
        <is>
          <t>6.85% NABARD NCD RED 14-04-2032**</t>
        </is>
      </c>
      <c r="B18" s="32" t="inlineStr">
        <is>
          <t>INE261F08DL5</t>
        </is>
      </c>
      <c r="C18" s="32" t="inlineStr">
        <is>
          <t>CRISIL AAA</t>
        </is>
      </c>
      <c r="D18" s="14" t="n">
        <v>50000000</v>
      </c>
      <c r="E18" s="15" t="n">
        <v>49622.9</v>
      </c>
      <c r="F18" s="16" t="n">
        <v>0.046</v>
      </c>
      <c r="G18" s="16" t="n">
        <v>0.0699</v>
      </c>
    </row>
    <row r="19">
      <c r="A19" s="13" t="inlineStr">
        <is>
          <t>7.81% HPCL NCD RED 13-04-2032**</t>
        </is>
      </c>
      <c r="B19" s="32" t="inlineStr">
        <is>
          <t>INE094A08119</t>
        </is>
      </c>
      <c r="C19" s="32" t="inlineStr">
        <is>
          <t>CRISIL AAA</t>
        </is>
      </c>
      <c r="D19" s="14" t="n">
        <v>39500000</v>
      </c>
      <c r="E19" s="15" t="n">
        <v>41543.73</v>
      </c>
      <c r="F19" s="16" t="n">
        <v>0.0385</v>
      </c>
      <c r="G19" s="16" t="n">
        <v>0.06775</v>
      </c>
    </row>
    <row r="20">
      <c r="A20" s="13" t="inlineStr">
        <is>
          <t>6.85% NLC INDIA RED 13-04-2032**</t>
        </is>
      </c>
      <c r="B20" s="32" t="inlineStr">
        <is>
          <t>INE589A08043</t>
        </is>
      </c>
      <c r="C20" s="32" t="inlineStr">
        <is>
          <t>CRISIL AAA</t>
        </is>
      </c>
      <c r="D20" s="14" t="n">
        <v>38000000</v>
      </c>
      <c r="E20" s="15" t="n">
        <v>37822.35</v>
      </c>
      <c r="F20" s="16" t="n">
        <v>0.035</v>
      </c>
      <c r="G20" s="16" t="n">
        <v>0.069475</v>
      </c>
    </row>
    <row r="21">
      <c r="A21" s="13" t="inlineStr">
        <is>
          <t>6.92% IRFC NCD SR 161 RED 29-08-2031**</t>
        </is>
      </c>
      <c r="B21" s="32" t="inlineStr">
        <is>
          <t>INE053F08122</t>
        </is>
      </c>
      <c r="C21" s="32" t="inlineStr">
        <is>
          <t>CRISIL AAA</t>
        </is>
      </c>
      <c r="D21" s="14" t="n">
        <v>29000000</v>
      </c>
      <c r="E21" s="15" t="n">
        <v>29082.13</v>
      </c>
      <c r="F21" s="16" t="n">
        <v>0.0269</v>
      </c>
      <c r="G21" s="16" t="n">
        <v>0.06855</v>
      </c>
    </row>
    <row r="22">
      <c r="A22" s="13" t="inlineStr">
        <is>
          <t>7.82% PFC SR BS225 NCD RED 12-03-2032**</t>
        </is>
      </c>
      <c r="B22" s="32" t="inlineStr">
        <is>
          <t>INE134E08ME3</t>
        </is>
      </c>
      <c r="C22" s="32" t="inlineStr">
        <is>
          <t>CRISIL AAA</t>
        </is>
      </c>
      <c r="D22" s="14" t="n">
        <v>25000000</v>
      </c>
      <c r="E22" s="15" t="n">
        <v>26057.33</v>
      </c>
      <c r="F22" s="16" t="n">
        <v>0.0241</v>
      </c>
      <c r="G22" s="16" t="n">
        <v>0.06955</v>
      </c>
    </row>
    <row r="23">
      <c r="A23" s="13" t="inlineStr">
        <is>
          <t>7.2% NAT HSG BANK NCD RED 03-10-2031**</t>
        </is>
      </c>
      <c r="B23" s="32" t="inlineStr">
        <is>
          <t>INE557F08GB0</t>
        </is>
      </c>
      <c r="C23" s="32" t="inlineStr">
        <is>
          <t>CARE AAA</t>
        </is>
      </c>
      <c r="D23" s="14" t="n">
        <v>23000000</v>
      </c>
      <c r="E23" s="15" t="n">
        <v>23402.43</v>
      </c>
      <c r="F23" s="16" t="n">
        <v>0.0217</v>
      </c>
      <c r="G23" s="16" t="n">
        <v>0.0683</v>
      </c>
    </row>
    <row r="24">
      <c r="A24" s="13" t="inlineStr">
        <is>
          <t>6.89% IRFC NCD RED 18-07-2031**</t>
        </is>
      </c>
      <c r="B24" s="32" t="inlineStr">
        <is>
          <t>INE053F08106</t>
        </is>
      </c>
      <c r="C24" s="32" t="inlineStr">
        <is>
          <t>CRISIL AAA</t>
        </is>
      </c>
      <c r="D24" s="14" t="n">
        <v>19000000</v>
      </c>
      <c r="E24" s="15" t="n">
        <v>19025.76</v>
      </c>
      <c r="F24" s="16" t="n">
        <v>0.0176</v>
      </c>
      <c r="G24" s="16" t="n">
        <v>0.06855</v>
      </c>
    </row>
    <row r="25">
      <c r="A25" s="13" t="inlineStr">
        <is>
          <t>7.35% NHB NCD RED 02-01-2032**</t>
        </is>
      </c>
      <c r="B25" s="32" t="inlineStr">
        <is>
          <t>INE557F08GD6</t>
        </is>
      </c>
      <c r="C25" s="32" t="inlineStr">
        <is>
          <t>CARE AAA</t>
        </is>
      </c>
      <c r="D25" s="14" t="n">
        <v>12500000</v>
      </c>
      <c r="E25" s="15" t="n">
        <v>12769.18</v>
      </c>
      <c r="F25" s="16" t="n">
        <v>0.0118</v>
      </c>
      <c r="G25" s="16" t="n">
        <v>0.06900000000000001</v>
      </c>
    </row>
    <row r="26">
      <c r="A26" s="13" t="inlineStr">
        <is>
          <t>6.69% NTPC LTD NCD RED 12-09-2031**</t>
        </is>
      </c>
      <c r="B26" s="32" t="inlineStr">
        <is>
          <t>INE733E08197</t>
        </is>
      </c>
      <c r="C26" s="32" t="inlineStr">
        <is>
          <t>CRISIL AAA</t>
        </is>
      </c>
      <c r="D26" s="14" t="n">
        <v>11000000</v>
      </c>
      <c r="E26" s="15" t="n">
        <v>10970.37</v>
      </c>
      <c r="F26" s="16" t="n">
        <v>0.0102</v>
      </c>
      <c r="G26" s="16" t="n">
        <v>0.0674</v>
      </c>
    </row>
    <row r="27">
      <c r="A27" s="13" t="inlineStr">
        <is>
          <t>7.38% NABARD NCD RED 20-10-2031**</t>
        </is>
      </c>
      <c r="B27" s="32" t="inlineStr">
        <is>
          <t>INE261F08683</t>
        </is>
      </c>
      <c r="C27" s="32" t="inlineStr">
        <is>
          <t>CRISIL AAA</t>
        </is>
      </c>
      <c r="D27" s="14" t="n">
        <v>10000000</v>
      </c>
      <c r="E27" s="15" t="n">
        <v>10204.33</v>
      </c>
      <c r="F27" s="16" t="n">
        <v>0.0095</v>
      </c>
      <c r="G27" s="16" t="n">
        <v>0.0694</v>
      </c>
    </row>
    <row r="28">
      <c r="A28" s="13" t="inlineStr">
        <is>
          <t>8.12% EXIM BANK SR T02 NCD 25-04-2031**</t>
        </is>
      </c>
      <c r="B28" s="32" t="inlineStr">
        <is>
          <t>INE514E08FC4</t>
        </is>
      </c>
      <c r="C28" s="32" t="inlineStr">
        <is>
          <t>CRISIL AAA</t>
        </is>
      </c>
      <c r="D28" s="14" t="n">
        <v>9000000</v>
      </c>
      <c r="E28" s="15" t="n">
        <v>9517.77</v>
      </c>
      <c r="F28" s="16" t="n">
        <v>0.008800000000000001</v>
      </c>
      <c r="G28" s="16" t="n">
        <v>0.067967</v>
      </c>
    </row>
    <row r="29">
      <c r="A29" s="13" t="inlineStr">
        <is>
          <t>7.55% PGC SERIES LV NCD RED 21-09-2031**</t>
        </is>
      </c>
      <c r="B29" s="32" t="inlineStr">
        <is>
          <t>INE752E07OB6</t>
        </is>
      </c>
      <c r="C29" s="32" t="inlineStr">
        <is>
          <t>CRISIL AAA</t>
        </is>
      </c>
      <c r="D29" s="14" t="n">
        <v>7700000</v>
      </c>
      <c r="E29" s="15" t="n">
        <v>7946.45</v>
      </c>
      <c r="F29" s="16" t="n">
        <v>0.0074</v>
      </c>
      <c r="G29" s="16" t="n">
        <v>0.06855</v>
      </c>
    </row>
    <row r="30">
      <c r="A30" s="13" t="inlineStr">
        <is>
          <t>8.25% EXIM BANK SR T04 NCD 23-06-2031**</t>
        </is>
      </c>
      <c r="B30" s="32" t="inlineStr">
        <is>
          <t>INE514E08FE0</t>
        </is>
      </c>
      <c r="C30" s="32" t="inlineStr">
        <is>
          <t>CRISIL AAA</t>
        </is>
      </c>
      <c r="D30" s="14" t="n">
        <v>6000000</v>
      </c>
      <c r="E30" s="15" t="n">
        <v>6388.81</v>
      </c>
      <c r="F30" s="16" t="n">
        <v>0.0059</v>
      </c>
      <c r="G30" s="16" t="n">
        <v>0.067967</v>
      </c>
    </row>
    <row r="31">
      <c r="A31" s="13" t="inlineStr">
        <is>
          <t>8.13% PGCIL NCD 25-04-2031 LIII L**</t>
        </is>
      </c>
      <c r="B31" s="32" t="inlineStr">
        <is>
          <t>INE752E07NX2</t>
        </is>
      </c>
      <c r="C31" s="32" t="inlineStr">
        <is>
          <t>CRISIL AAA</t>
        </is>
      </c>
      <c r="D31" s="14" t="n">
        <v>6000000</v>
      </c>
      <c r="E31" s="15" t="n">
        <v>6337.3</v>
      </c>
      <c r="F31" s="16" t="n">
        <v>0.0059</v>
      </c>
      <c r="G31" s="16" t="n">
        <v>0.06834999999999999</v>
      </c>
    </row>
    <row r="32">
      <c r="A32" s="13" t="inlineStr">
        <is>
          <t>8.1% NTPC NCD RED 27-05-2031**</t>
        </is>
      </c>
      <c r="B32" s="32" t="inlineStr">
        <is>
          <t>INE733E07KD0</t>
        </is>
      </c>
      <c r="C32" s="32" t="inlineStr">
        <is>
          <t>CRISIL AAA</t>
        </is>
      </c>
      <c r="D32" s="14" t="n">
        <v>5500000</v>
      </c>
      <c r="E32" s="15" t="n">
        <v>5835.26</v>
      </c>
      <c r="F32" s="16" t="n">
        <v>0.0054</v>
      </c>
      <c r="G32" s="16" t="n">
        <v>0.0672</v>
      </c>
    </row>
    <row r="33">
      <c r="A33" s="13" t="inlineStr">
        <is>
          <t>8.11% EXIM BANK SR T05 NCD R 11-07-2031**</t>
        </is>
      </c>
      <c r="B33" s="32" t="inlineStr">
        <is>
          <t>INE514E08FF7</t>
        </is>
      </c>
      <c r="C33" s="32" t="inlineStr">
        <is>
          <t>CRISIL AAA</t>
        </is>
      </c>
      <c r="D33" s="14" t="n">
        <v>4500000</v>
      </c>
      <c r="E33" s="15" t="n">
        <v>4761.09</v>
      </c>
      <c r="F33" s="16" t="n">
        <v>0.0044</v>
      </c>
      <c r="G33" s="16" t="n">
        <v>0.068166</v>
      </c>
    </row>
    <row r="34">
      <c r="A34" s="13" t="inlineStr">
        <is>
          <t>7.30% NABARD NCD RED 26-12-2031**</t>
        </is>
      </c>
      <c r="B34" s="32" t="inlineStr">
        <is>
          <t>INE261F08717</t>
        </is>
      </c>
      <c r="C34" s="32" t="inlineStr">
        <is>
          <t>CRISIL AAA</t>
        </is>
      </c>
      <c r="D34" s="14" t="n">
        <v>3500000</v>
      </c>
      <c r="E34" s="15" t="n">
        <v>3581.48</v>
      </c>
      <c r="F34" s="16" t="n">
        <v>0.0033</v>
      </c>
      <c r="G34" s="16" t="n">
        <v>0.0694</v>
      </c>
    </row>
    <row r="35">
      <c r="A35" s="13" t="inlineStr">
        <is>
          <t>8.17% NHPC LTD SR U-1 NCD 27-06-2031**</t>
        </is>
      </c>
      <c r="B35" s="32" t="inlineStr">
        <is>
          <t>INE848E07922</t>
        </is>
      </c>
      <c r="C35" s="32" t="inlineStr">
        <is>
          <t>CARE AAA</t>
        </is>
      </c>
      <c r="D35" s="14" t="n">
        <v>1500000</v>
      </c>
      <c r="E35" s="15" t="n">
        <v>1589.79</v>
      </c>
      <c r="F35" s="16" t="n">
        <v>0.0015</v>
      </c>
      <c r="G35" s="16" t="n">
        <v>0.068275</v>
      </c>
    </row>
    <row r="36">
      <c r="A36" s="13" t="inlineStr">
        <is>
          <t>8.24% NHPC LTD SER U NCD RED 27-06-2031**</t>
        </is>
      </c>
      <c r="B36" s="32" t="inlineStr">
        <is>
          <t>INE848E07914</t>
        </is>
      </c>
      <c r="C36" s="32" t="inlineStr">
        <is>
          <t>CARE AAA</t>
        </is>
      </c>
      <c r="D36" s="14" t="n">
        <v>1000000</v>
      </c>
      <c r="E36" s="15" t="n">
        <v>1063.01</v>
      </c>
      <c r="F36" s="16" t="n">
        <v>0.001</v>
      </c>
      <c r="G36" s="16" t="n">
        <v>0.068275</v>
      </c>
    </row>
    <row r="37">
      <c r="A37" s="13" t="inlineStr">
        <is>
          <t>7.49% NTPC LTD NCD RED 07-11-2031**</t>
        </is>
      </c>
      <c r="B37" s="32" t="inlineStr">
        <is>
          <t>INE733E07KG3</t>
        </is>
      </c>
      <c r="C37" s="32" t="inlineStr">
        <is>
          <t>CRISIL AAA</t>
        </is>
      </c>
      <c r="D37" s="14" t="n">
        <v>1000000</v>
      </c>
      <c r="E37" s="15" t="n">
        <v>1035.57</v>
      </c>
      <c r="F37" s="16" t="n">
        <v>0.001</v>
      </c>
      <c r="G37" s="16" t="n">
        <v>0.0674</v>
      </c>
    </row>
    <row r="38">
      <c r="A38" s="13" t="inlineStr">
        <is>
          <t>7.02% EXIM BANK NCD RED SR T 25-11-2031**</t>
        </is>
      </c>
      <c r="B38" s="32" t="inlineStr">
        <is>
          <t>INE514E08FH3</t>
        </is>
      </c>
      <c r="C38" s="32" t="inlineStr">
        <is>
          <t>CRISIL AAA</t>
        </is>
      </c>
      <c r="D38" s="14" t="n">
        <v>1000000</v>
      </c>
      <c r="E38" s="15" t="n">
        <v>1009.69</v>
      </c>
      <c r="F38" s="16" t="n">
        <v>0.0009</v>
      </c>
      <c r="G38" s="16" t="n">
        <v>0.068166</v>
      </c>
    </row>
    <row r="39">
      <c r="A39" s="13" t="inlineStr">
        <is>
          <t>7.25% NPCIL NCD RED 15-12-2031 XXXIII E**</t>
        </is>
      </c>
      <c r="B39" s="32" t="inlineStr">
        <is>
          <t>INE206D08451</t>
        </is>
      </c>
      <c r="C39" s="32" t="inlineStr">
        <is>
          <t>CRISIL AAA</t>
        </is>
      </c>
      <c r="D39" s="14" t="n">
        <v>500000</v>
      </c>
      <c r="E39" s="15" t="n">
        <v>512.79</v>
      </c>
      <c r="F39" s="16" t="n">
        <v>0.0005</v>
      </c>
      <c r="G39" s="16" t="n">
        <v>0.0684</v>
      </c>
    </row>
    <row r="40">
      <c r="A40" s="17" t="inlineStr">
        <is>
          <t>Sub Total</t>
        </is>
      </c>
      <c r="B40" s="33" t="n"/>
      <c r="C40" s="33" t="n"/>
      <c r="D40" s="18" t="n"/>
      <c r="E40" s="19" t="n">
        <v>969551.85</v>
      </c>
      <c r="F40" s="20" t="n">
        <v>0.8983</v>
      </c>
      <c r="G40" s="21" t="n"/>
    </row>
    <row r="41">
      <c r="A41" s="13" t="n"/>
      <c r="B41" s="32" t="n"/>
      <c r="C41" s="32" t="n"/>
      <c r="D41" s="14" t="n"/>
      <c r="E41" s="15" t="n"/>
      <c r="F41" s="16" t="n"/>
      <c r="G41" s="16" t="n"/>
    </row>
    <row r="42">
      <c r="A42" s="17" t="inlineStr">
        <is>
          <t>Government Securities</t>
        </is>
      </c>
      <c r="B42" s="32" t="n"/>
      <c r="C42" s="32" t="n"/>
      <c r="D42" s="14" t="n"/>
      <c r="E42" s="15" t="n"/>
      <c r="F42" s="16" t="n"/>
      <c r="G42" s="16" t="n"/>
    </row>
    <row r="43">
      <c r="A43" s="13" t="inlineStr">
        <is>
          <t>6.54% GOVT OF INDIA RED 17-01-2032</t>
        </is>
      </c>
      <c r="B43" s="32" t="inlineStr">
        <is>
          <t>IN0020210244</t>
        </is>
      </c>
      <c r="C43" s="32" t="inlineStr">
        <is>
          <t>SOVEREIGN</t>
        </is>
      </c>
      <c r="D43" s="14" t="n">
        <v>59100000</v>
      </c>
      <c r="E43" s="15" t="n">
        <v>59292.13</v>
      </c>
      <c r="F43" s="16" t="n">
        <v>0.0549</v>
      </c>
      <c r="G43" s="16" t="n">
        <v>0.065776</v>
      </c>
    </row>
    <row r="44">
      <c r="A44" s="17" t="inlineStr">
        <is>
          <t>Sub Total</t>
        </is>
      </c>
      <c r="B44" s="33" t="n"/>
      <c r="C44" s="33" t="n"/>
      <c r="D44" s="18" t="n"/>
      <c r="E44" s="19" t="n">
        <v>59292.13</v>
      </c>
      <c r="F44" s="20" t="n">
        <v>0.0549</v>
      </c>
      <c r="G44" s="21" t="n"/>
    </row>
    <row r="45">
      <c r="A45" s="13" t="n"/>
      <c r="B45" s="32" t="n"/>
      <c r="C45" s="32" t="n"/>
      <c r="D45" s="14" t="n"/>
      <c r="E45" s="15" t="n"/>
      <c r="F45" s="16" t="n"/>
      <c r="G45" s="16" t="n"/>
    </row>
    <row r="46">
      <c r="A46" s="17" t="inlineStr">
        <is>
          <t>(b)Privately Placed/Unlisted</t>
        </is>
      </c>
      <c r="B46" s="32" t="n"/>
      <c r="C46" s="32" t="n"/>
      <c r="D46" s="14" t="n"/>
      <c r="E46" s="15" t="n"/>
      <c r="F46" s="16" t="n"/>
      <c r="G46" s="16" t="n"/>
    </row>
    <row r="47">
      <c r="A47" s="17" t="inlineStr">
        <is>
          <t>Sub Total</t>
        </is>
      </c>
      <c r="B47" s="32" t="n"/>
      <c r="C47" s="32" t="n"/>
      <c r="D47" s="14" t="n"/>
      <c r="E47" s="22" t="inlineStr">
        <is>
          <t>NIL</t>
        </is>
      </c>
      <c r="F47" s="23" t="inlineStr">
        <is>
          <t>NIL</t>
        </is>
      </c>
      <c r="G47" s="16" t="n"/>
    </row>
    <row r="48">
      <c r="A48" s="13" t="n"/>
      <c r="B48" s="32" t="n"/>
      <c r="C48" s="32" t="n"/>
      <c r="D48" s="14" t="n"/>
      <c r="E48" s="15" t="n"/>
      <c r="F48" s="16" t="n"/>
      <c r="G48" s="16" t="n"/>
    </row>
    <row r="49">
      <c r="A49" s="17" t="inlineStr">
        <is>
          <t>(c)Securitised Debt Instruments</t>
        </is>
      </c>
      <c r="B49" s="32" t="n"/>
      <c r="C49" s="32" t="n"/>
      <c r="D49" s="14" t="n"/>
      <c r="E49" s="15" t="n"/>
      <c r="F49" s="16" t="n"/>
      <c r="G49" s="16" t="n"/>
    </row>
    <row r="50">
      <c r="A50" s="17" t="inlineStr">
        <is>
          <t>Sub Total</t>
        </is>
      </c>
      <c r="B50" s="32" t="n"/>
      <c r="C50" s="32" t="n"/>
      <c r="D50" s="14" t="n"/>
      <c r="E50" s="22" t="inlineStr">
        <is>
          <t>NIL</t>
        </is>
      </c>
      <c r="F50" s="23" t="inlineStr">
        <is>
          <t>NIL</t>
        </is>
      </c>
      <c r="G50" s="16" t="n"/>
    </row>
    <row r="51">
      <c r="A51" s="13" t="n"/>
      <c r="B51" s="32" t="n"/>
      <c r="C51" s="32" t="n"/>
      <c r="D51" s="14" t="n"/>
      <c r="E51" s="15" t="n"/>
      <c r="F51" s="16" t="n"/>
      <c r="G51" s="16" t="n"/>
    </row>
    <row r="52">
      <c r="A52" s="25" t="inlineStr">
        <is>
          <t>TOTAL</t>
        </is>
      </c>
      <c r="B52" s="34" t="n"/>
      <c r="C52" s="34" t="n"/>
      <c r="D52" s="26" t="n"/>
      <c r="E52" s="19" t="n">
        <v>1028843.98</v>
      </c>
      <c r="F52" s="20" t="n">
        <v>0.9532</v>
      </c>
      <c r="G52" s="21" t="n"/>
    </row>
    <row r="53">
      <c r="A53" s="13" t="n"/>
      <c r="B53" s="32" t="n"/>
      <c r="C53" s="32" t="n"/>
      <c r="D53" s="14" t="n"/>
      <c r="E53" s="15" t="n"/>
      <c r="F53" s="16" t="n"/>
      <c r="G53" s="16" t="n"/>
    </row>
    <row r="54">
      <c r="A54" s="13" t="n"/>
      <c r="B54" s="32" t="n"/>
      <c r="C54" s="32" t="n"/>
      <c r="D54" s="14" t="n"/>
      <c r="E54" s="15" t="n"/>
      <c r="F54" s="16" t="n"/>
      <c r="G54" s="16" t="n"/>
    </row>
    <row r="55">
      <c r="A55" s="17" t="inlineStr">
        <is>
          <t>TREPS / Reverse Repo</t>
        </is>
      </c>
      <c r="B55" s="32" t="n"/>
      <c r="C55" s="32" t="n"/>
      <c r="D55" s="14" t="n"/>
      <c r="E55" s="15" t="n"/>
      <c r="F55" s="16" t="n"/>
      <c r="G55" s="16" t="n"/>
    </row>
    <row r="56">
      <c r="A56" s="13" t="inlineStr">
        <is>
          <t>Clearing Corporation of India Ltd.</t>
        </is>
      </c>
      <c r="B56" s="32" t="n"/>
      <c r="C56" s="32" t="n"/>
      <c r="D56" s="14" t="n"/>
      <c r="E56" s="15" t="n">
        <v>442.8</v>
      </c>
      <c r="F56" s="16" t="n">
        <v>0.0004</v>
      </c>
      <c r="G56" s="16" t="n">
        <v>0.053935</v>
      </c>
    </row>
    <row r="57">
      <c r="A57" s="17" t="inlineStr">
        <is>
          <t>Sub Total</t>
        </is>
      </c>
      <c r="B57" s="33" t="n"/>
      <c r="C57" s="33" t="n"/>
      <c r="D57" s="18" t="n"/>
      <c r="E57" s="19" t="n">
        <v>442.8</v>
      </c>
      <c r="F57" s="20" t="n">
        <v>0.0004</v>
      </c>
      <c r="G57" s="21" t="n"/>
    </row>
    <row r="58">
      <c r="A58" s="13" t="n"/>
      <c r="B58" s="32" t="n"/>
      <c r="C58" s="32" t="n"/>
      <c r="D58" s="14" t="n"/>
      <c r="E58" s="15" t="n"/>
      <c r="F58" s="16" t="n"/>
      <c r="G58" s="16" t="n"/>
    </row>
    <row r="59">
      <c r="A59" s="25" t="inlineStr">
        <is>
          <t>TOTAL</t>
        </is>
      </c>
      <c r="B59" s="34" t="n"/>
      <c r="C59" s="34" t="n"/>
      <c r="D59" s="26" t="n"/>
      <c r="E59" s="19" t="n">
        <v>442.8</v>
      </c>
      <c r="F59" s="20" t="n">
        <v>0.0004</v>
      </c>
      <c r="G59" s="21" t="n"/>
    </row>
    <row r="60">
      <c r="A60" s="13" t="inlineStr">
        <is>
          <t>Accrued Interest</t>
        </is>
      </c>
      <c r="B60" s="32" t="n"/>
      <c r="C60" s="32" t="n"/>
      <c r="D60" s="14" t="n"/>
      <c r="E60" s="15" t="n">
        <v>49896.439679</v>
      </c>
      <c r="F60" s="16" t="n">
        <v>0.046235</v>
      </c>
      <c r="G60" s="16" t="n"/>
    </row>
    <row r="61">
      <c r="A61" s="13" t="inlineStr">
        <is>
          <t>Net Receivables/(Payables)</t>
        </is>
      </c>
      <c r="B61" s="32" t="n"/>
      <c r="C61" s="32" t="n"/>
      <c r="D61" s="14" t="n"/>
      <c r="E61" s="36" t="n">
        <v>-11.579679</v>
      </c>
      <c r="F61" s="16" t="n">
        <v>0.000165</v>
      </c>
      <c r="G61" s="16" t="n">
        <v>0.053935</v>
      </c>
    </row>
    <row r="62">
      <c r="A62" s="27" t="inlineStr">
        <is>
          <t>GRAND TOTAL</t>
        </is>
      </c>
      <c r="B62" s="35" t="n"/>
      <c r="C62" s="35" t="n"/>
      <c r="D62" s="28" t="n"/>
      <c r="E62" s="29" t="n">
        <v>1079171.64</v>
      </c>
      <c r="F62" s="30" t="n">
        <v>1</v>
      </c>
      <c r="G62" s="30" t="n"/>
    </row>
    <row r="64">
      <c r="A64" s="83" t="inlineStr">
        <is>
          <t>**Non Traded Security</t>
        </is>
      </c>
    </row>
    <row r="65">
      <c r="A65" s="83" t="inlineStr">
        <is>
          <t>In accordance with SEBI Circular no. SEBI/HO/IMD/PoD2/P/CIR/2024/183 dated December 13, 2024, Debt Index Replication Factor (DIRF) is 65.4%.</t>
        </is>
      </c>
    </row>
    <row r="67">
      <c r="A67" s="83" t="inlineStr">
        <is>
          <t>Notes:</t>
        </is>
      </c>
    </row>
    <row r="68" ht="29" customHeight="1">
      <c r="A68" s="57" t="inlineStr">
        <is>
          <t>1. Security in default beyond its maturiy date</t>
        </is>
      </c>
      <c r="B68" s="3" t="inlineStr">
        <is>
          <t>NIL</t>
        </is>
      </c>
    </row>
    <row r="69">
      <c r="A69" t="inlineStr">
        <is>
          <t>2. NAV at the beginning of the period (Rs. per unit)</t>
        </is>
      </c>
    </row>
    <row r="70">
      <c r="A70" t="inlineStr">
        <is>
          <t>Plan /option (Face Value 1000)</t>
        </is>
      </c>
      <c r="B70" t="inlineStr">
        <is>
          <t>As on</t>
        </is>
      </c>
      <c r="C70" t="inlineStr">
        <is>
          <t>As on</t>
        </is>
      </c>
    </row>
    <row r="71">
      <c r="B71" s="58" t="n">
        <v>45961</v>
      </c>
      <c r="C71" s="58" t="n">
        <v>45989</v>
      </c>
    </row>
    <row r="72">
      <c r="A72" t="inlineStr">
        <is>
          <t>Growth Option</t>
        </is>
      </c>
      <c r="B72" t="n">
        <v>1306.1557</v>
      </c>
      <c r="C72" t="n">
        <v>1313.5466</v>
      </c>
    </row>
    <row r="74">
      <c r="A74" t="inlineStr">
        <is>
          <t xml:space="preserve">3. Total Dividend (Net) declared during the month </t>
        </is>
      </c>
      <c r="B74" s="3" t="inlineStr">
        <is>
          <t>NIL</t>
        </is>
      </c>
    </row>
    <row r="75">
      <c r="A75" t="inlineStr">
        <is>
          <t>4. Bonus was declared during the month</t>
        </is>
      </c>
      <c r="B75" s="3" t="inlineStr">
        <is>
          <t>NIL</t>
        </is>
      </c>
    </row>
    <row r="76" ht="58" customHeight="1">
      <c r="A76" s="57" t="inlineStr">
        <is>
          <t>5. Investment in Repo of Corporate Debt Securities during the month ended November 30, 2025</t>
        </is>
      </c>
      <c r="B76" s="3" t="inlineStr">
        <is>
          <t>NIL</t>
        </is>
      </c>
    </row>
    <row r="77" ht="43.5" customHeight="1">
      <c r="A77" s="57" t="inlineStr">
        <is>
          <t>6. Investment in foreign securities/ADRs/GDRs at the end of the month</t>
        </is>
      </c>
      <c r="B77" s="3" t="inlineStr">
        <is>
          <t>NIL</t>
        </is>
      </c>
    </row>
    <row r="78">
      <c r="A78" t="inlineStr">
        <is>
          <t>7. Average Portfolio Maturity</t>
        </is>
      </c>
      <c r="B78" s="60">
        <f>B93</f>
        <v/>
      </c>
    </row>
    <row r="79" ht="72.5" customHeight="1">
      <c r="A79" s="57" t="inlineStr">
        <is>
          <t>8. Total gross exposure to derivative instruments (excluding reversed positions) at the end of the month (Rs. in Lakhs)</t>
        </is>
      </c>
      <c r="B79" s="3" t="inlineStr">
        <is>
          <t>NIL</t>
        </is>
      </c>
    </row>
    <row r="80">
      <c r="B80" s="3" t="n"/>
    </row>
    <row r="81" ht="58" customHeight="1">
      <c r="A81" s="57" t="inlineStr">
        <is>
          <t>9. Margin Deposits includes Margin money placed on derivatives other than margin money placed with bank</t>
        </is>
      </c>
      <c r="B81" s="3" t="inlineStr">
        <is>
          <t>NIL</t>
        </is>
      </c>
    </row>
    <row r="82" ht="58" customHeight="1">
      <c r="A82" s="57" t="inlineStr">
        <is>
          <t>10. Value of investment made by other schemes under same management (Rs. In Lakhs)</t>
        </is>
      </c>
      <c r="B82" t="n">
        <v>450353.15</v>
      </c>
    </row>
    <row r="83" ht="43.5" customHeight="1">
      <c r="A83" s="57" t="inlineStr">
        <is>
          <t>11. Number of instance of deviation In valuation of securities</t>
        </is>
      </c>
      <c r="B83" s="3" t="inlineStr">
        <is>
          <t>NIL</t>
        </is>
      </c>
    </row>
    <row r="84" ht="43.5" customHeight="1">
      <c r="A84" s="57" t="inlineStr">
        <is>
          <t>12. Total value and percentage of illiquid equity shares / securities</t>
        </is>
      </c>
      <c r="B84" s="3" t="inlineStr">
        <is>
          <t>NIL</t>
        </is>
      </c>
    </row>
    <row r="86">
      <c r="A86" t="inlineStr">
        <is>
          <t>Portfolio Information</t>
        </is>
      </c>
    </row>
    <row r="87">
      <c r="A87" s="61" t="inlineStr">
        <is>
          <t>Scheme Name :</t>
        </is>
      </c>
      <c r="B87" s="61" t="inlineStr">
        <is>
          <t>BHARAT Bond ETF - April 2032</t>
        </is>
      </c>
    </row>
    <row r="88">
      <c r="A88" s="61" t="inlineStr">
        <is>
          <t>Description (if any)</t>
        </is>
      </c>
      <c r="B88" s="61" t="inlineStr">
        <is>
          <t>Debt ETFs</t>
        </is>
      </c>
    </row>
    <row r="89">
      <c r="A89" s="61" t="n"/>
      <c r="B89" s="61" t="n"/>
    </row>
    <row r="90">
      <c r="A90" s="61" t="inlineStr">
        <is>
          <t>Annualised Portfolio YTM* :</t>
        </is>
      </c>
      <c r="B90" s="62" t="n">
        <v>6.888388975565679</v>
      </c>
    </row>
    <row r="91">
      <c r="A91" s="61" t="n"/>
      <c r="B91" s="61" t="n"/>
    </row>
    <row r="92">
      <c r="A92" s="61" t="inlineStr">
        <is>
          <t>Macaulay Duration</t>
        </is>
      </c>
      <c r="B92" s="63" t="n">
        <v>5.0166</v>
      </c>
    </row>
    <row r="93">
      <c r="A93" s="61" t="inlineStr">
        <is>
          <t>Residual Maturity</t>
        </is>
      </c>
      <c r="B93" s="63" t="n">
        <v>6.249347809809522</v>
      </c>
    </row>
    <row r="94">
      <c r="A94" s="61" t="n"/>
      <c r="B94" s="61" t="n"/>
    </row>
    <row r="95">
      <c r="A95" s="61" t="inlineStr">
        <is>
          <t xml:space="preserve">As on (Date) </t>
        </is>
      </c>
      <c r="B95" s="64" t="n">
        <v>45991</v>
      </c>
    </row>
    <row r="97" ht="70" customHeight="1">
      <c r="A97" s="85" t="inlineStr">
        <is>
          <t>Scheme Name</t>
        </is>
      </c>
      <c r="B97" s="85" t="inlineStr">
        <is>
          <t>Risk- O - Meter</t>
        </is>
      </c>
      <c r="C97" s="85" t="inlineStr">
        <is>
          <t>Benchmark of the Scheme</t>
        </is>
      </c>
      <c r="D97" s="85" t="inlineStr">
        <is>
          <t>Benchmark Risk-o-meter</t>
        </is>
      </c>
    </row>
    <row r="98" ht="70" customHeight="1">
      <c r="A98" s="85" t="inlineStr">
        <is>
          <t>BHARAT Bond ETF - April 2032</t>
        </is>
      </c>
      <c r="B98" s="85" t="n"/>
      <c r="C98" s="85" t="inlineStr">
        <is>
          <t>Nifty BHARAT Bond Index - April 2032</t>
        </is>
      </c>
      <c r="D98" s="85" t="n"/>
      <c r="E98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5.xml><?xml version="1.0" encoding="utf-8"?>
<worksheet xmlns="http://schemas.openxmlformats.org/spreadsheetml/2006/main">
  <sheetPr>
    <outlinePr summaryBelow="1" summaryRight="1"/>
    <pageSetUpPr/>
  </sheetPr>
  <dimension ref="A1:G81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CRISIL IBX AAA FINANCIAL SERVICES BOND – JAN 2028 INDEX FUND AS ON NOVEMBER 30, 2025</t>
        </is>
      </c>
    </row>
    <row r="2" ht="31.5" customHeight="1">
      <c r="A2" s="84" t="inlineStr">
        <is>
          <t>(An open-ended target maturity debt Index Fund predominantly investing in the constituents of CRISIL IBX AAA Financial
Services – Jan 2028 Index. A relatively high-interest rate risk and relatively low credit risk.)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8.29% AXIS FIN SR 01 NCD R 19-08-27**</t>
        </is>
      </c>
      <c r="B11" s="32" t="inlineStr">
        <is>
          <t>INE891K07978</t>
        </is>
      </c>
      <c r="C11" s="32" t="inlineStr">
        <is>
          <t>CARE AAA</t>
        </is>
      </c>
      <c r="D11" s="14" t="n">
        <v>1500000</v>
      </c>
      <c r="E11" s="15" t="n">
        <v>1527.99</v>
      </c>
      <c r="F11" s="16" t="n">
        <v>0.1347</v>
      </c>
      <c r="G11" s="16" t="n">
        <v>0.0706</v>
      </c>
    </row>
    <row r="12">
      <c r="A12" s="13" t="inlineStr">
        <is>
          <t>8.01% MAH &amp; MAH FIN SR RED 24-12-2027**</t>
        </is>
      </c>
      <c r="B12" s="32" t="inlineStr">
        <is>
          <t>INE774D07VG6</t>
        </is>
      </c>
      <c r="C12" s="32" t="inlineStr">
        <is>
          <t>CRISIL AAA</t>
        </is>
      </c>
      <c r="D12" s="14" t="n">
        <v>1500000</v>
      </c>
      <c r="E12" s="15" t="n">
        <v>1526.25</v>
      </c>
      <c r="F12" s="16" t="n">
        <v>0.1345</v>
      </c>
      <c r="G12" s="16" t="n">
        <v>0.0706</v>
      </c>
    </row>
    <row r="13">
      <c r="A13" s="13" t="inlineStr">
        <is>
          <t>8.3721% KOTAK MAH INVEST NCD R 20-08-27**</t>
        </is>
      </c>
      <c r="B13" s="32" t="inlineStr">
        <is>
          <t>INE975F07IS6</t>
        </is>
      </c>
      <c r="C13" s="32" t="inlineStr">
        <is>
          <t>CRISIL AAA</t>
        </is>
      </c>
      <c r="D13" s="14" t="n">
        <v>1000000</v>
      </c>
      <c r="E13" s="15" t="n">
        <v>1019.67</v>
      </c>
      <c r="F13" s="16" t="n">
        <v>0.08989999999999999</v>
      </c>
      <c r="G13" s="16" t="n">
        <v>0.0708</v>
      </c>
    </row>
    <row r="14">
      <c r="A14" s="13" t="inlineStr">
        <is>
          <t>7.7951% BAJAJ FIN LTD NCD RED 10-12-2027**</t>
        </is>
      </c>
      <c r="B14" s="32" t="inlineStr">
        <is>
          <t>INE296A07TF2</t>
        </is>
      </c>
      <c r="C14" s="32" t="inlineStr">
        <is>
          <t>CRISIL AAA</t>
        </is>
      </c>
      <c r="D14" s="14" t="n">
        <v>1000000</v>
      </c>
      <c r="E14" s="15" t="n">
        <v>1014.85</v>
      </c>
      <c r="F14" s="16" t="n">
        <v>0.08939999999999999</v>
      </c>
      <c r="G14" s="16" t="n">
        <v>0.0698</v>
      </c>
    </row>
    <row r="15">
      <c r="A15" s="13" t="inlineStr">
        <is>
          <t>7.712% TATA CAP HSG FIN SR D 14-01-2028**</t>
        </is>
      </c>
      <c r="B15" s="32" t="inlineStr">
        <is>
          <t>INE033L07IK9</t>
        </is>
      </c>
      <c r="C15" s="32" t="inlineStr">
        <is>
          <t>CRISIL AAA</t>
        </is>
      </c>
      <c r="D15" s="14" t="n">
        <v>1000000</v>
      </c>
      <c r="E15" s="15" t="n">
        <v>1014.7</v>
      </c>
      <c r="F15" s="16" t="n">
        <v>0.08939999999999999</v>
      </c>
      <c r="G15" s="16" t="n">
        <v>0.069287</v>
      </c>
    </row>
    <row r="16">
      <c r="A16" s="13" t="inlineStr">
        <is>
          <t>7.92% ADITYA BIRLA CAP NCD RED 27-12-27**</t>
        </is>
      </c>
      <c r="B16" s="32" t="inlineStr">
        <is>
          <t>INE860H07IG1</t>
        </is>
      </c>
      <c r="C16" s="32" t="inlineStr">
        <is>
          <t>ICRA AAA</t>
        </is>
      </c>
      <c r="D16" s="14" t="n">
        <v>1000000</v>
      </c>
      <c r="E16" s="15" t="n">
        <v>1013.26</v>
      </c>
      <c r="F16" s="16" t="n">
        <v>0.0893</v>
      </c>
      <c r="G16" s="16" t="n">
        <v>0.07198300000000001</v>
      </c>
    </row>
    <row r="17">
      <c r="A17" s="13" t="inlineStr">
        <is>
          <t>7.74% PFC SR 172 NCD RED 29-01-2028**</t>
        </is>
      </c>
      <c r="B17" s="32" t="inlineStr">
        <is>
          <t>INE134E08JI0</t>
        </is>
      </c>
      <c r="C17" s="32" t="inlineStr">
        <is>
          <t>CRISIL AAA</t>
        </is>
      </c>
      <c r="D17" s="14" t="n">
        <v>500000</v>
      </c>
      <c r="E17" s="15" t="n">
        <v>510.78</v>
      </c>
      <c r="F17" s="16" t="n">
        <v>0.045</v>
      </c>
      <c r="G17" s="16" t="n">
        <v>0.06619999999999999</v>
      </c>
    </row>
    <row r="18">
      <c r="A18" s="13" t="inlineStr">
        <is>
          <t>7.70% RECL NCD SR156 RED 10-12-2027**</t>
        </is>
      </c>
      <c r="B18" s="32" t="inlineStr">
        <is>
          <t>INE020B08AQ9</t>
        </is>
      </c>
      <c r="C18" s="32" t="inlineStr">
        <is>
          <t>CRISIL AAA</t>
        </is>
      </c>
      <c r="D18" s="14" t="n">
        <v>500000</v>
      </c>
      <c r="E18" s="15" t="n">
        <v>510.47</v>
      </c>
      <c r="F18" s="16" t="n">
        <v>0.045</v>
      </c>
      <c r="G18" s="16" t="n">
        <v>0.065591</v>
      </c>
    </row>
    <row r="19">
      <c r="A19" s="13" t="inlineStr">
        <is>
          <t>7.98% BAJAJ HOUSING FIN NCD RED 18-11-27**</t>
        </is>
      </c>
      <c r="B19" s="32" t="inlineStr">
        <is>
          <t>INE377Y07383</t>
        </is>
      </c>
      <c r="C19" s="32" t="inlineStr">
        <is>
          <t>CRISIL AAA</t>
        </is>
      </c>
      <c r="D19" s="14" t="n">
        <v>500000</v>
      </c>
      <c r="E19" s="15" t="n">
        <v>509.7</v>
      </c>
      <c r="F19" s="16" t="n">
        <v>0.0449</v>
      </c>
      <c r="G19" s="16" t="n">
        <v>0.06884999999999999</v>
      </c>
    </row>
    <row r="20">
      <c r="A20" s="13" t="inlineStr">
        <is>
          <t>7.62% NABARD NCD SR 23I RED 31-01-2028**</t>
        </is>
      </c>
      <c r="B20" s="32" t="inlineStr">
        <is>
          <t>INE261F08DV4</t>
        </is>
      </c>
      <c r="C20" s="32" t="inlineStr">
        <is>
          <t>CRISIL AAA</t>
        </is>
      </c>
      <c r="D20" s="14" t="n">
        <v>500000</v>
      </c>
      <c r="E20" s="15" t="n">
        <v>509.1</v>
      </c>
      <c r="F20" s="16" t="n">
        <v>0.0449</v>
      </c>
      <c r="G20" s="16" t="n">
        <v>0.06671199999999999</v>
      </c>
    </row>
    <row r="21">
      <c r="A21" s="13" t="inlineStr">
        <is>
          <t>7.68% TATA CAPITAL LTD NCD 07-09-2027**</t>
        </is>
      </c>
      <c r="B21" s="32" t="inlineStr">
        <is>
          <t>INE306N07NA6</t>
        </is>
      </c>
      <c r="C21" s="32" t="inlineStr">
        <is>
          <t>CRISIL AAA</t>
        </is>
      </c>
      <c r="D21" s="14" t="n">
        <v>500000</v>
      </c>
      <c r="E21" s="15" t="n">
        <v>505.16</v>
      </c>
      <c r="F21" s="16" t="n">
        <v>0.0445</v>
      </c>
      <c r="G21" s="16" t="n">
        <v>0.0701</v>
      </c>
    </row>
    <row r="22">
      <c r="A22" s="13" t="inlineStr">
        <is>
          <t>7.65% HDB FIN SERV NCD 10-09-27**</t>
        </is>
      </c>
      <c r="B22" s="32" t="inlineStr">
        <is>
          <t>INE756I07EJ2</t>
        </is>
      </c>
      <c r="C22" s="32" t="inlineStr">
        <is>
          <t>CRISIL AAA</t>
        </is>
      </c>
      <c r="D22" s="14" t="n">
        <v>500000</v>
      </c>
      <c r="E22" s="15" t="n">
        <v>504.88</v>
      </c>
      <c r="F22" s="16" t="n">
        <v>0.0445</v>
      </c>
      <c r="G22" s="16" t="n">
        <v>0.0702</v>
      </c>
    </row>
    <row r="23">
      <c r="A23" s="13" t="inlineStr">
        <is>
          <t>7.74% LIC HSG TR448 NCD 22-10-27**</t>
        </is>
      </c>
      <c r="B23" s="32" t="inlineStr">
        <is>
          <t>INE115A07QZ8</t>
        </is>
      </c>
      <c r="C23" s="32" t="inlineStr">
        <is>
          <t>CRISIL AAA</t>
        </is>
      </c>
      <c r="D23" s="14" t="n">
        <v>300000</v>
      </c>
      <c r="E23" s="15" t="n">
        <v>304.62</v>
      </c>
      <c r="F23" s="16" t="n">
        <v>0.0268</v>
      </c>
      <c r="G23" s="16" t="n">
        <v>0.0683</v>
      </c>
    </row>
    <row r="24">
      <c r="A24" s="17" t="inlineStr">
        <is>
          <t>Sub Total</t>
        </is>
      </c>
      <c r="B24" s="33" t="n"/>
      <c r="C24" s="33" t="n"/>
      <c r="D24" s="18" t="n"/>
      <c r="E24" s="19" t="n">
        <v>10471.43</v>
      </c>
      <c r="F24" s="20" t="n">
        <v>0.9228</v>
      </c>
      <c r="G24" s="21" t="n"/>
    </row>
    <row r="25">
      <c r="A25" s="13" t="n"/>
      <c r="B25" s="32" t="n"/>
      <c r="C25" s="32" t="n"/>
      <c r="D25" s="14" t="n"/>
      <c r="E25" s="15" t="n"/>
      <c r="F25" s="16" t="n"/>
      <c r="G25" s="16" t="n"/>
    </row>
    <row r="26">
      <c r="A26" s="17" t="inlineStr">
        <is>
          <t>(b)Privately Placed/Unlisted</t>
        </is>
      </c>
      <c r="B26" s="32" t="n"/>
      <c r="C26" s="32" t="n"/>
      <c r="D26" s="14" t="n"/>
      <c r="E26" s="15" t="n"/>
      <c r="F26" s="16" t="n"/>
      <c r="G26" s="16" t="n"/>
    </row>
    <row r="27">
      <c r="A27" s="17" t="inlineStr">
        <is>
          <t>Sub Total</t>
        </is>
      </c>
      <c r="B27" s="32" t="n"/>
      <c r="C27" s="32" t="n"/>
      <c r="D27" s="14" t="n"/>
      <c r="E27" s="22" t="inlineStr">
        <is>
          <t>NIL</t>
        </is>
      </c>
      <c r="F27" s="23" t="inlineStr">
        <is>
          <t>NIL</t>
        </is>
      </c>
      <c r="G27" s="16" t="n"/>
    </row>
    <row r="28">
      <c r="A28" s="13" t="n"/>
      <c r="B28" s="32" t="n"/>
      <c r="C28" s="32" t="n"/>
      <c r="D28" s="14" t="n"/>
      <c r="E28" s="15" t="n"/>
      <c r="F28" s="16" t="n"/>
      <c r="G28" s="16" t="n"/>
    </row>
    <row r="29">
      <c r="A29" s="17" t="inlineStr">
        <is>
          <t>(c)Securitised Debt Instruments</t>
        </is>
      </c>
      <c r="B29" s="32" t="n"/>
      <c r="C29" s="32" t="n"/>
      <c r="D29" s="14" t="n"/>
      <c r="E29" s="15" t="n"/>
      <c r="F29" s="16" t="n"/>
      <c r="G29" s="16" t="n"/>
    </row>
    <row r="30">
      <c r="A30" s="17" t="inlineStr">
        <is>
          <t>Sub Total</t>
        </is>
      </c>
      <c r="B30" s="32" t="n"/>
      <c r="C30" s="32" t="n"/>
      <c r="D30" s="14" t="n"/>
      <c r="E30" s="22" t="inlineStr">
        <is>
          <t>NIL</t>
        </is>
      </c>
      <c r="F30" s="23" t="inlineStr">
        <is>
          <t>NIL</t>
        </is>
      </c>
      <c r="G30" s="16" t="n"/>
    </row>
    <row r="31">
      <c r="A31" s="13" t="n"/>
      <c r="B31" s="32" t="n"/>
      <c r="C31" s="32" t="n"/>
      <c r="D31" s="14" t="n"/>
      <c r="E31" s="15" t="n"/>
      <c r="F31" s="16" t="n"/>
      <c r="G31" s="16" t="n"/>
    </row>
    <row r="32">
      <c r="A32" s="25" t="inlineStr">
        <is>
          <t>TOTAL</t>
        </is>
      </c>
      <c r="B32" s="34" t="n"/>
      <c r="C32" s="34" t="n"/>
      <c r="D32" s="26" t="n"/>
      <c r="E32" s="19" t="n">
        <v>10471.43</v>
      </c>
      <c r="F32" s="20" t="n">
        <v>0.9228</v>
      </c>
      <c r="G32" s="21" t="n"/>
    </row>
    <row r="33">
      <c r="A33" s="13" t="n"/>
      <c r="B33" s="32" t="n"/>
      <c r="C33" s="32" t="n"/>
      <c r="D33" s="14" t="n"/>
      <c r="E33" s="15" t="n"/>
      <c r="F33" s="16" t="n"/>
      <c r="G33" s="16" t="n"/>
    </row>
    <row r="34">
      <c r="A34" s="13" t="n"/>
      <c r="B34" s="32" t="n"/>
      <c r="C34" s="32" t="n"/>
      <c r="D34" s="14" t="n"/>
      <c r="E34" s="15" t="n"/>
      <c r="F34" s="16" t="n"/>
      <c r="G34" s="16" t="n"/>
    </row>
    <row r="35">
      <c r="A35" s="17" t="inlineStr">
        <is>
          <t>TREPS / Reverse Repo</t>
        </is>
      </c>
      <c r="B35" s="32" t="n"/>
      <c r="C35" s="32" t="n"/>
      <c r="D35" s="14" t="n"/>
      <c r="E35" s="15" t="n"/>
      <c r="F35" s="16" t="n"/>
      <c r="G35" s="16" t="n"/>
    </row>
    <row r="36">
      <c r="A36" s="13" t="inlineStr">
        <is>
          <t>Clearing Corporation of India Ltd.</t>
        </is>
      </c>
      <c r="B36" s="32" t="n"/>
      <c r="C36" s="32" t="n"/>
      <c r="D36" s="14" t="n"/>
      <c r="E36" s="15" t="n">
        <v>363.84</v>
      </c>
      <c r="F36" s="16" t="n">
        <v>0.0321</v>
      </c>
      <c r="G36" s="16" t="n">
        <v>0.053935</v>
      </c>
    </row>
    <row r="37">
      <c r="A37" s="17" t="inlineStr">
        <is>
          <t>Sub Total</t>
        </is>
      </c>
      <c r="B37" s="33" t="n"/>
      <c r="C37" s="33" t="n"/>
      <c r="D37" s="18" t="n"/>
      <c r="E37" s="19" t="n">
        <v>363.84</v>
      </c>
      <c r="F37" s="20" t="n">
        <v>0.0321</v>
      </c>
      <c r="G37" s="21" t="n"/>
    </row>
    <row r="38">
      <c r="A38" s="13" t="n"/>
      <c r="B38" s="32" t="n"/>
      <c r="C38" s="32" t="n"/>
      <c r="D38" s="14" t="n"/>
      <c r="E38" s="15" t="n"/>
      <c r="F38" s="16" t="n"/>
      <c r="G38" s="16" t="n"/>
    </row>
    <row r="39">
      <c r="A39" s="25" t="inlineStr">
        <is>
          <t>TOTAL</t>
        </is>
      </c>
      <c r="B39" s="34" t="n"/>
      <c r="C39" s="34" t="n"/>
      <c r="D39" s="26" t="n"/>
      <c r="E39" s="19" t="n">
        <v>363.84</v>
      </c>
      <c r="F39" s="20" t="n">
        <v>0.0321</v>
      </c>
      <c r="G39" s="21" t="n"/>
    </row>
    <row r="40">
      <c r="A40" s="13" t="inlineStr">
        <is>
          <t>Accrued Interest</t>
        </is>
      </c>
      <c r="B40" s="32" t="n"/>
      <c r="C40" s="32" t="n"/>
      <c r="D40" s="14" t="n"/>
      <c r="E40" s="15" t="n">
        <v>512.5879149</v>
      </c>
      <c r="F40" s="16" t="n">
        <v>0.045172</v>
      </c>
      <c r="G40" s="16" t="n"/>
    </row>
    <row r="41">
      <c r="A41" s="13" t="inlineStr">
        <is>
          <t>Net Receivables/(Payables)</t>
        </is>
      </c>
      <c r="B41" s="32" t="n"/>
      <c r="C41" s="32" t="n"/>
      <c r="D41" s="14" t="n"/>
      <c r="E41" s="36" t="n">
        <v>-0.5079148999999999</v>
      </c>
      <c r="F41" s="37" t="n">
        <v>-7.2e-05</v>
      </c>
      <c r="G41" s="16" t="n">
        <v>0.053934</v>
      </c>
    </row>
    <row r="42">
      <c r="A42" s="27" t="inlineStr">
        <is>
          <t>GRAND TOTAL</t>
        </is>
      </c>
      <c r="B42" s="35" t="n"/>
      <c r="C42" s="35" t="n"/>
      <c r="D42" s="28" t="n"/>
      <c r="E42" s="29" t="n">
        <v>11347.35</v>
      </c>
      <c r="F42" s="30" t="n">
        <v>1</v>
      </c>
      <c r="G42" s="30" t="n"/>
    </row>
    <row r="44">
      <c r="A44" s="83" t="inlineStr">
        <is>
          <t>**Non Traded Security</t>
        </is>
      </c>
    </row>
    <row r="45">
      <c r="A45" s="83" t="inlineStr">
        <is>
          <t>In accordance with SEBI Circular no. SEBI/HO/IMD/PoD2/P/CIR/2024/183 dated December 13, 2024, Debt Index Replication Factor (DIRF) is 61.11%.</t>
        </is>
      </c>
    </row>
    <row r="47">
      <c r="A47" s="83" t="inlineStr">
        <is>
          <t>Notes:</t>
        </is>
      </c>
    </row>
    <row r="48">
      <c r="A48" s="57" t="inlineStr">
        <is>
          <t>1. Security in default beyond its maturiy date</t>
        </is>
      </c>
      <c r="B48" s="3" t="inlineStr">
        <is>
          <t>NIL</t>
        </is>
      </c>
    </row>
    <row r="49">
      <c r="A49" t="inlineStr">
        <is>
          <t>2. NAV at the beginning of the period (Rs. per unit)</t>
        </is>
      </c>
    </row>
    <row r="50">
      <c r="A50" t="inlineStr">
        <is>
          <t>Plan /option (Face Value 10)</t>
        </is>
      </c>
      <c r="B50" t="inlineStr">
        <is>
          <t>As on</t>
        </is>
      </c>
      <c r="C50" t="inlineStr">
        <is>
          <t>As on</t>
        </is>
      </c>
    </row>
    <row r="51">
      <c r="B51" s="58" t="n">
        <v>45961</v>
      </c>
      <c r="C51" s="58" t="n">
        <v>45989</v>
      </c>
    </row>
    <row r="52">
      <c r="A52" t="inlineStr">
        <is>
          <t>Direct Plan  Growth Option</t>
        </is>
      </c>
      <c r="B52" t="n">
        <v>10.843</v>
      </c>
      <c r="C52" t="n">
        <v>10.908</v>
      </c>
    </row>
    <row r="53">
      <c r="A53" t="inlineStr">
        <is>
          <t>Direct Plan IDCW Option</t>
        </is>
      </c>
      <c r="B53" t="n">
        <v>10.843</v>
      </c>
      <c r="C53" t="n">
        <v>10.908</v>
      </c>
    </row>
    <row r="54">
      <c r="A54" t="inlineStr">
        <is>
          <t>Regular Plan  Growth Option</t>
        </is>
      </c>
      <c r="B54" t="n">
        <v>10.821</v>
      </c>
      <c r="C54" t="n">
        <v>10.883</v>
      </c>
    </row>
    <row r="55">
      <c r="A55" t="inlineStr">
        <is>
          <t>Regular Plan IDCW Option</t>
        </is>
      </c>
      <c r="B55" t="n">
        <v>10.821</v>
      </c>
      <c r="C55" t="n">
        <v>10.883</v>
      </c>
    </row>
    <row r="57">
      <c r="A57" t="inlineStr">
        <is>
          <t xml:space="preserve">3. Total Dividend (Net) declared during the month </t>
        </is>
      </c>
      <c r="B57" s="3" t="inlineStr">
        <is>
          <t>NIL</t>
        </is>
      </c>
    </row>
    <row r="58">
      <c r="A58" t="inlineStr">
        <is>
          <t>4. Bonus was declared during the month</t>
        </is>
      </c>
      <c r="B58" s="3" t="inlineStr">
        <is>
          <t>NIL</t>
        </is>
      </c>
    </row>
    <row r="59" ht="29" customHeight="1">
      <c r="A59" s="57" t="inlineStr">
        <is>
          <t>5. Investment in Repo of Corporate Debt Securities during the month ended November 30, 2025</t>
        </is>
      </c>
      <c r="B59" s="3" t="inlineStr">
        <is>
          <t>NIL</t>
        </is>
      </c>
    </row>
    <row r="60" ht="29" customHeight="1">
      <c r="A60" s="57" t="inlineStr">
        <is>
          <t>6. Investment in foreign securities/ADRs/GDRs at the end of the month</t>
        </is>
      </c>
      <c r="B60" s="3" t="inlineStr">
        <is>
          <t>NIL</t>
        </is>
      </c>
    </row>
    <row r="61">
      <c r="A61" t="inlineStr">
        <is>
          <t>7. Average Portfolio Maturity</t>
        </is>
      </c>
      <c r="B61" s="60">
        <f>B76</f>
        <v/>
      </c>
    </row>
    <row r="62" ht="43.5" customHeight="1">
      <c r="A62" s="57" t="inlineStr">
        <is>
          <t>8. Total gross exposure to derivative instruments (excluding reversed positions) at the end of the month (Rs. in Lakhs)</t>
        </is>
      </c>
      <c r="B62" s="3" t="inlineStr">
        <is>
          <t>NIL</t>
        </is>
      </c>
    </row>
    <row r="63">
      <c r="B63" s="3" t="n"/>
    </row>
    <row r="64" ht="29" customHeight="1">
      <c r="A64" s="57" t="inlineStr">
        <is>
          <t>9. Margin Deposits includes Margin money placed on derivatives other than margin money placed with bank</t>
        </is>
      </c>
      <c r="B64" s="3" t="inlineStr">
        <is>
          <t>NIL</t>
        </is>
      </c>
    </row>
    <row r="65" ht="29" customHeight="1">
      <c r="A65" s="57" t="inlineStr">
        <is>
          <t>10. Value of investment made by other schemes under same management (Rs. In Lakhs)</t>
        </is>
      </c>
      <c r="B65" t="n">
        <v>5452.63</v>
      </c>
    </row>
    <row r="66" ht="29" customHeight="1">
      <c r="A66" s="57" t="inlineStr">
        <is>
          <t>11. Number of instance of deviation In valuation of securities</t>
        </is>
      </c>
      <c r="B66" s="3" t="inlineStr">
        <is>
          <t>NIL</t>
        </is>
      </c>
    </row>
    <row r="67" ht="29" customHeight="1">
      <c r="A67" s="57" t="inlineStr">
        <is>
          <t>12. Total value and percentage of illiquid equity shares / securities</t>
        </is>
      </c>
      <c r="B67" s="3" t="inlineStr">
        <is>
          <t>NIL</t>
        </is>
      </c>
    </row>
    <row r="69">
      <c r="A69" t="inlineStr">
        <is>
          <t>Portfolio Information</t>
        </is>
      </c>
    </row>
    <row r="70" ht="87" customHeight="1">
      <c r="A70" s="61" t="inlineStr">
        <is>
          <t>Scheme Name :</t>
        </is>
      </c>
      <c r="B70" s="65" t="inlineStr">
        <is>
          <t>EDELWEISS CRISIL IBX AAA FINANCIAL SERVICES BOND – JAN 2028 INDEX FUND</t>
        </is>
      </c>
    </row>
    <row r="71" ht="58" customHeight="1">
      <c r="A71" s="61" t="inlineStr">
        <is>
          <t>Description (if any)</t>
        </is>
      </c>
      <c r="B71" s="65" t="inlineStr">
        <is>
          <t>CRISIL IBX AAA Financial Services Bond – Jan 2028 Index</t>
        </is>
      </c>
    </row>
    <row r="72">
      <c r="A72" s="61" t="n"/>
      <c r="B72" s="61" t="n"/>
    </row>
    <row r="73">
      <c r="A73" s="61" t="inlineStr">
        <is>
          <t>Annualised Portfolio YTM* :</t>
        </is>
      </c>
      <c r="B73" s="62" t="n">
        <v>6.919359944869134</v>
      </c>
    </row>
    <row r="74">
      <c r="A74" s="61" t="n"/>
      <c r="B74" s="61" t="n"/>
    </row>
    <row r="75">
      <c r="A75" s="61" t="inlineStr">
        <is>
          <t>Macaulay Duration</t>
        </is>
      </c>
      <c r="B75" s="63" t="n">
        <v>1.7422</v>
      </c>
    </row>
    <row r="76">
      <c r="A76" s="61" t="inlineStr">
        <is>
          <t>Residual Maturity</t>
        </is>
      </c>
      <c r="B76" s="63" t="n">
        <v>1.892158626161746</v>
      </c>
    </row>
    <row r="77">
      <c r="A77" s="61" t="n"/>
      <c r="B77" s="61" t="n"/>
    </row>
    <row r="78">
      <c r="A78" s="61" t="inlineStr">
        <is>
          <t xml:space="preserve">As on (Date) </t>
        </is>
      </c>
      <c r="B78" s="64" t="n">
        <v>45991</v>
      </c>
    </row>
    <row r="80" ht="70" customHeight="1">
      <c r="A80" s="85" t="inlineStr">
        <is>
          <t>Scheme Name</t>
        </is>
      </c>
      <c r="B80" s="85" t="inlineStr">
        <is>
          <t>Risk- O - Meter</t>
        </is>
      </c>
      <c r="C80" s="85" t="inlineStr">
        <is>
          <t>Benchmark of the Scheme</t>
        </is>
      </c>
      <c r="D80" s="85" t="inlineStr">
        <is>
          <t>Benchmark Risk-o-meter</t>
        </is>
      </c>
    </row>
    <row r="81" ht="70" customHeight="1">
      <c r="A81" s="85" t="inlineStr">
        <is>
          <t>Edelweiss CRISIL-IBX AAA Financial Services Bond– Jan 2028 Index Fund</t>
        </is>
      </c>
      <c r="B81" s="85" t="n"/>
      <c r="C81" s="85" t="inlineStr">
        <is>
          <t>CRISIL IBX AAA Financial Services - Jan 2028</t>
        </is>
      </c>
      <c r="D81" s="85" t="n"/>
      <c r="E81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6.xml><?xml version="1.0" encoding="utf-8"?>
<worksheet xmlns="http://schemas.openxmlformats.org/spreadsheetml/2006/main">
  <sheetPr>
    <outlinePr summaryBelow="1" summaryRight="1"/>
    <pageSetUpPr/>
  </sheetPr>
  <dimension ref="A1:G107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LOW DURATION FUND AS ON NOVEMBER 30, 2025</t>
        </is>
      </c>
    </row>
    <row r="2" ht="31.5" customHeight="1">
      <c r="A2" s="84" t="inlineStr">
        <is>
          <t xml:space="preserve">(An open-ended low duration debt scheme investing in debt and money market instruments such that the Macaulay duration of the portfolio is between 6 - 12 months. A relatively high interest rate risk and moderate credit risk 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7.7% NABARD NCD SR 25A RED 30-09-2027**</t>
        </is>
      </c>
      <c r="B11" s="32" t="inlineStr">
        <is>
          <t>INE261F08EI9</t>
        </is>
      </c>
      <c r="C11" s="32" t="inlineStr">
        <is>
          <t>ICRA AAA</t>
        </is>
      </c>
      <c r="D11" s="14" t="n">
        <v>2500000</v>
      </c>
      <c r="E11" s="15" t="n">
        <v>2544.28</v>
      </c>
      <c r="F11" s="16" t="n">
        <v>0.0478</v>
      </c>
      <c r="G11" s="16" t="n">
        <v>0.06619999999999999</v>
      </c>
    </row>
    <row r="12">
      <c r="A12" s="13" t="inlineStr">
        <is>
          <t>7.75% SIDBI SR VII NCD RED 10-06-27**</t>
        </is>
      </c>
      <c r="B12" s="32" t="inlineStr">
        <is>
          <t>INE556F08KN9</t>
        </is>
      </c>
      <c r="C12" s="32" t="inlineStr">
        <is>
          <t>CRISIL AAA</t>
        </is>
      </c>
      <c r="D12" s="14" t="n">
        <v>2500000</v>
      </c>
      <c r="E12" s="15" t="n">
        <v>2540.66</v>
      </c>
      <c r="F12" s="16" t="n">
        <v>0.0478</v>
      </c>
      <c r="G12" s="16" t="n">
        <v>0.06610000000000001</v>
      </c>
    </row>
    <row r="13">
      <c r="A13" s="13" t="inlineStr">
        <is>
          <t>7.80% NABARD NCD SR 24E RED 15-03-2027**</t>
        </is>
      </c>
      <c r="B13" s="32" t="inlineStr">
        <is>
          <t>INE261F08EF5</t>
        </is>
      </c>
      <c r="C13" s="32" t="inlineStr">
        <is>
          <t>ICRA AAA</t>
        </is>
      </c>
      <c r="D13" s="14" t="n">
        <v>2500000</v>
      </c>
      <c r="E13" s="15" t="n">
        <v>2534.56</v>
      </c>
      <c r="F13" s="16" t="n">
        <v>0.0477</v>
      </c>
      <c r="G13" s="16" t="n">
        <v>0.066</v>
      </c>
    </row>
    <row r="14">
      <c r="A14" s="13" t="inlineStr">
        <is>
          <t>7.59% REC LTD 232A NCD RED 31-05-27**</t>
        </is>
      </c>
      <c r="B14" s="32" t="inlineStr">
        <is>
          <t>INE020B08FA2</t>
        </is>
      </c>
      <c r="C14" s="32" t="inlineStr">
        <is>
          <t>CRISIL AAA</t>
        </is>
      </c>
      <c r="D14" s="14" t="n">
        <v>2500000</v>
      </c>
      <c r="E14" s="15" t="n">
        <v>2533.73</v>
      </c>
      <c r="F14" s="16" t="n">
        <v>0.0476</v>
      </c>
      <c r="G14" s="16" t="n">
        <v>0.06569999999999999</v>
      </c>
    </row>
    <row r="15">
      <c r="A15" s="13" t="inlineStr">
        <is>
          <t>7.123% TATA CAP HSG FI SR B R 21-07-2027**</t>
        </is>
      </c>
      <c r="B15" s="32" t="inlineStr">
        <is>
          <t>INE033L07IO1</t>
        </is>
      </c>
      <c r="C15" s="32" t="inlineStr">
        <is>
          <t>CRISIL AAA</t>
        </is>
      </c>
      <c r="D15" s="14" t="n">
        <v>2500000</v>
      </c>
      <c r="E15" s="15" t="n">
        <v>2508.49</v>
      </c>
      <c r="F15" s="16" t="n">
        <v>0.0472</v>
      </c>
      <c r="G15" s="16" t="n">
        <v>0.06859999999999999</v>
      </c>
    </row>
    <row r="16">
      <c r="A16" s="13" t="inlineStr">
        <is>
          <t>7.1104% ADITYA BIRLA HSG SR D1 R30-07-27**</t>
        </is>
      </c>
      <c r="B16" s="32" t="inlineStr">
        <is>
          <t>INE831R07607</t>
        </is>
      </c>
      <c r="C16" s="32" t="inlineStr">
        <is>
          <t>CRISIL AAA</t>
        </is>
      </c>
      <c r="D16" s="14" t="n">
        <v>2500000</v>
      </c>
      <c r="E16" s="15" t="n">
        <v>2503.1</v>
      </c>
      <c r="F16" s="16" t="n">
        <v>0.0471</v>
      </c>
      <c r="G16" s="16" t="n">
        <v>0.070281</v>
      </c>
    </row>
    <row r="17">
      <c r="A17" s="13" t="inlineStr">
        <is>
          <t>6.6%REC LTD SR 250A NCD 30-06-27**</t>
        </is>
      </c>
      <c r="B17" s="32" t="inlineStr">
        <is>
          <t>INE020B08FZ9</t>
        </is>
      </c>
      <c r="C17" s="32" t="inlineStr">
        <is>
          <t>ICRA AAA</t>
        </is>
      </c>
      <c r="D17" s="14" t="n">
        <v>2500000</v>
      </c>
      <c r="E17" s="15" t="n">
        <v>2499.73</v>
      </c>
      <c r="F17" s="16" t="n">
        <v>0.047</v>
      </c>
      <c r="G17" s="16" t="n">
        <v>0.06569999999999999</v>
      </c>
    </row>
    <row r="18">
      <c r="A18" s="13" t="inlineStr">
        <is>
          <t>8.05% MUTHOOT FIN SR 44A OP 1 25-11-27**</t>
        </is>
      </c>
      <c r="B18" s="32" t="inlineStr">
        <is>
          <t>INE414G07JQ6</t>
        </is>
      </c>
      <c r="C18" s="32" t="inlineStr">
        <is>
          <t>CRISIL AA+</t>
        </is>
      </c>
      <c r="D18" s="14" t="n">
        <v>1000000</v>
      </c>
      <c r="E18" s="15" t="n">
        <v>1008.06</v>
      </c>
      <c r="F18" s="16" t="n">
        <v>0.019</v>
      </c>
      <c r="G18" s="16" t="n">
        <v>0.075943</v>
      </c>
    </row>
    <row r="19">
      <c r="A19" s="13" t="inlineStr">
        <is>
          <t>8.75% 360 ONEPRIME LTD R 07-10-27**</t>
        </is>
      </c>
      <c r="B19" s="32" t="inlineStr">
        <is>
          <t>INE248U07GC5</t>
        </is>
      </c>
      <c r="C19" s="32" t="inlineStr">
        <is>
          <t>ICRA AA</t>
        </is>
      </c>
      <c r="D19" s="14" t="n">
        <v>1000000</v>
      </c>
      <c r="E19" s="15" t="n">
        <v>998.88</v>
      </c>
      <c r="F19" s="16" t="n">
        <v>0.0188</v>
      </c>
      <c r="G19" s="16" t="n">
        <v>0.087895</v>
      </c>
    </row>
    <row r="20">
      <c r="A20" s="13" t="inlineStr">
        <is>
          <t>8.95% NUVAMA WEALTH FIN LTD NCD 19-05-28**</t>
        </is>
      </c>
      <c r="B20" s="32" t="inlineStr">
        <is>
          <t>INE918K07QF6</t>
        </is>
      </c>
      <c r="C20" s="32" t="inlineStr">
        <is>
          <t>CARE AA</t>
        </is>
      </c>
      <c r="D20" s="14" t="n">
        <v>1000000</v>
      </c>
      <c r="E20" s="15" t="n">
        <v>998.73</v>
      </c>
      <c r="F20" s="16" t="n">
        <v>0.0188</v>
      </c>
      <c r="G20" s="16" t="n">
        <v>0.09041200000000001</v>
      </c>
    </row>
    <row r="21">
      <c r="A21" s="17" t="inlineStr">
        <is>
          <t>Sub Total</t>
        </is>
      </c>
      <c r="B21" s="33" t="n"/>
      <c r="C21" s="33" t="n"/>
      <c r="D21" s="18" t="n"/>
      <c r="E21" s="19" t="n">
        <v>20670.22</v>
      </c>
      <c r="F21" s="20" t="n">
        <v>0.3888</v>
      </c>
      <c r="G21" s="21" t="n"/>
    </row>
    <row r="22">
      <c r="A22" s="17" t="inlineStr">
        <is>
          <t>State Development Loan</t>
        </is>
      </c>
      <c r="B22" s="32" t="n"/>
      <c r="C22" s="32" t="n"/>
      <c r="D22" s="14" t="n"/>
      <c r="E22" s="15" t="n"/>
      <c r="F22" s="16" t="n"/>
      <c r="G22" s="16" t="n"/>
    </row>
    <row r="23">
      <c r="A23" s="13" t="inlineStr">
        <is>
          <t>8.08% MAHARASHTRA SDL RED 15-06-2026</t>
        </is>
      </c>
      <c r="B23" s="32" t="inlineStr">
        <is>
          <t>IN2220160013</t>
        </is>
      </c>
      <c r="C23" s="32" t="inlineStr">
        <is>
          <t>SOVEREIGN</t>
        </is>
      </c>
      <c r="D23" s="14" t="n">
        <v>500000</v>
      </c>
      <c r="E23" s="15" t="n">
        <v>506.23</v>
      </c>
      <c r="F23" s="16" t="n">
        <v>0.0095</v>
      </c>
      <c r="G23" s="16" t="n">
        <v>0.05771</v>
      </c>
    </row>
    <row r="24">
      <c r="A24" s="17" t="inlineStr">
        <is>
          <t>Sub Total</t>
        </is>
      </c>
      <c r="B24" s="33" t="n"/>
      <c r="C24" s="33" t="n"/>
      <c r="D24" s="18" t="n"/>
      <c r="E24" s="19" t="n">
        <v>506.23</v>
      </c>
      <c r="F24" s="20" t="n">
        <v>0.0095</v>
      </c>
      <c r="G24" s="21" t="n"/>
    </row>
    <row r="25">
      <c r="A25" s="13" t="n"/>
      <c r="B25" s="32" t="n"/>
      <c r="C25" s="32" t="n"/>
      <c r="D25" s="14" t="n"/>
      <c r="E25" s="15" t="n"/>
      <c r="F25" s="16" t="n"/>
      <c r="G25" s="16" t="n"/>
    </row>
    <row r="26">
      <c r="A26" s="13" t="n"/>
      <c r="B26" s="32" t="n"/>
      <c r="C26" s="32" t="n"/>
      <c r="D26" s="14" t="n"/>
      <c r="E26" s="15" t="n"/>
      <c r="F26" s="16" t="n"/>
      <c r="G26" s="16" t="n"/>
    </row>
    <row r="27">
      <c r="A27" s="17" t="inlineStr">
        <is>
          <t>(b)Privately Placed/Unlisted</t>
        </is>
      </c>
      <c r="B27" s="32" t="n"/>
      <c r="C27" s="32" t="n"/>
      <c r="D27" s="14" t="n"/>
      <c r="E27" s="15" t="n"/>
      <c r="F27" s="16" t="n"/>
      <c r="G27" s="16" t="n"/>
    </row>
    <row r="28">
      <c r="A28" s="17" t="inlineStr">
        <is>
          <t>Sub Total</t>
        </is>
      </c>
      <c r="B28" s="32" t="n"/>
      <c r="C28" s="32" t="n"/>
      <c r="D28" s="14" t="n"/>
      <c r="E28" s="22" t="inlineStr">
        <is>
          <t>NIL</t>
        </is>
      </c>
      <c r="F28" s="23" t="inlineStr">
        <is>
          <t>NIL</t>
        </is>
      </c>
      <c r="G28" s="16" t="n"/>
    </row>
    <row r="29">
      <c r="A29" s="13" t="n"/>
      <c r="B29" s="32" t="n"/>
      <c r="C29" s="32" t="n"/>
      <c r="D29" s="14" t="n"/>
      <c r="E29" s="15" t="n"/>
      <c r="F29" s="16" t="n"/>
      <c r="G29" s="16" t="n"/>
    </row>
    <row r="30">
      <c r="A30" s="17" t="inlineStr">
        <is>
          <t>(c)Securitised Debt Instruments</t>
        </is>
      </c>
      <c r="B30" s="32" t="n"/>
      <c r="C30" s="32" t="n"/>
      <c r="D30" s="14" t="n"/>
      <c r="E30" s="15" t="n"/>
      <c r="F30" s="16" t="n"/>
      <c r="G30" s="16" t="n"/>
    </row>
    <row r="31">
      <c r="A31" s="17" t="inlineStr">
        <is>
          <t>Sub Total</t>
        </is>
      </c>
      <c r="B31" s="32" t="n"/>
      <c r="C31" s="32" t="n"/>
      <c r="D31" s="14" t="n"/>
      <c r="E31" s="22" t="inlineStr">
        <is>
          <t>NIL</t>
        </is>
      </c>
      <c r="F31" s="23" t="inlineStr">
        <is>
          <t>NIL</t>
        </is>
      </c>
      <c r="G31" s="16" t="n"/>
    </row>
    <row r="32">
      <c r="A32" s="13" t="n"/>
      <c r="B32" s="32" t="n"/>
      <c r="C32" s="32" t="n"/>
      <c r="D32" s="14" t="n"/>
      <c r="E32" s="15" t="n"/>
      <c r="F32" s="16" t="n"/>
      <c r="G32" s="16" t="n"/>
    </row>
    <row r="33">
      <c r="A33" s="25" t="inlineStr">
        <is>
          <t>TOTAL</t>
        </is>
      </c>
      <c r="B33" s="34" t="n"/>
      <c r="C33" s="34" t="n"/>
      <c r="D33" s="26" t="n"/>
      <c r="E33" s="19" t="n">
        <v>21176.45</v>
      </c>
      <c r="F33" s="20" t="n">
        <v>0.3983</v>
      </c>
      <c r="G33" s="21" t="n"/>
    </row>
    <row r="34">
      <c r="A34" s="13" t="n"/>
      <c r="B34" s="32" t="n"/>
      <c r="C34" s="32" t="n"/>
      <c r="D34" s="14" t="n"/>
      <c r="E34" s="15" t="n"/>
      <c r="F34" s="16" t="n"/>
      <c r="G34" s="16" t="n"/>
    </row>
    <row r="35">
      <c r="A35" s="17" t="inlineStr">
        <is>
          <t>Money Market Instruments</t>
        </is>
      </c>
      <c r="B35" s="32" t="n"/>
      <c r="C35" s="32" t="n"/>
      <c r="D35" s="14" t="n"/>
      <c r="E35" s="15" t="n"/>
      <c r="F35" s="16" t="n"/>
      <c r="G35" s="16" t="n"/>
    </row>
    <row r="36">
      <c r="A36" s="13" t="n"/>
      <c r="B36" s="32" t="n"/>
      <c r="C36" s="32" t="n"/>
      <c r="D36" s="14" t="n"/>
      <c r="E36" s="15" t="n"/>
      <c r="F36" s="16" t="n"/>
      <c r="G36" s="16" t="n"/>
    </row>
    <row r="37">
      <c r="A37" s="17" t="inlineStr">
        <is>
          <t>Treasury bills</t>
        </is>
      </c>
      <c r="B37" s="32" t="n"/>
      <c r="C37" s="32" t="n"/>
      <c r="D37" s="14" t="n"/>
      <c r="E37" s="15" t="n"/>
      <c r="F37" s="16" t="n"/>
      <c r="G37" s="16" t="n"/>
    </row>
    <row r="38">
      <c r="A38" s="13" t="inlineStr">
        <is>
          <t>182 DAYS TBILL RED 09-04-2026</t>
        </is>
      </c>
      <c r="B38" s="32" t="inlineStr">
        <is>
          <t>IN002025Y289</t>
        </is>
      </c>
      <c r="C38" s="32" t="inlineStr">
        <is>
          <t>SOVEREIGN</t>
        </is>
      </c>
      <c r="D38" s="14" t="n">
        <v>5000000</v>
      </c>
      <c r="E38" s="15" t="n">
        <v>4904.91</v>
      </c>
      <c r="F38" s="16" t="n">
        <v>0.0922</v>
      </c>
      <c r="G38" s="16" t="n">
        <v>0.054858</v>
      </c>
    </row>
    <row r="39">
      <c r="A39" s="17" t="inlineStr">
        <is>
          <t>Sub Total</t>
        </is>
      </c>
      <c r="B39" s="33" t="n"/>
      <c r="C39" s="33" t="n"/>
      <c r="D39" s="18" t="n"/>
      <c r="E39" s="19" t="n">
        <v>4904.91</v>
      </c>
      <c r="F39" s="20" t="n">
        <v>0.0922</v>
      </c>
      <c r="G39" s="21" t="n"/>
    </row>
    <row r="40">
      <c r="A40" s="17" t="inlineStr">
        <is>
          <t>Certificate of Deposit</t>
        </is>
      </c>
      <c r="B40" s="32" t="n"/>
      <c r="C40" s="32" t="n"/>
      <c r="D40" s="14" t="n"/>
      <c r="E40" s="15" t="n"/>
      <c r="F40" s="16" t="n"/>
      <c r="G40" s="16" t="n"/>
    </row>
    <row r="41">
      <c r="A41" s="13" t="inlineStr">
        <is>
          <t>KOTAK MAHINDRA BANK CD RED 13-03-2026#**</t>
        </is>
      </c>
      <c r="B41" s="32" t="inlineStr">
        <is>
          <t>INE237A167Z1</t>
        </is>
      </c>
      <c r="C41" s="32" t="inlineStr">
        <is>
          <t>CRISIL A1+</t>
        </is>
      </c>
      <c r="D41" s="14" t="n">
        <v>5000000</v>
      </c>
      <c r="E41" s="15" t="n">
        <v>4919.24</v>
      </c>
      <c r="F41" s="16" t="n">
        <v>0.0925</v>
      </c>
      <c r="G41" s="16" t="n">
        <v>0.05875</v>
      </c>
    </row>
    <row r="42">
      <c r="A42" s="13" t="inlineStr">
        <is>
          <t>INDIAN BANK CD RED 19-03-2026#**</t>
        </is>
      </c>
      <c r="B42" s="32" t="inlineStr">
        <is>
          <t>INE562A16OL7</t>
        </is>
      </c>
      <c r="C42" s="32" t="inlineStr">
        <is>
          <t>FITCH A1+</t>
        </is>
      </c>
      <c r="D42" s="14" t="n">
        <v>5000000</v>
      </c>
      <c r="E42" s="15" t="n">
        <v>4914.29</v>
      </c>
      <c r="F42" s="16" t="n">
        <v>0.0924</v>
      </c>
      <c r="G42" s="16" t="n">
        <v>0.058949</v>
      </c>
    </row>
    <row r="43">
      <c r="A43" s="13" t="inlineStr">
        <is>
          <t>EXIM BANK CD RED 20-03-2026#**</t>
        </is>
      </c>
      <c r="B43" s="32" t="inlineStr">
        <is>
          <t>INE514E16CK7</t>
        </is>
      </c>
      <c r="C43" s="32" t="inlineStr">
        <is>
          <t>CRISIL A1+</t>
        </is>
      </c>
      <c r="D43" s="14" t="n">
        <v>5000000</v>
      </c>
      <c r="E43" s="15" t="n">
        <v>4913.65</v>
      </c>
      <c r="F43" s="16" t="n">
        <v>0.0924</v>
      </c>
      <c r="G43" s="16" t="n">
        <v>0.058849</v>
      </c>
    </row>
    <row r="44">
      <c r="A44" s="13" t="inlineStr">
        <is>
          <t>AXIS BANK LTD CD RED 12-06-2026#**</t>
        </is>
      </c>
      <c r="B44" s="32" t="inlineStr">
        <is>
          <t>INE238AD6AU5</t>
        </is>
      </c>
      <c r="C44" s="32" t="inlineStr">
        <is>
          <t>CRISIL A1+</t>
        </is>
      </c>
      <c r="D44" s="14" t="n">
        <v>2500000</v>
      </c>
      <c r="E44" s="15" t="n">
        <v>2420.15</v>
      </c>
      <c r="F44" s="16" t="n">
        <v>0.0455</v>
      </c>
      <c r="G44" s="16" t="n">
        <v>0.0624</v>
      </c>
    </row>
    <row r="45">
      <c r="A45" s="17" t="inlineStr">
        <is>
          <t>Sub Total</t>
        </is>
      </c>
      <c r="B45" s="33" t="n"/>
      <c r="C45" s="33" t="n"/>
      <c r="D45" s="18" t="n"/>
      <c r="E45" s="19" t="n">
        <v>17167.33</v>
      </c>
      <c r="F45" s="20" t="n">
        <v>0.3228</v>
      </c>
      <c r="G45" s="21" t="n"/>
    </row>
    <row r="46">
      <c r="A46" s="13" t="n"/>
      <c r="B46" s="32" t="n"/>
      <c r="C46" s="32" t="n"/>
      <c r="D46" s="14" t="n"/>
      <c r="E46" s="15" t="n"/>
      <c r="F46" s="16" t="n"/>
      <c r="G46" s="16" t="n"/>
    </row>
    <row r="47">
      <c r="A47" s="17" t="inlineStr">
        <is>
          <t>Commercial Paper</t>
        </is>
      </c>
      <c r="B47" s="32" t="n"/>
      <c r="C47" s="32" t="n"/>
      <c r="D47" s="14" t="n"/>
      <c r="E47" s="15" t="n"/>
      <c r="F47" s="16" t="n"/>
      <c r="G47" s="16" t="n"/>
    </row>
    <row r="48">
      <c r="A48" s="13" t="inlineStr">
        <is>
          <t>HDB FINANCIAL SERV CP RED 16-03-2026**</t>
        </is>
      </c>
      <c r="B48" s="32" t="inlineStr">
        <is>
          <t>INE756I14EZ4</t>
        </is>
      </c>
      <c r="C48" s="32" t="inlineStr">
        <is>
          <t>CRISIL A1+</t>
        </is>
      </c>
      <c r="D48" s="14" t="n">
        <v>2500000</v>
      </c>
      <c r="E48" s="15" t="n">
        <v>2453.77</v>
      </c>
      <c r="F48" s="16" t="n">
        <v>0.0461</v>
      </c>
      <c r="G48" s="16" t="n">
        <v>0.0655</v>
      </c>
    </row>
    <row r="49">
      <c r="A49" s="13" t="inlineStr">
        <is>
          <t>NUVAMA WEALTH FIN CP RED 10-03-26**</t>
        </is>
      </c>
      <c r="B49" s="32" t="inlineStr">
        <is>
          <t>INE918K14CO4</t>
        </is>
      </c>
      <c r="C49" s="32" t="inlineStr">
        <is>
          <t>CRISIL A1+</t>
        </is>
      </c>
      <c r="D49" s="14" t="n">
        <v>2500000</v>
      </c>
      <c r="E49" s="15" t="n">
        <v>2448.79</v>
      </c>
      <c r="F49" s="16" t="n">
        <v>0.046</v>
      </c>
      <c r="G49" s="16" t="n">
        <v>0.077101</v>
      </c>
    </row>
    <row r="50">
      <c r="A50" s="13" t="inlineStr">
        <is>
          <t>360 ONE PRIME LTD. CP 29-05-26**</t>
        </is>
      </c>
      <c r="B50" s="32" t="inlineStr">
        <is>
          <t>INE248U14SL7</t>
        </is>
      </c>
      <c r="C50" s="32" t="inlineStr">
        <is>
          <t>ICRA A1+</t>
        </is>
      </c>
      <c r="D50" s="14" t="n">
        <v>2500000</v>
      </c>
      <c r="E50" s="15" t="n">
        <v>2409.77</v>
      </c>
      <c r="F50" s="16" t="n">
        <v>0.0453</v>
      </c>
      <c r="G50" s="16" t="n">
        <v>0.076349</v>
      </c>
    </row>
    <row r="51">
      <c r="A51" s="17" t="inlineStr">
        <is>
          <t>Sub Total</t>
        </is>
      </c>
      <c r="B51" s="33" t="n"/>
      <c r="C51" s="33" t="n"/>
      <c r="D51" s="18" t="n"/>
      <c r="E51" s="19" t="n">
        <v>7312.33</v>
      </c>
      <c r="F51" s="20" t="n">
        <v>0.1374</v>
      </c>
      <c r="G51" s="21" t="n"/>
    </row>
    <row r="52">
      <c r="A52" s="13" t="n"/>
      <c r="B52" s="32" t="n"/>
      <c r="C52" s="32" t="n"/>
      <c r="D52" s="14" t="n"/>
      <c r="E52" s="15" t="n"/>
      <c r="F52" s="16" t="n"/>
      <c r="G52" s="16" t="n"/>
    </row>
    <row r="53">
      <c r="A53" s="25" t="inlineStr">
        <is>
          <t>TOTAL</t>
        </is>
      </c>
      <c r="B53" s="34" t="n"/>
      <c r="C53" s="34" t="n"/>
      <c r="D53" s="26" t="n"/>
      <c r="E53" s="19" t="n">
        <v>29384.57</v>
      </c>
      <c r="F53" s="20" t="n">
        <v>0.5524</v>
      </c>
      <c r="G53" s="21" t="n"/>
    </row>
    <row r="54">
      <c r="A54" s="13" t="n"/>
      <c r="B54" s="32" t="n"/>
      <c r="C54" s="32" t="n"/>
      <c r="D54" s="14" t="n"/>
      <c r="E54" s="15" t="n"/>
      <c r="F54" s="16" t="n"/>
      <c r="G54" s="16" t="n"/>
    </row>
    <row r="55">
      <c r="A55" s="13" t="n"/>
      <c r="B55" s="32" t="n"/>
      <c r="C55" s="32" t="n"/>
      <c r="D55" s="14" t="n"/>
      <c r="E55" s="15" t="n"/>
      <c r="F55" s="16" t="n"/>
      <c r="G55" s="16" t="n"/>
    </row>
    <row r="56">
      <c r="A56" s="17" t="inlineStr">
        <is>
          <t>Investment in AIF</t>
        </is>
      </c>
      <c r="B56" s="32" t="n"/>
      <c r="C56" s="32" t="n"/>
      <c r="D56" s="14" t="n"/>
      <c r="E56" s="15" t="n"/>
      <c r="F56" s="16" t="n"/>
      <c r="G56" s="16" t="n"/>
    </row>
    <row r="57">
      <c r="A57" s="13" t="inlineStr">
        <is>
          <t>SBI CDMDF--A2</t>
        </is>
      </c>
      <c r="B57" s="32" t="inlineStr">
        <is>
          <t>INF0RQ622028</t>
        </is>
      </c>
      <c r="C57" s="32" t="n"/>
      <c r="D57" s="14" t="n">
        <v>1139.135</v>
      </c>
      <c r="E57" s="15" t="n">
        <v>130.93</v>
      </c>
      <c r="F57" s="16" t="n">
        <v>0.0025</v>
      </c>
      <c r="G57" s="16" t="n"/>
    </row>
    <row r="58">
      <c r="A58" s="13" t="n"/>
      <c r="B58" s="32" t="n"/>
      <c r="C58" s="32" t="n"/>
      <c r="D58" s="14" t="n"/>
      <c r="E58" s="15" t="n"/>
      <c r="F58" s="16" t="n"/>
      <c r="G58" s="16" t="n"/>
    </row>
    <row r="59">
      <c r="A59" s="25" t="inlineStr">
        <is>
          <t>TOTAL</t>
        </is>
      </c>
      <c r="B59" s="34" t="n"/>
      <c r="C59" s="34" t="n"/>
      <c r="D59" s="26" t="n"/>
      <c r="E59" s="19" t="n">
        <v>130.93</v>
      </c>
      <c r="F59" s="20" t="n">
        <v>0.0025</v>
      </c>
      <c r="G59" s="21" t="n"/>
    </row>
    <row r="60">
      <c r="A60" s="13" t="n"/>
      <c r="B60" s="32" t="n"/>
      <c r="C60" s="32" t="n"/>
      <c r="D60" s="14" t="n"/>
      <c r="E60" s="15" t="n"/>
      <c r="F60" s="16" t="n"/>
      <c r="G60" s="16" t="n"/>
    </row>
    <row r="61">
      <c r="A61" s="17" t="inlineStr">
        <is>
          <t>TREPS / Reverse Repo</t>
        </is>
      </c>
      <c r="B61" s="32" t="n"/>
      <c r="C61" s="32" t="n"/>
      <c r="D61" s="14" t="n"/>
      <c r="E61" s="15" t="n"/>
      <c r="F61" s="16" t="n"/>
      <c r="G61" s="16" t="n"/>
    </row>
    <row r="62">
      <c r="A62" s="13" t="inlineStr">
        <is>
          <t>Clearing Corporation of India Ltd.</t>
        </is>
      </c>
      <c r="B62" s="32" t="n"/>
      <c r="C62" s="32" t="n"/>
      <c r="D62" s="14" t="n"/>
      <c r="E62" s="15" t="n">
        <v>1902.16</v>
      </c>
      <c r="F62" s="16" t="n">
        <v>0.0358</v>
      </c>
      <c r="G62" s="16" t="n">
        <v>0.053935</v>
      </c>
    </row>
    <row r="63">
      <c r="A63" s="17" t="inlineStr">
        <is>
          <t>Sub Total</t>
        </is>
      </c>
      <c r="B63" s="33" t="n"/>
      <c r="C63" s="33" t="n"/>
      <c r="D63" s="18" t="n"/>
      <c r="E63" s="19" t="n">
        <v>1902.16</v>
      </c>
      <c r="F63" s="20" t="n">
        <v>0.0358</v>
      </c>
      <c r="G63" s="21" t="n"/>
    </row>
    <row r="64">
      <c r="A64" s="13" t="n"/>
      <c r="B64" s="32" t="n"/>
      <c r="C64" s="32" t="n"/>
      <c r="D64" s="14" t="n"/>
      <c r="E64" s="15" t="n"/>
      <c r="F64" s="16" t="n"/>
      <c r="G64" s="16" t="n"/>
    </row>
    <row r="65">
      <c r="A65" s="25" t="inlineStr">
        <is>
          <t>TOTAL</t>
        </is>
      </c>
      <c r="B65" s="34" t="n"/>
      <c r="C65" s="34" t="n"/>
      <c r="D65" s="26" t="n"/>
      <c r="E65" s="19" t="n">
        <v>1902.16</v>
      </c>
      <c r="F65" s="20" t="n">
        <v>0.0358</v>
      </c>
      <c r="G65" s="21" t="n"/>
    </row>
    <row r="66">
      <c r="A66" s="13" t="inlineStr">
        <is>
          <t>Accrued Interest</t>
        </is>
      </c>
      <c r="B66" s="32" t="n"/>
      <c r="C66" s="32" t="n"/>
      <c r="D66" s="14" t="n"/>
      <c r="E66" s="15" t="n">
        <v>639.1682682000001</v>
      </c>
      <c r="F66" s="16" t="n">
        <v>0.012019</v>
      </c>
      <c r="G66" s="16" t="n"/>
    </row>
    <row r="67">
      <c r="A67" s="13" t="inlineStr">
        <is>
          <t>Net Receivables/(Payables)</t>
        </is>
      </c>
      <c r="B67" s="32" t="n"/>
      <c r="C67" s="32" t="n"/>
      <c r="D67" s="14" t="n"/>
      <c r="E67" s="36" t="n">
        <v>-54.5282682</v>
      </c>
      <c r="F67" s="37" t="n">
        <v>-0.001019</v>
      </c>
      <c r="G67" s="16" t="n">
        <v>0.053935</v>
      </c>
    </row>
    <row r="68">
      <c r="A68" s="27" t="inlineStr">
        <is>
          <t>GRAND TOTAL</t>
        </is>
      </c>
      <c r="B68" s="35" t="n"/>
      <c r="C68" s="35" t="n"/>
      <c r="D68" s="28" t="n"/>
      <c r="E68" s="29" t="n">
        <v>53178.75</v>
      </c>
      <c r="F68" s="30" t="n">
        <v>1</v>
      </c>
      <c r="G68" s="30" t="n"/>
    </row>
    <row r="70">
      <c r="A70" s="83" t="inlineStr">
        <is>
          <t>#  Unlisted Security</t>
        </is>
      </c>
    </row>
    <row r="71">
      <c r="A71" s="83" t="inlineStr">
        <is>
          <t>**Non Traded Security</t>
        </is>
      </c>
    </row>
    <row r="73">
      <c r="A73" s="83" t="inlineStr">
        <is>
          <t>Notes:</t>
        </is>
      </c>
    </row>
    <row r="74">
      <c r="A74" s="57" t="inlineStr">
        <is>
          <t>1. Security in default beyond its maturiy date</t>
        </is>
      </c>
      <c r="B74" s="3" t="inlineStr">
        <is>
          <t>NIL</t>
        </is>
      </c>
    </row>
    <row r="75">
      <c r="A75" t="inlineStr">
        <is>
          <t>2. NAV at the beginning of the period (Rs. per unit)</t>
        </is>
      </c>
    </row>
    <row r="76">
      <c r="A76" t="inlineStr">
        <is>
          <t>Plan /option (Face Value 1000)</t>
        </is>
      </c>
      <c r="B76" t="inlineStr">
        <is>
          <t>As on</t>
        </is>
      </c>
      <c r="C76" t="inlineStr">
        <is>
          <t>As on</t>
        </is>
      </c>
    </row>
    <row r="77">
      <c r="B77" s="58" t="n">
        <v>45961</v>
      </c>
      <c r="C77" s="58" t="n">
        <v>45989</v>
      </c>
    </row>
    <row r="78">
      <c r="A78" t="inlineStr">
        <is>
          <t>Direct Plan  Growth Option</t>
        </is>
      </c>
      <c r="B78" t="n">
        <v>1048.6775</v>
      </c>
      <c r="C78" t="n">
        <v>1054.1592</v>
      </c>
    </row>
    <row r="79">
      <c r="A79" t="inlineStr">
        <is>
          <t>Direct Plan IDCW Option</t>
        </is>
      </c>
      <c r="B79" t="n">
        <v>1048.6671</v>
      </c>
      <c r="C79" t="n">
        <v>1054.1521</v>
      </c>
    </row>
    <row r="80">
      <c r="A80" t="inlineStr">
        <is>
          <t>Regular Plan  Growth Option</t>
        </is>
      </c>
      <c r="B80" t="n">
        <v>1043.1719</v>
      </c>
      <c r="C80" t="n">
        <v>1047.9412</v>
      </c>
    </row>
    <row r="81">
      <c r="A81" t="inlineStr">
        <is>
          <t>Regular Plan IDCW Option</t>
        </is>
      </c>
      <c r="B81" t="n">
        <v>1043.1712</v>
      </c>
      <c r="C81" t="n">
        <v>1047.9405</v>
      </c>
    </row>
    <row r="83">
      <c r="A83" t="inlineStr">
        <is>
          <t xml:space="preserve">3. Total Dividend (Net) declared during the month </t>
        </is>
      </c>
      <c r="B83" s="3" t="inlineStr">
        <is>
          <t>NIL</t>
        </is>
      </c>
    </row>
    <row r="84">
      <c r="A84" t="inlineStr">
        <is>
          <t>4. Bonus was declared during the month</t>
        </is>
      </c>
      <c r="B84" s="3" t="inlineStr">
        <is>
          <t>NIL</t>
        </is>
      </c>
    </row>
    <row r="85" ht="29" customHeight="1">
      <c r="A85" s="57" t="inlineStr">
        <is>
          <t>5. Investment in Repo of Corporate Debt Securities during the month ended November 30, 2025</t>
        </is>
      </c>
      <c r="B85" s="3" t="inlineStr">
        <is>
          <t>NIL</t>
        </is>
      </c>
    </row>
    <row r="86" ht="29" customHeight="1">
      <c r="A86" s="57" t="inlineStr">
        <is>
          <t>6. Investment in foreign securities/ADRs/GDRs at the end of the month</t>
        </is>
      </c>
      <c r="B86" s="3" t="inlineStr">
        <is>
          <t>NIL</t>
        </is>
      </c>
    </row>
    <row r="87">
      <c r="A87" t="inlineStr">
        <is>
          <t>7. Average Portfolio Maturity</t>
        </is>
      </c>
      <c r="B87" s="60">
        <f>B102</f>
        <v/>
      </c>
    </row>
    <row r="88" ht="43.5" customHeight="1">
      <c r="A88" s="57" t="inlineStr">
        <is>
          <t>8. Total gross exposure to derivative instruments (excluding reversed positions) at the end of the month (Rs. in Lakhs)</t>
        </is>
      </c>
      <c r="B88" s="3" t="inlineStr">
        <is>
          <t>NIL</t>
        </is>
      </c>
    </row>
    <row r="89">
      <c r="B89" s="3" t="n"/>
    </row>
    <row r="90" ht="29" customHeight="1">
      <c r="A90" s="57" t="inlineStr">
        <is>
          <t>9. Margin Deposits includes Margin money placed on derivatives other than margin money placed with bank</t>
        </is>
      </c>
      <c r="B90" s="3" t="inlineStr">
        <is>
          <t>NIL</t>
        </is>
      </c>
    </row>
    <row r="91" ht="29" customHeight="1">
      <c r="A91" s="57" t="inlineStr">
        <is>
          <t>10. Value of investment made by other schemes under same management (Rs. In Lakhs)</t>
        </is>
      </c>
      <c r="B91" t="n">
        <v>14132.82</v>
      </c>
    </row>
    <row r="92" ht="29" customHeight="1">
      <c r="A92" s="57" t="inlineStr">
        <is>
          <t>11. Number of instance of deviation In valuation of securities</t>
        </is>
      </c>
      <c r="B92" s="3" t="inlineStr">
        <is>
          <t>NIL</t>
        </is>
      </c>
    </row>
    <row r="93" ht="29" customHeight="1">
      <c r="A93" s="57" t="inlineStr">
        <is>
          <t>12. Total value and percentage of illiquid equity shares / securities</t>
        </is>
      </c>
      <c r="B93" s="3" t="inlineStr">
        <is>
          <t>NIL</t>
        </is>
      </c>
    </row>
    <row r="95">
      <c r="A95" s="66" t="inlineStr">
        <is>
          <t>Portfolio Information</t>
        </is>
      </c>
      <c r="B95" s="66" t="n"/>
    </row>
    <row r="96" ht="29" customHeight="1">
      <c r="A96" s="66" t="inlineStr">
        <is>
          <t>Scheme Name :</t>
        </is>
      </c>
      <c r="B96" s="66" t="inlineStr">
        <is>
          <t>Edelweiss Low Duration Fund</t>
        </is>
      </c>
    </row>
    <row r="97" ht="29" customHeight="1">
      <c r="A97" s="66" t="inlineStr">
        <is>
          <t>Description (if any)</t>
        </is>
      </c>
      <c r="B97" s="80" t="inlineStr">
        <is>
          <t>Low Duration Fund</t>
        </is>
      </c>
    </row>
    <row r="98">
      <c r="A98" s="66" t="n"/>
      <c r="B98" s="66" t="n"/>
    </row>
    <row r="99">
      <c r="A99" s="66" t="inlineStr">
        <is>
          <t>Annualised Portfolio YTM* :</t>
        </is>
      </c>
      <c r="B99" s="62" t="n">
        <v>6.452161265049831</v>
      </c>
    </row>
    <row r="100">
      <c r="A100" s="66" t="n"/>
      <c r="B100" s="66" t="n"/>
    </row>
    <row r="101">
      <c r="A101" s="66" t="inlineStr">
        <is>
          <t>Macaulay Duration</t>
        </is>
      </c>
      <c r="B101" s="67" t="n">
        <v>0.8212</v>
      </c>
    </row>
    <row r="102">
      <c r="A102" s="66" t="inlineStr">
        <is>
          <t>Residual Maturity</t>
        </is>
      </c>
      <c r="B102" s="67" t="n">
        <v>0.8514950031573318</v>
      </c>
    </row>
    <row r="103">
      <c r="A103" s="66" t="n"/>
      <c r="B103" s="66" t="n"/>
    </row>
    <row r="104">
      <c r="A104" s="66" t="inlineStr">
        <is>
          <t>As on (Date)</t>
        </is>
      </c>
      <c r="B104" s="64" t="n">
        <v>45991</v>
      </c>
    </row>
    <row r="106" ht="70" customHeight="1">
      <c r="A106" s="85" t="inlineStr">
        <is>
          <t>Scheme Name</t>
        </is>
      </c>
      <c r="B106" s="85" t="inlineStr">
        <is>
          <t>Risk- O - Meter</t>
        </is>
      </c>
      <c r="C106" s="85" t="inlineStr">
        <is>
          <t>Benchmark of the Scheme</t>
        </is>
      </c>
      <c r="D106" s="85" t="inlineStr">
        <is>
          <t>Benchmark Risk-o-meter</t>
        </is>
      </c>
    </row>
    <row r="107" ht="70" customHeight="1">
      <c r="A107" s="85" t="inlineStr">
        <is>
          <t>Edelweiss Low Duration Fund</t>
        </is>
      </c>
      <c r="B107" s="85" t="n"/>
      <c r="C107" s="85" t="inlineStr">
        <is>
          <t>CRISIL Low Duration Debt A-I Index (Tier I Benchmark)</t>
        </is>
      </c>
      <c r="D107" s="85" t="n"/>
      <c r="E107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7.xml><?xml version="1.0" encoding="utf-8"?>
<worksheet xmlns="http://schemas.openxmlformats.org/spreadsheetml/2006/main">
  <sheetPr>
    <outlinePr summaryBelow="1" summaryRight="1"/>
    <pageSetUpPr/>
  </sheetPr>
  <dimension ref="A1:G148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BUSINESS CYCLE FUND AS ON NOVEMBER 30, 2025</t>
        </is>
      </c>
    </row>
    <row r="2" ht="31.5" customHeight="1">
      <c r="A2" s="84" t="inlineStr">
        <is>
          <t>(An open-ended equity scheme following business cycle-based investing theme))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Muthoot Finance Ltd.</t>
        </is>
      </c>
      <c r="B8" s="32" t="inlineStr">
        <is>
          <t>INE414G01012</t>
        </is>
      </c>
      <c r="C8" s="32" t="inlineStr">
        <is>
          <t>Finance</t>
        </is>
      </c>
      <c r="D8" s="14" t="n">
        <v>184867</v>
      </c>
      <c r="E8" s="15" t="n">
        <v>6921.79</v>
      </c>
      <c r="F8" s="16" t="n">
        <v>0.0398</v>
      </c>
      <c r="G8" s="16" t="n"/>
    </row>
    <row r="9">
      <c r="A9" s="13" t="inlineStr">
        <is>
          <t>AU Small Finance Bank Ltd.</t>
        </is>
      </c>
      <c r="B9" s="32" t="inlineStr">
        <is>
          <t>INE949L01017</t>
        </is>
      </c>
      <c r="C9" s="32" t="inlineStr">
        <is>
          <t>Banks</t>
        </is>
      </c>
      <c r="D9" s="14" t="n">
        <v>585216</v>
      </c>
      <c r="E9" s="15" t="n">
        <v>5590.28</v>
      </c>
      <c r="F9" s="16" t="n">
        <v>0.0321</v>
      </c>
      <c r="G9" s="16" t="n"/>
    </row>
    <row r="10">
      <c r="A10" s="13" t="inlineStr">
        <is>
          <t>Fortis Healthcare Ltd.</t>
        </is>
      </c>
      <c r="B10" s="32" t="inlineStr">
        <is>
          <t>INE061F01013</t>
        </is>
      </c>
      <c r="C10" s="32" t="inlineStr">
        <is>
          <t>Healthcare Services</t>
        </is>
      </c>
      <c r="D10" s="14" t="n">
        <v>565442</v>
      </c>
      <c r="E10" s="15" t="n">
        <v>5196.98</v>
      </c>
      <c r="F10" s="16" t="n">
        <v>0.0299</v>
      </c>
      <c r="G10" s="16" t="n"/>
    </row>
    <row r="11">
      <c r="A11" s="13" t="inlineStr">
        <is>
          <t>Canara Bank</t>
        </is>
      </c>
      <c r="B11" s="32" t="inlineStr">
        <is>
          <t>INE476A01022</t>
        </is>
      </c>
      <c r="C11" s="32" t="inlineStr">
        <is>
          <t>Banks</t>
        </is>
      </c>
      <c r="D11" s="14" t="n">
        <v>3414277</v>
      </c>
      <c r="E11" s="15" t="n">
        <v>5175.36</v>
      </c>
      <c r="F11" s="16" t="n">
        <v>0.0297</v>
      </c>
      <c r="G11" s="16" t="n"/>
    </row>
    <row r="12">
      <c r="A12" s="13" t="inlineStr">
        <is>
          <t>Indian Bank</t>
        </is>
      </c>
      <c r="B12" s="32" t="inlineStr">
        <is>
          <t>INE562A01011</t>
        </is>
      </c>
      <c r="C12" s="32" t="inlineStr">
        <is>
          <t>Banks</t>
        </is>
      </c>
      <c r="D12" s="14" t="n">
        <v>574970</v>
      </c>
      <c r="E12" s="15" t="n">
        <v>5003.68</v>
      </c>
      <c r="F12" s="16" t="n">
        <v>0.0288</v>
      </c>
      <c r="G12" s="16" t="n"/>
    </row>
    <row r="13">
      <c r="A13" s="13" t="inlineStr">
        <is>
          <t>Glenmark Pharmaceuticals Ltd.</t>
        </is>
      </c>
      <c r="B13" s="32" t="inlineStr">
        <is>
          <t>INE935A01035</t>
        </is>
      </c>
      <c r="C13" s="32" t="inlineStr">
        <is>
          <t>Pharmaceuticals &amp; Biotechnology</t>
        </is>
      </c>
      <c r="D13" s="14" t="n">
        <v>235342</v>
      </c>
      <c r="E13" s="15" t="n">
        <v>4580.23</v>
      </c>
      <c r="F13" s="16" t="n">
        <v>0.0263</v>
      </c>
      <c r="G13" s="16" t="n"/>
    </row>
    <row r="14">
      <c r="A14" s="13" t="inlineStr">
        <is>
          <t>State Bank of India</t>
        </is>
      </c>
      <c r="B14" s="32" t="inlineStr">
        <is>
          <t>INE062A01020</t>
        </is>
      </c>
      <c r="C14" s="32" t="inlineStr">
        <is>
          <t>Banks</t>
        </is>
      </c>
      <c r="D14" s="14" t="n">
        <v>448406</v>
      </c>
      <c r="E14" s="15" t="n">
        <v>4389.89</v>
      </c>
      <c r="F14" s="16" t="n">
        <v>0.0252</v>
      </c>
      <c r="G14" s="16" t="n"/>
    </row>
    <row r="15">
      <c r="A15" s="13" t="inlineStr">
        <is>
          <t>JK Cement Ltd.</t>
        </is>
      </c>
      <c r="B15" s="32" t="inlineStr">
        <is>
          <t>INE823G01014</t>
        </is>
      </c>
      <c r="C15" s="32" t="inlineStr">
        <is>
          <t>Cement &amp; Cement Products</t>
        </is>
      </c>
      <c r="D15" s="14" t="n">
        <v>70724</v>
      </c>
      <c r="E15" s="15" t="n">
        <v>4072.29</v>
      </c>
      <c r="F15" s="16" t="n">
        <v>0.0234</v>
      </c>
      <c r="G15" s="16" t="n"/>
    </row>
    <row r="16">
      <c r="A16" s="13" t="inlineStr">
        <is>
          <t>InterGlobe Aviation Ltd.</t>
        </is>
      </c>
      <c r="B16" s="32" t="inlineStr">
        <is>
          <t>INE646L01027</t>
        </is>
      </c>
      <c r="C16" s="32" t="inlineStr">
        <is>
          <t>Transport Services</t>
        </is>
      </c>
      <c r="D16" s="14" t="n">
        <v>68406</v>
      </c>
      <c r="E16" s="15" t="n">
        <v>4036.98</v>
      </c>
      <c r="F16" s="16" t="n">
        <v>0.0232</v>
      </c>
      <c r="G16" s="16" t="n"/>
    </row>
    <row r="17">
      <c r="A17" s="13" t="inlineStr">
        <is>
          <t>Bharti Hexacom Ltd.</t>
        </is>
      </c>
      <c r="B17" s="32" t="inlineStr">
        <is>
          <t>INE343G01021</t>
        </is>
      </c>
      <c r="C17" s="32" t="inlineStr">
        <is>
          <t>Telecom - Services</t>
        </is>
      </c>
      <c r="D17" s="14" t="n">
        <v>216713</v>
      </c>
      <c r="E17" s="15" t="n">
        <v>3832.14</v>
      </c>
      <c r="F17" s="16" t="n">
        <v>0.022</v>
      </c>
      <c r="G17" s="16" t="n"/>
    </row>
    <row r="18">
      <c r="A18" s="13" t="inlineStr">
        <is>
          <t>Maruti Suzuki India Ltd.</t>
        </is>
      </c>
      <c r="B18" s="32" t="inlineStr">
        <is>
          <t>INE585B01010</t>
        </is>
      </c>
      <c r="C18" s="32" t="inlineStr">
        <is>
          <t>Automobiles</t>
        </is>
      </c>
      <c r="D18" s="14" t="n">
        <v>22864</v>
      </c>
      <c r="E18" s="15" t="n">
        <v>3635.38</v>
      </c>
      <c r="F18" s="16" t="n">
        <v>0.0209</v>
      </c>
      <c r="G18" s="16" t="n"/>
    </row>
    <row r="19">
      <c r="A19" s="13" t="inlineStr">
        <is>
          <t>Punjab National Bank</t>
        </is>
      </c>
      <c r="B19" s="32" t="inlineStr">
        <is>
          <t>INE160A01022</t>
        </is>
      </c>
      <c r="C19" s="32" t="inlineStr">
        <is>
          <t>Banks</t>
        </is>
      </c>
      <c r="D19" s="14" t="n">
        <v>2884158</v>
      </c>
      <c r="E19" s="15" t="n">
        <v>3590.78</v>
      </c>
      <c r="F19" s="16" t="n">
        <v>0.0206</v>
      </c>
      <c r="G19" s="16" t="n"/>
    </row>
    <row r="20">
      <c r="A20" s="13" t="inlineStr">
        <is>
          <t>Eicher Motors Ltd.</t>
        </is>
      </c>
      <c r="B20" s="32" t="inlineStr">
        <is>
          <t>INE066A01021</t>
        </is>
      </c>
      <c r="C20" s="32" t="inlineStr">
        <is>
          <t>Automobiles</t>
        </is>
      </c>
      <c r="D20" s="14" t="n">
        <v>50092</v>
      </c>
      <c r="E20" s="15" t="n">
        <v>3533.24</v>
      </c>
      <c r="F20" s="16" t="n">
        <v>0.0203</v>
      </c>
      <c r="G20" s="16" t="n"/>
    </row>
    <row r="21">
      <c r="A21" s="13" t="inlineStr">
        <is>
          <t>Max Healthcare Institute Ltd.</t>
        </is>
      </c>
      <c r="B21" s="32" t="inlineStr">
        <is>
          <t>INE027H01010</t>
        </is>
      </c>
      <c r="C21" s="32" t="inlineStr">
        <is>
          <t>Healthcare Services</t>
        </is>
      </c>
      <c r="D21" s="14" t="n">
        <v>295915</v>
      </c>
      <c r="E21" s="15" t="n">
        <v>3440.9</v>
      </c>
      <c r="F21" s="16" t="n">
        <v>0.0198</v>
      </c>
      <c r="G21" s="16" t="n"/>
    </row>
    <row r="22">
      <c r="A22" s="13" t="inlineStr">
        <is>
          <t>The Federal Bank Ltd.</t>
        </is>
      </c>
      <c r="B22" s="32" t="inlineStr">
        <is>
          <t>INE171A01029</t>
        </is>
      </c>
      <c r="C22" s="32" t="inlineStr">
        <is>
          <t>Banks</t>
        </is>
      </c>
      <c r="D22" s="14" t="n">
        <v>1321623</v>
      </c>
      <c r="E22" s="15" t="n">
        <v>3408.73</v>
      </c>
      <c r="F22" s="16" t="n">
        <v>0.0196</v>
      </c>
      <c r="G22" s="16" t="n"/>
    </row>
    <row r="23">
      <c r="A23" s="13" t="inlineStr">
        <is>
          <t>GE Vernova T&amp;D India Limited</t>
        </is>
      </c>
      <c r="B23" s="32" t="inlineStr">
        <is>
          <t>INE200A01026</t>
        </is>
      </c>
      <c r="C23" s="32" t="inlineStr">
        <is>
          <t>Electrical Equipment</t>
        </is>
      </c>
      <c r="D23" s="14" t="n">
        <v>111033</v>
      </c>
      <c r="E23" s="15" t="n">
        <v>3199.3</v>
      </c>
      <c r="F23" s="16" t="n">
        <v>0.0184</v>
      </c>
      <c r="G23" s="16" t="n"/>
    </row>
    <row r="24">
      <c r="A24" s="13" t="inlineStr">
        <is>
          <t>Union Bank of India</t>
        </is>
      </c>
      <c r="B24" s="32" t="inlineStr">
        <is>
          <t>INE692A01016</t>
        </is>
      </c>
      <c r="C24" s="32" t="inlineStr">
        <is>
          <t>Banks</t>
        </is>
      </c>
      <c r="D24" s="14" t="n">
        <v>2054673</v>
      </c>
      <c r="E24" s="15" t="n">
        <v>3149.2</v>
      </c>
      <c r="F24" s="16" t="n">
        <v>0.0181</v>
      </c>
      <c r="G24" s="16" t="n"/>
    </row>
    <row r="25">
      <c r="A25" s="13" t="inlineStr">
        <is>
          <t>UPL Ltd.</t>
        </is>
      </c>
      <c r="B25" s="32" t="inlineStr">
        <is>
          <t>INE628A01036</t>
        </is>
      </c>
      <c r="C25" s="32" t="inlineStr">
        <is>
          <t>Fertilizers &amp; Agrochemicals</t>
        </is>
      </c>
      <c r="D25" s="14" t="n">
        <v>411687</v>
      </c>
      <c r="E25" s="15" t="n">
        <v>3123.26</v>
      </c>
      <c r="F25" s="16" t="n">
        <v>0.0179</v>
      </c>
      <c r="G25" s="16" t="n"/>
    </row>
    <row r="26">
      <c r="A26" s="13" t="inlineStr">
        <is>
          <t>Multi Commodity Exchange Of India Ltd.</t>
        </is>
      </c>
      <c r="B26" s="32" t="inlineStr">
        <is>
          <t>INE745G01035</t>
        </is>
      </c>
      <c r="C26" s="32" t="inlineStr">
        <is>
          <t>Capital Markets</t>
        </is>
      </c>
      <c r="D26" s="14" t="n">
        <v>28615</v>
      </c>
      <c r="E26" s="15" t="n">
        <v>2882.53</v>
      </c>
      <c r="F26" s="16" t="n">
        <v>0.0166</v>
      </c>
      <c r="G26" s="16" t="n"/>
    </row>
    <row r="27">
      <c r="A27" s="13" t="inlineStr">
        <is>
          <t>ICICI Bank Ltd.</t>
        </is>
      </c>
      <c r="B27" s="32" t="inlineStr">
        <is>
          <t>INE090A01021</t>
        </is>
      </c>
      <c r="C27" s="32" t="inlineStr">
        <is>
          <t>Banks</t>
        </is>
      </c>
      <c r="D27" s="14" t="n">
        <v>198333</v>
      </c>
      <c r="E27" s="15" t="n">
        <v>2754.45</v>
      </c>
      <c r="F27" s="16" t="n">
        <v>0.0158</v>
      </c>
      <c r="G27" s="16" t="n"/>
    </row>
    <row r="28">
      <c r="A28" s="13" t="inlineStr">
        <is>
          <t>UNO Minda Ltd.</t>
        </is>
      </c>
      <c r="B28" s="32" t="inlineStr">
        <is>
          <t>INE405E01023</t>
        </is>
      </c>
      <c r="C28" s="32" t="inlineStr">
        <is>
          <t>Auto Components</t>
        </is>
      </c>
      <c r="D28" s="14" t="n">
        <v>209481</v>
      </c>
      <c r="E28" s="15" t="n">
        <v>2737.5</v>
      </c>
      <c r="F28" s="16" t="n">
        <v>0.0157</v>
      </c>
      <c r="G28" s="16" t="n"/>
    </row>
    <row r="29">
      <c r="A29" s="13" t="inlineStr">
        <is>
          <t>HDFC Bank Ltd.</t>
        </is>
      </c>
      <c r="B29" s="32" t="inlineStr">
        <is>
          <t>INE040A01034</t>
        </is>
      </c>
      <c r="C29" s="32" t="inlineStr">
        <is>
          <t>Banks</t>
        </is>
      </c>
      <c r="D29" s="14" t="n">
        <v>268399</v>
      </c>
      <c r="E29" s="15" t="n">
        <v>2704.39</v>
      </c>
      <c r="F29" s="16" t="n">
        <v>0.0155</v>
      </c>
      <c r="G29" s="16" t="n"/>
    </row>
    <row r="30">
      <c r="A30" s="13" t="inlineStr">
        <is>
          <t>TVS Motor Company Ltd.</t>
        </is>
      </c>
      <c r="B30" s="32" t="inlineStr">
        <is>
          <t>INE494B01023</t>
        </is>
      </c>
      <c r="C30" s="32" t="inlineStr">
        <is>
          <t>Automobiles</t>
        </is>
      </c>
      <c r="D30" s="14" t="n">
        <v>70756</v>
      </c>
      <c r="E30" s="15" t="n">
        <v>2498.75</v>
      </c>
      <c r="F30" s="16" t="n">
        <v>0.0144</v>
      </c>
      <c r="G30" s="16" t="n"/>
    </row>
    <row r="31">
      <c r="A31" s="13" t="inlineStr">
        <is>
          <t>Mahindra &amp; Mahindra Ltd.</t>
        </is>
      </c>
      <c r="B31" s="32" t="inlineStr">
        <is>
          <t>INE101A01026</t>
        </is>
      </c>
      <c r="C31" s="32" t="inlineStr">
        <is>
          <t>Automobiles</t>
        </is>
      </c>
      <c r="D31" s="14" t="n">
        <v>65183</v>
      </c>
      <c r="E31" s="15" t="n">
        <v>2449.12</v>
      </c>
      <c r="F31" s="16" t="n">
        <v>0.0141</v>
      </c>
      <c r="G31" s="16" t="n"/>
    </row>
    <row r="32">
      <c r="A32" s="13" t="inlineStr">
        <is>
          <t>Bosch Ltd.</t>
        </is>
      </c>
      <c r="B32" s="32" t="inlineStr">
        <is>
          <t>INE323A01026</t>
        </is>
      </c>
      <c r="C32" s="32" t="inlineStr">
        <is>
          <t>Auto Components</t>
        </is>
      </c>
      <c r="D32" s="14" t="n">
        <v>6604</v>
      </c>
      <c r="E32" s="15" t="n">
        <v>2384.7</v>
      </c>
      <c r="F32" s="16" t="n">
        <v>0.0137</v>
      </c>
      <c r="G32" s="16" t="n"/>
    </row>
    <row r="33">
      <c r="A33" s="13" t="inlineStr">
        <is>
          <t>BSE Ltd.</t>
        </is>
      </c>
      <c r="B33" s="32" t="inlineStr">
        <is>
          <t>INE118H01025</t>
        </is>
      </c>
      <c r="C33" s="32" t="inlineStr">
        <is>
          <t>Capital Markets</t>
        </is>
      </c>
      <c r="D33" s="14" t="n">
        <v>80685</v>
      </c>
      <c r="E33" s="15" t="n">
        <v>2341.8</v>
      </c>
      <c r="F33" s="16" t="n">
        <v>0.0135</v>
      </c>
      <c r="G33" s="16" t="n"/>
    </row>
    <row r="34">
      <c r="A34" s="13" t="inlineStr">
        <is>
          <t>Shriram Finance Ltd.</t>
        </is>
      </c>
      <c r="B34" s="32" t="inlineStr">
        <is>
          <t>INE721A01047</t>
        </is>
      </c>
      <c r="C34" s="32" t="inlineStr">
        <is>
          <t>Finance</t>
        </is>
      </c>
      <c r="D34" s="14" t="n">
        <v>274345</v>
      </c>
      <c r="E34" s="15" t="n">
        <v>2336.46</v>
      </c>
      <c r="F34" s="16" t="n">
        <v>0.0134</v>
      </c>
      <c r="G34" s="16" t="n"/>
    </row>
    <row r="35">
      <c r="A35" s="13" t="inlineStr">
        <is>
          <t>Solar Industries India Ltd.</t>
        </is>
      </c>
      <c r="B35" s="32" t="inlineStr">
        <is>
          <t>INE343H01029</t>
        </is>
      </c>
      <c r="C35" s="32" t="inlineStr">
        <is>
          <t>Chemicals &amp; Petrochemicals</t>
        </is>
      </c>
      <c r="D35" s="14" t="n">
        <v>17198</v>
      </c>
      <c r="E35" s="15" t="n">
        <v>2282.52</v>
      </c>
      <c r="F35" s="16" t="n">
        <v>0.0131</v>
      </c>
      <c r="G35" s="16" t="n"/>
    </row>
    <row r="36">
      <c r="A36" s="13" t="inlineStr">
        <is>
          <t>Laurus Labs Ltd.</t>
        </is>
      </c>
      <c r="B36" s="32" t="inlineStr">
        <is>
          <t>INE947Q01028</t>
        </is>
      </c>
      <c r="C36" s="32" t="inlineStr">
        <is>
          <t>Pharmaceuticals &amp; Biotechnology</t>
        </is>
      </c>
      <c r="D36" s="14" t="n">
        <v>217265</v>
      </c>
      <c r="E36" s="15" t="n">
        <v>2240.76</v>
      </c>
      <c r="F36" s="16" t="n">
        <v>0.0129</v>
      </c>
      <c r="G36" s="16" t="n"/>
    </row>
    <row r="37">
      <c r="A37" s="13" t="inlineStr">
        <is>
          <t>Divi's Laboratories Ltd.</t>
        </is>
      </c>
      <c r="B37" s="32" t="inlineStr">
        <is>
          <t>INE361B01024</t>
        </is>
      </c>
      <c r="C37" s="32" t="inlineStr">
        <is>
          <t>Pharmaceuticals &amp; Biotechnology</t>
        </is>
      </c>
      <c r="D37" s="14" t="n">
        <v>34506</v>
      </c>
      <c r="E37" s="15" t="n">
        <v>2234.95</v>
      </c>
      <c r="F37" s="16" t="n">
        <v>0.0128</v>
      </c>
      <c r="G37" s="16" t="n"/>
    </row>
    <row r="38">
      <c r="A38" s="13" t="inlineStr">
        <is>
          <t>Aster DM Healthcare Ltd.</t>
        </is>
      </c>
      <c r="B38" s="32" t="inlineStr">
        <is>
          <t>INE914M01019</t>
        </is>
      </c>
      <c r="C38" s="32" t="inlineStr">
        <is>
          <t>Healthcare Services</t>
        </is>
      </c>
      <c r="D38" s="14" t="n">
        <v>332645</v>
      </c>
      <c r="E38" s="15" t="n">
        <v>2213.59</v>
      </c>
      <c r="F38" s="16" t="n">
        <v>0.0127</v>
      </c>
      <c r="G38" s="16" t="n"/>
    </row>
    <row r="39">
      <c r="A39" s="13" t="inlineStr">
        <is>
          <t>SBI Life Insurance Company Ltd.</t>
        </is>
      </c>
      <c r="B39" s="32" t="inlineStr">
        <is>
          <t>INE123W01016</t>
        </is>
      </c>
      <c r="C39" s="32" t="inlineStr">
        <is>
          <t>Insurance</t>
        </is>
      </c>
      <c r="D39" s="14" t="n">
        <v>111122</v>
      </c>
      <c r="E39" s="15" t="n">
        <v>2184.66</v>
      </c>
      <c r="F39" s="16" t="n">
        <v>0.0126</v>
      </c>
      <c r="G39" s="16" t="n"/>
    </row>
    <row r="40">
      <c r="A40" s="13" t="inlineStr">
        <is>
          <t>Bharti Airtel Ltd.</t>
        </is>
      </c>
      <c r="B40" s="32" t="inlineStr">
        <is>
          <t>IN9397D01014</t>
        </is>
      </c>
      <c r="C40" s="32" t="inlineStr">
        <is>
          <t>Telecom - Services</t>
        </is>
      </c>
      <c r="D40" s="14" t="n">
        <v>136000</v>
      </c>
      <c r="E40" s="15" t="n">
        <v>2164.71</v>
      </c>
      <c r="F40" s="16" t="n">
        <v>0.0124</v>
      </c>
      <c r="G40" s="16" t="n"/>
    </row>
    <row r="41">
      <c r="A41" s="13" t="inlineStr">
        <is>
          <t>Cholamandalam Financial Holdings Ltd.</t>
        </is>
      </c>
      <c r="B41" s="32" t="inlineStr">
        <is>
          <t>INE149A01033</t>
        </is>
      </c>
      <c r="C41" s="32" t="inlineStr">
        <is>
          <t>Finance</t>
        </is>
      </c>
      <c r="D41" s="14" t="n">
        <v>115978</v>
      </c>
      <c r="E41" s="15" t="n">
        <v>2141.19</v>
      </c>
      <c r="F41" s="16" t="n">
        <v>0.0123</v>
      </c>
      <c r="G41" s="16" t="n"/>
    </row>
    <row r="42">
      <c r="A42" s="13" t="inlineStr">
        <is>
          <t>Godfrey Phillips India Ltd.</t>
        </is>
      </c>
      <c r="B42" s="32" t="inlineStr">
        <is>
          <t>INE260B01028</t>
        </is>
      </c>
      <c r="C42" s="32" t="inlineStr">
        <is>
          <t>Cigarettes &amp; Tobacco Products</t>
        </is>
      </c>
      <c r="D42" s="14" t="n">
        <v>73243</v>
      </c>
      <c r="E42" s="15" t="n">
        <v>2104.27</v>
      </c>
      <c r="F42" s="16" t="n">
        <v>0.0121</v>
      </c>
      <c r="G42" s="16" t="n"/>
    </row>
    <row r="43">
      <c r="A43" s="13" t="inlineStr">
        <is>
          <t>Hindalco Industries Ltd.</t>
        </is>
      </c>
      <c r="B43" s="32" t="inlineStr">
        <is>
          <t>INE038A01020</t>
        </is>
      </c>
      <c r="C43" s="32" t="inlineStr">
        <is>
          <t>Non - Ferrous Metals</t>
        </is>
      </c>
      <c r="D43" s="14" t="n">
        <v>252253</v>
      </c>
      <c r="E43" s="15" t="n">
        <v>2039.21</v>
      </c>
      <c r="F43" s="16" t="n">
        <v>0.0117</v>
      </c>
      <c r="G43" s="16" t="n"/>
    </row>
    <row r="44">
      <c r="A44" s="13" t="inlineStr">
        <is>
          <t>Asian Paints Ltd.</t>
        </is>
      </c>
      <c r="B44" s="32" t="inlineStr">
        <is>
          <t>INE021A01026</t>
        </is>
      </c>
      <c r="C44" s="32" t="inlineStr">
        <is>
          <t>Consumer Durables</t>
        </is>
      </c>
      <c r="D44" s="14" t="n">
        <v>69344</v>
      </c>
      <c r="E44" s="15" t="n">
        <v>1993.22</v>
      </c>
      <c r="F44" s="16" t="n">
        <v>0.0115</v>
      </c>
      <c r="G44" s="16" t="n"/>
    </row>
    <row r="45">
      <c r="A45" s="13" t="inlineStr">
        <is>
          <t>Hero MotoCorp Ltd.</t>
        </is>
      </c>
      <c r="B45" s="32" t="inlineStr">
        <is>
          <t>INE158A01026</t>
        </is>
      </c>
      <c r="C45" s="32" t="inlineStr">
        <is>
          <t>Automobiles</t>
        </is>
      </c>
      <c r="D45" s="14" t="n">
        <v>31028</v>
      </c>
      <c r="E45" s="15" t="n">
        <v>1915.82</v>
      </c>
      <c r="F45" s="16" t="n">
        <v>0.011</v>
      </c>
      <c r="G45" s="16" t="n"/>
    </row>
    <row r="46">
      <c r="A46" s="13" t="inlineStr">
        <is>
          <t>Ashok Leyland Ltd.</t>
        </is>
      </c>
      <c r="B46" s="32" t="inlineStr">
        <is>
          <t>INE208A01029</t>
        </is>
      </c>
      <c r="C46" s="32" t="inlineStr">
        <is>
          <t>Agricultural, Commercial &amp; Construction Vehicles</t>
        </is>
      </c>
      <c r="D46" s="14" t="n">
        <v>1174783</v>
      </c>
      <c r="E46" s="15" t="n">
        <v>1857.57</v>
      </c>
      <c r="F46" s="16" t="n">
        <v>0.0107</v>
      </c>
      <c r="G46" s="16" t="n"/>
    </row>
    <row r="47">
      <c r="A47" s="13" t="inlineStr">
        <is>
          <t>Axis Bank Ltd.</t>
        </is>
      </c>
      <c r="B47" s="32" t="inlineStr">
        <is>
          <t>INE238A01034</t>
        </is>
      </c>
      <c r="C47" s="32" t="inlineStr">
        <is>
          <t>Banks</t>
        </is>
      </c>
      <c r="D47" s="14" t="n">
        <v>141176</v>
      </c>
      <c r="E47" s="15" t="n">
        <v>1806.63</v>
      </c>
      <c r="F47" s="16" t="n">
        <v>0.0104</v>
      </c>
      <c r="G47" s="16" t="n"/>
    </row>
    <row r="48">
      <c r="A48" s="13" t="inlineStr">
        <is>
          <t>SRF Ltd.</t>
        </is>
      </c>
      <c r="B48" s="32" t="inlineStr">
        <is>
          <t>INE647A01010</t>
        </is>
      </c>
      <c r="C48" s="32" t="inlineStr">
        <is>
          <t>Chemicals &amp; Petrochemicals</t>
        </is>
      </c>
      <c r="D48" s="14" t="n">
        <v>61254</v>
      </c>
      <c r="E48" s="15" t="n">
        <v>1793.09</v>
      </c>
      <c r="F48" s="16" t="n">
        <v>0.0103</v>
      </c>
      <c r="G48" s="16" t="n"/>
    </row>
    <row r="49">
      <c r="A49" s="13" t="inlineStr">
        <is>
          <t>Coromandel International Ltd.</t>
        </is>
      </c>
      <c r="B49" s="32" t="inlineStr">
        <is>
          <t>INE169A01031</t>
        </is>
      </c>
      <c r="C49" s="32" t="inlineStr">
        <is>
          <t>Fertilizers &amp; Agrochemicals</t>
        </is>
      </c>
      <c r="D49" s="14" t="n">
        <v>75252</v>
      </c>
      <c r="E49" s="15" t="n">
        <v>1792.58</v>
      </c>
      <c r="F49" s="16" t="n">
        <v>0.0103</v>
      </c>
      <c r="G49" s="16" t="n"/>
    </row>
    <row r="50">
      <c r="A50" s="13" t="inlineStr">
        <is>
          <t>Bajaj Finserv Ltd.</t>
        </is>
      </c>
      <c r="B50" s="32" t="inlineStr">
        <is>
          <t>INE918I01026</t>
        </is>
      </c>
      <c r="C50" s="32" t="inlineStr">
        <is>
          <t>Finance</t>
        </is>
      </c>
      <c r="D50" s="14" t="n">
        <v>85026</v>
      </c>
      <c r="E50" s="15" t="n">
        <v>1780.44</v>
      </c>
      <c r="F50" s="16" t="n">
        <v>0.0102</v>
      </c>
      <c r="G50" s="16" t="n"/>
    </row>
    <row r="51">
      <c r="A51" s="13" t="inlineStr">
        <is>
          <t>Affle 3i Ltd.</t>
        </is>
      </c>
      <c r="B51" s="32" t="inlineStr">
        <is>
          <t>INE00WC01027</t>
        </is>
      </c>
      <c r="C51" s="32" t="inlineStr">
        <is>
          <t>IT - Services</t>
        </is>
      </c>
      <c r="D51" s="14" t="n">
        <v>106041</v>
      </c>
      <c r="E51" s="15" t="n">
        <v>1761.23</v>
      </c>
      <c r="F51" s="16" t="n">
        <v>0.0101</v>
      </c>
      <c r="G51" s="16" t="n"/>
    </row>
    <row r="52">
      <c r="A52" s="13" t="inlineStr">
        <is>
          <t>Marico Ltd.</t>
        </is>
      </c>
      <c r="B52" s="32" t="inlineStr">
        <is>
          <t>INE196A01026</t>
        </is>
      </c>
      <c r="C52" s="32" t="inlineStr">
        <is>
          <t>Agricultural Food &amp; other Products</t>
        </is>
      </c>
      <c r="D52" s="14" t="n">
        <v>242233</v>
      </c>
      <c r="E52" s="15" t="n">
        <v>1737.78</v>
      </c>
      <c r="F52" s="16" t="n">
        <v>0.01</v>
      </c>
      <c r="G52" s="16" t="n"/>
    </row>
    <row r="53">
      <c r="A53" s="13" t="inlineStr">
        <is>
          <t>Hitachi Energy India Ltd.</t>
        </is>
      </c>
      <c r="B53" s="32" t="inlineStr">
        <is>
          <t>INE07Y701011</t>
        </is>
      </c>
      <c r="C53" s="32" t="inlineStr">
        <is>
          <t>Electrical Equipment</t>
        </is>
      </c>
      <c r="D53" s="14" t="n">
        <v>7873</v>
      </c>
      <c r="E53" s="15" t="n">
        <v>1736.47</v>
      </c>
      <c r="F53" s="16" t="n">
        <v>0.01</v>
      </c>
      <c r="G53" s="16" t="n"/>
    </row>
    <row r="54">
      <c r="A54" s="13" t="inlineStr">
        <is>
          <t>Hindustan Unilever Ltd.</t>
        </is>
      </c>
      <c r="B54" s="32" t="inlineStr">
        <is>
          <t>INE030A01027</t>
        </is>
      </c>
      <c r="C54" s="32" t="inlineStr">
        <is>
          <t>Diversified FMCG</t>
        </is>
      </c>
      <c r="D54" s="14" t="n">
        <v>70000</v>
      </c>
      <c r="E54" s="15" t="n">
        <v>1726.62</v>
      </c>
      <c r="F54" s="16" t="n">
        <v>0.009900000000000001</v>
      </c>
      <c r="G54" s="16" t="n"/>
    </row>
    <row r="55">
      <c r="A55" s="13" t="inlineStr">
        <is>
          <t>L&amp;T Finance Ltd.</t>
        </is>
      </c>
      <c r="B55" s="32" t="inlineStr">
        <is>
          <t>INE498L01015</t>
        </is>
      </c>
      <c r="C55" s="32" t="inlineStr">
        <is>
          <t>Finance</t>
        </is>
      </c>
      <c r="D55" s="14" t="n">
        <v>552597</v>
      </c>
      <c r="E55" s="15" t="n">
        <v>1726.04</v>
      </c>
      <c r="F55" s="16" t="n">
        <v>0.009900000000000001</v>
      </c>
      <c r="G55" s="16" t="n"/>
    </row>
    <row r="56">
      <c r="A56" s="13" t="inlineStr">
        <is>
          <t>Bajaj Finance Ltd.</t>
        </is>
      </c>
      <c r="B56" s="32" t="inlineStr">
        <is>
          <t>INE296A01032</t>
        </is>
      </c>
      <c r="C56" s="32" t="inlineStr">
        <is>
          <t>Finance</t>
        </is>
      </c>
      <c r="D56" s="14" t="n">
        <v>164905</v>
      </c>
      <c r="E56" s="15" t="n">
        <v>1710.89</v>
      </c>
      <c r="F56" s="16" t="n">
        <v>0.0098</v>
      </c>
      <c r="G56" s="16" t="n"/>
    </row>
    <row r="57">
      <c r="A57" s="13" t="inlineStr">
        <is>
          <t>Max Financial Services Ltd.</t>
        </is>
      </c>
      <c r="B57" s="32" t="inlineStr">
        <is>
          <t>INE180A01020</t>
        </is>
      </c>
      <c r="C57" s="32" t="inlineStr">
        <is>
          <t>Insurance</t>
        </is>
      </c>
      <c r="D57" s="14" t="n">
        <v>100000</v>
      </c>
      <c r="E57" s="15" t="n">
        <v>1702.1</v>
      </c>
      <c r="F57" s="16" t="n">
        <v>0.0098</v>
      </c>
      <c r="G57" s="16" t="n"/>
    </row>
    <row r="58">
      <c r="A58" s="13" t="inlineStr">
        <is>
          <t>APL Apollo Tubes Ltd.</t>
        </is>
      </c>
      <c r="B58" s="32" t="inlineStr">
        <is>
          <t>INE702C01027</t>
        </is>
      </c>
      <c r="C58" s="32" t="inlineStr">
        <is>
          <t>Industrial Products</t>
        </is>
      </c>
      <c r="D58" s="14" t="n">
        <v>98642</v>
      </c>
      <c r="E58" s="15" t="n">
        <v>1695.56</v>
      </c>
      <c r="F58" s="16" t="n">
        <v>0.0097</v>
      </c>
      <c r="G58" s="16" t="n"/>
    </row>
    <row r="59">
      <c r="A59" s="13" t="inlineStr">
        <is>
          <t>IDFC First Bank Ltd.</t>
        </is>
      </c>
      <c r="B59" s="32" t="inlineStr">
        <is>
          <t>INE092T01019</t>
        </is>
      </c>
      <c r="C59" s="32" t="inlineStr">
        <is>
          <t>Banks</t>
        </is>
      </c>
      <c r="D59" s="14" t="n">
        <v>2107882</v>
      </c>
      <c r="E59" s="15" t="n">
        <v>1689.05</v>
      </c>
      <c r="F59" s="16" t="n">
        <v>0.0097</v>
      </c>
      <c r="G59" s="16" t="n"/>
    </row>
    <row r="60">
      <c r="A60" s="13" t="inlineStr">
        <is>
          <t>Hyundai Motor India Ltd.</t>
        </is>
      </c>
      <c r="B60" s="32" t="inlineStr">
        <is>
          <t>INE0V6F01027</t>
        </is>
      </c>
      <c r="C60" s="32" t="inlineStr">
        <is>
          <t>Automobiles</t>
        </is>
      </c>
      <c r="D60" s="14" t="n">
        <v>71878</v>
      </c>
      <c r="E60" s="15" t="n">
        <v>1671.88</v>
      </c>
      <c r="F60" s="16" t="n">
        <v>0.009599999999999999</v>
      </c>
      <c r="G60" s="16" t="n"/>
    </row>
    <row r="61">
      <c r="A61" s="13" t="inlineStr">
        <is>
          <t>Premier Energies Ltd.</t>
        </is>
      </c>
      <c r="B61" s="32" t="inlineStr">
        <is>
          <t>INE0BS701011</t>
        </is>
      </c>
      <c r="C61" s="32" t="inlineStr">
        <is>
          <t>Electrical Equipment</t>
        </is>
      </c>
      <c r="D61" s="14" t="n">
        <v>170000</v>
      </c>
      <c r="E61" s="15" t="n">
        <v>1658.69</v>
      </c>
      <c r="F61" s="16" t="n">
        <v>0.0095</v>
      </c>
      <c r="G61" s="16" t="n"/>
    </row>
    <row r="62">
      <c r="A62" s="13" t="inlineStr">
        <is>
          <t>Schaeffler India Ltd.</t>
        </is>
      </c>
      <c r="B62" s="32" t="inlineStr">
        <is>
          <t>INE513A01022</t>
        </is>
      </c>
      <c r="C62" s="32" t="inlineStr">
        <is>
          <t>Auto Components</t>
        </is>
      </c>
      <c r="D62" s="14" t="n">
        <v>42147</v>
      </c>
      <c r="E62" s="15" t="n">
        <v>1643.48</v>
      </c>
      <c r="F62" s="16" t="n">
        <v>0.0094</v>
      </c>
      <c r="G62" s="16" t="n"/>
    </row>
    <row r="63">
      <c r="A63" s="13" t="inlineStr">
        <is>
          <t>Alkem Laboratories Ltd.</t>
        </is>
      </c>
      <c r="B63" s="32" t="inlineStr">
        <is>
          <t>INE540L01014</t>
        </is>
      </c>
      <c r="C63" s="32" t="inlineStr">
        <is>
          <t>Pharmaceuticals &amp; Biotechnology</t>
        </is>
      </c>
      <c r="D63" s="14" t="n">
        <v>28896</v>
      </c>
      <c r="E63" s="15" t="n">
        <v>1642.74</v>
      </c>
      <c r="F63" s="16" t="n">
        <v>0.0094</v>
      </c>
      <c r="G63" s="16" t="n"/>
    </row>
    <row r="64">
      <c r="A64" s="13" t="inlineStr">
        <is>
          <t>Hindustan Petroleum Corporation Ltd.</t>
        </is>
      </c>
      <c r="B64" s="32" t="inlineStr">
        <is>
          <t>INE094A01015</t>
        </is>
      </c>
      <c r="C64" s="32" t="inlineStr">
        <is>
          <t>Petroleum Products</t>
        </is>
      </c>
      <c r="D64" s="14" t="n">
        <v>356329</v>
      </c>
      <c r="E64" s="15" t="n">
        <v>1630.21</v>
      </c>
      <c r="F64" s="16" t="n">
        <v>0.0094</v>
      </c>
      <c r="G64" s="16" t="n"/>
    </row>
    <row r="65">
      <c r="A65" s="13" t="inlineStr">
        <is>
          <t>The Phoenix Mills Ltd.</t>
        </is>
      </c>
      <c r="B65" s="32" t="inlineStr">
        <is>
          <t>INE211B01039</t>
        </is>
      </c>
      <c r="C65" s="32" t="inlineStr">
        <is>
          <t>Realty</t>
        </is>
      </c>
      <c r="D65" s="14" t="n">
        <v>92845</v>
      </c>
      <c r="E65" s="15" t="n">
        <v>1612.53</v>
      </c>
      <c r="F65" s="16" t="n">
        <v>0.009299999999999999</v>
      </c>
      <c r="G65" s="16" t="n"/>
    </row>
    <row r="66">
      <c r="A66" s="13" t="inlineStr">
        <is>
          <t>Radico Khaitan Ltd.</t>
        </is>
      </c>
      <c r="B66" s="32" t="inlineStr">
        <is>
          <t>INE944F01028</t>
        </is>
      </c>
      <c r="C66" s="32" t="inlineStr">
        <is>
          <t>Beverages</t>
        </is>
      </c>
      <c r="D66" s="14" t="n">
        <v>48880</v>
      </c>
      <c r="E66" s="15" t="n">
        <v>1568.12</v>
      </c>
      <c r="F66" s="16" t="n">
        <v>0.008999999999999999</v>
      </c>
      <c r="G66" s="16" t="n"/>
    </row>
    <row r="67">
      <c r="A67" s="13" t="inlineStr">
        <is>
          <t>Lupin Ltd.</t>
        </is>
      </c>
      <c r="B67" s="32" t="inlineStr">
        <is>
          <t>INE326A01037</t>
        </is>
      </c>
      <c r="C67" s="32" t="inlineStr">
        <is>
          <t>Pharmaceuticals &amp; Biotechnology</t>
        </is>
      </c>
      <c r="D67" s="14" t="n">
        <v>49947</v>
      </c>
      <c r="E67" s="15" t="n">
        <v>1040</v>
      </c>
      <c r="F67" s="16" t="n">
        <v>0.006</v>
      </c>
      <c r="G67" s="16" t="n"/>
    </row>
    <row r="68">
      <c r="A68" s="13" t="inlineStr">
        <is>
          <t>Navin Fluorine International Ltd.</t>
        </is>
      </c>
      <c r="B68" s="32" t="inlineStr">
        <is>
          <t>INE048G01026</t>
        </is>
      </c>
      <c r="C68" s="32" t="inlineStr">
        <is>
          <t>Chemicals &amp; Petrochemicals</t>
        </is>
      </c>
      <c r="D68" s="14" t="n">
        <v>17880</v>
      </c>
      <c r="E68" s="15" t="n">
        <v>1025.51</v>
      </c>
      <c r="F68" s="16" t="n">
        <v>0.0059</v>
      </c>
      <c r="G68" s="16" t="n"/>
    </row>
    <row r="69">
      <c r="A69" s="13" t="inlineStr">
        <is>
          <t>Sun Pharmaceutical Industries Ltd.</t>
        </is>
      </c>
      <c r="B69" s="32" t="inlineStr">
        <is>
          <t>INE044A01036</t>
        </is>
      </c>
      <c r="C69" s="32" t="inlineStr">
        <is>
          <t>Pharmaceuticals &amp; Biotechnology</t>
        </is>
      </c>
      <c r="D69" s="14" t="n">
        <v>52203</v>
      </c>
      <c r="E69" s="15" t="n">
        <v>956.15</v>
      </c>
      <c r="F69" s="16" t="n">
        <v>0.0055</v>
      </c>
      <c r="G69" s="16" t="n"/>
    </row>
    <row r="70">
      <c r="A70" s="13" t="inlineStr">
        <is>
          <t>Mankind Pharma Ltd.</t>
        </is>
      </c>
      <c r="B70" s="32" t="inlineStr">
        <is>
          <t>INE634S01028</t>
        </is>
      </c>
      <c r="C70" s="32" t="inlineStr">
        <is>
          <t>Pharmaceuticals &amp; Biotechnology</t>
        </is>
      </c>
      <c r="D70" s="14" t="n">
        <v>40000</v>
      </c>
      <c r="E70" s="15" t="n">
        <v>900.4</v>
      </c>
      <c r="F70" s="16" t="n">
        <v>0.0052</v>
      </c>
      <c r="G70" s="16" t="n"/>
    </row>
    <row r="71">
      <c r="A71" s="13" t="inlineStr">
        <is>
          <t>Indian Oil Corporation Ltd.</t>
        </is>
      </c>
      <c r="B71" s="32" t="inlineStr">
        <is>
          <t>INE242A01010</t>
        </is>
      </c>
      <c r="C71" s="32" t="inlineStr">
        <is>
          <t>Petroleum Products</t>
        </is>
      </c>
      <c r="D71" s="14" t="n">
        <v>535122</v>
      </c>
      <c r="E71" s="15" t="n">
        <v>865.5599999999999</v>
      </c>
      <c r="F71" s="16" t="n">
        <v>0.005</v>
      </c>
      <c r="G71" s="16" t="n"/>
    </row>
    <row r="72">
      <c r="A72" s="13" t="inlineStr">
        <is>
          <t>Endurance Technologies Ltd.</t>
        </is>
      </c>
      <c r="B72" s="32" t="inlineStr">
        <is>
          <t>INE913H01037</t>
        </is>
      </c>
      <c r="C72" s="32" t="inlineStr">
        <is>
          <t>Auto Components</t>
        </is>
      </c>
      <c r="D72" s="14" t="n">
        <v>31771</v>
      </c>
      <c r="E72" s="15" t="n">
        <v>839.9</v>
      </c>
      <c r="F72" s="16" t="n">
        <v>0.0048</v>
      </c>
      <c r="G72" s="16" t="n"/>
    </row>
    <row r="73">
      <c r="A73" s="13" t="inlineStr">
        <is>
          <t>Bharti Airtel Ltd.</t>
        </is>
      </c>
      <c r="B73" s="32" t="inlineStr">
        <is>
          <t>INE397D01024</t>
        </is>
      </c>
      <c r="C73" s="32" t="inlineStr">
        <is>
          <t>Telecom - Services</t>
        </is>
      </c>
      <c r="D73" s="14" t="n">
        <v>36516</v>
      </c>
      <c r="E73" s="15" t="n">
        <v>767.42</v>
      </c>
      <c r="F73" s="16" t="n">
        <v>0.0044</v>
      </c>
      <c r="G73" s="16" t="n"/>
    </row>
    <row r="74">
      <c r="A74" s="13" t="inlineStr">
        <is>
          <t>FSN E-Commerce Ventures Ltd.</t>
        </is>
      </c>
      <c r="B74" s="32" t="inlineStr">
        <is>
          <t>INE388Y01029</t>
        </is>
      </c>
      <c r="C74" s="32" t="inlineStr">
        <is>
          <t>Retailing</t>
        </is>
      </c>
      <c r="D74" s="14" t="n">
        <v>253374</v>
      </c>
      <c r="E74" s="15" t="n">
        <v>677.29</v>
      </c>
      <c r="F74" s="16" t="n">
        <v>0.0039</v>
      </c>
      <c r="G74" s="16" t="n"/>
    </row>
    <row r="75">
      <c r="A75" s="13" t="inlineStr">
        <is>
          <t>Aditya Birla Capital Ltd.</t>
        </is>
      </c>
      <c r="B75" s="32" t="inlineStr">
        <is>
          <t>INE674K01013</t>
        </is>
      </c>
      <c r="C75" s="32" t="inlineStr">
        <is>
          <t>Finance</t>
        </is>
      </c>
      <c r="D75" s="14" t="n">
        <v>150015</v>
      </c>
      <c r="E75" s="15" t="n">
        <v>537.13</v>
      </c>
      <c r="F75" s="16" t="n">
        <v>0.0031</v>
      </c>
      <c r="G75" s="16" t="n"/>
    </row>
    <row r="76">
      <c r="A76" s="13" t="inlineStr">
        <is>
          <t>Global Health Ltd.</t>
        </is>
      </c>
      <c r="B76" s="32" t="inlineStr">
        <is>
          <t>INE474Q01031</t>
        </is>
      </c>
      <c r="C76" s="32" t="inlineStr">
        <is>
          <t>Healthcare Services</t>
        </is>
      </c>
      <c r="D76" s="14" t="n">
        <v>11144</v>
      </c>
      <c r="E76" s="15" t="n">
        <v>138.85</v>
      </c>
      <c r="F76" s="16" t="n">
        <v>0.0008</v>
      </c>
      <c r="G76" s="16" t="n"/>
    </row>
    <row r="77">
      <c r="A77" s="13" t="inlineStr">
        <is>
          <t>Cummins India Ltd.</t>
        </is>
      </c>
      <c r="B77" s="32" t="inlineStr">
        <is>
          <t>INE298A01020</t>
        </is>
      </c>
      <c r="C77" s="32" t="inlineStr">
        <is>
          <t>Industrial Products</t>
        </is>
      </c>
      <c r="D77" s="14" t="n">
        <v>620</v>
      </c>
      <c r="E77" s="15" t="n">
        <v>27.77</v>
      </c>
      <c r="F77" s="16" t="n">
        <v>0.0002</v>
      </c>
      <c r="G77" s="16" t="n"/>
    </row>
    <row r="78">
      <c r="A78" s="13" t="inlineStr">
        <is>
          <t>Amber Enterprises India Ltd.</t>
        </is>
      </c>
      <c r="B78" s="32" t="inlineStr">
        <is>
          <t>INE371P01015</t>
        </is>
      </c>
      <c r="C78" s="32" t="inlineStr">
        <is>
          <t>Consumer Durables</t>
        </is>
      </c>
      <c r="D78" s="14" t="n">
        <v>100</v>
      </c>
      <c r="E78" s="15" t="n">
        <v>7.18</v>
      </c>
      <c r="F78" s="16" t="n">
        <v>0</v>
      </c>
      <c r="G78" s="16" t="n"/>
    </row>
    <row r="79">
      <c r="A79" s="17" t="inlineStr">
        <is>
          <t>Sub Total</t>
        </is>
      </c>
      <c r="B79" s="33" t="n"/>
      <c r="C79" s="33" t="n"/>
      <c r="D79" s="18" t="n"/>
      <c r="E79" s="38" t="n">
        <v>166211.87</v>
      </c>
      <c r="F79" s="39" t="n">
        <v>0.955</v>
      </c>
      <c r="G79" s="21" t="n"/>
    </row>
    <row r="80">
      <c r="A80" s="13" t="n"/>
      <c r="B80" s="32" t="n"/>
      <c r="C80" s="32" t="n"/>
      <c r="D80" s="14" t="n"/>
      <c r="E80" s="15" t="n"/>
      <c r="F80" s="16" t="n"/>
      <c r="G80" s="16" t="n"/>
    </row>
    <row r="81">
      <c r="A81" s="13" t="n"/>
      <c r="B81" s="32" t="n"/>
      <c r="C81" s="32" t="n"/>
      <c r="D81" s="14" t="n"/>
      <c r="E81" s="15" t="n"/>
      <c r="F81" s="16" t="n"/>
      <c r="G81" s="16" t="n"/>
    </row>
    <row r="82">
      <c r="A82" s="13" t="n"/>
      <c r="B82" s="32" t="n"/>
      <c r="C82" s="32" t="n"/>
      <c r="D82" s="14" t="n"/>
      <c r="E82" s="15" t="n"/>
      <c r="F82" s="16" t="n"/>
      <c r="G82" s="16" t="n"/>
    </row>
    <row r="83">
      <c r="A83" s="13" t="n"/>
      <c r="B83" s="32" t="n"/>
      <c r="C83" s="32" t="n"/>
      <c r="D83" s="14" t="n"/>
      <c r="E83" s="15" t="n"/>
      <c r="F83" s="16" t="n"/>
      <c r="G83" s="16" t="n"/>
    </row>
    <row r="84">
      <c r="A84" s="69" t="inlineStr">
        <is>
          <t>Debt Instruments</t>
        </is>
      </c>
      <c r="B84" s="32" t="n"/>
      <c r="C84" s="32" t="n"/>
      <c r="D84" s="14" t="n"/>
      <c r="E84" s="15" t="n"/>
      <c r="F84" s="16" t="n"/>
      <c r="G84" s="16" t="n"/>
    </row>
    <row r="85">
      <c r="A85" s="69" t="inlineStr">
        <is>
          <t>(a) Non-convertible Preference share</t>
        </is>
      </c>
      <c r="B85" s="32" t="n"/>
      <c r="C85" s="32" t="n"/>
      <c r="D85" s="14" t="n"/>
      <c r="E85" s="15" t="n"/>
      <c r="F85" s="16" t="n"/>
      <c r="G85" s="16" t="n"/>
    </row>
    <row r="86">
      <c r="A86" s="69" t="inlineStr">
        <is>
          <t>Listed / Awaiting listing on Stock Exchanges</t>
        </is>
      </c>
      <c r="B86" s="32" t="n"/>
      <c r="C86" s="32" t="n"/>
      <c r="D86" s="14" t="n"/>
      <c r="E86" s="15" t="n"/>
      <c r="F86" s="16" t="n"/>
      <c r="G86" s="16" t="n"/>
    </row>
    <row r="87">
      <c r="A87" s="13" t="inlineStr">
        <is>
          <t>6% TVS MOTOR CO LTD NCRPS 01-09-2026</t>
        </is>
      </c>
      <c r="B87" s="32" t="inlineStr">
        <is>
          <t>INE494B04019</t>
        </is>
      </c>
      <c r="C87" s="32" t="inlineStr">
        <is>
          <t>Automobiles</t>
        </is>
      </c>
      <c r="D87" s="14" t="n">
        <v>405392</v>
      </c>
      <c r="E87" s="15" t="n">
        <v>41.11</v>
      </c>
      <c r="F87" s="16" t="n">
        <v>0.0002</v>
      </c>
      <c r="G87" s="16" t="n">
        <v>0.06035</v>
      </c>
    </row>
    <row r="88">
      <c r="A88" s="17" t="inlineStr">
        <is>
          <t>Sub Total</t>
        </is>
      </c>
      <c r="B88" s="33" t="n"/>
      <c r="C88" s="33" t="n"/>
      <c r="D88" s="18" t="n"/>
      <c r="E88" s="38" t="n">
        <v>41.11</v>
      </c>
      <c r="F88" s="39" t="n">
        <v>0.0002</v>
      </c>
      <c r="G88" s="21" t="n"/>
    </row>
    <row r="89">
      <c r="A89" s="25" t="inlineStr">
        <is>
          <t>TOTAL</t>
        </is>
      </c>
      <c r="B89" s="34" t="n"/>
      <c r="C89" s="34" t="n"/>
      <c r="D89" s="26" t="n"/>
      <c r="E89" s="29" t="n">
        <v>166252.98</v>
      </c>
      <c r="F89" s="30" t="n">
        <v>0.9552</v>
      </c>
      <c r="G89" s="21" t="n"/>
    </row>
    <row r="90">
      <c r="A90" s="13" t="n"/>
      <c r="B90" s="32" t="n"/>
      <c r="C90" s="32" t="n"/>
      <c r="D90" s="14" t="n"/>
      <c r="E90" s="15" t="n"/>
      <c r="F90" s="16" t="n"/>
      <c r="G90" s="16" t="n"/>
    </row>
    <row r="91">
      <c r="A91" s="17" t="inlineStr">
        <is>
          <t>Derivatives</t>
        </is>
      </c>
      <c r="B91" s="32" t="n"/>
      <c r="C91" s="32" t="n"/>
      <c r="D91" s="14" t="n"/>
      <c r="E91" s="15" t="n"/>
      <c r="F91" s="16" t="n"/>
      <c r="G91" s="16" t="n"/>
    </row>
    <row r="92">
      <c r="A92" s="17" t="inlineStr">
        <is>
          <t>(a) Index/Stock Future</t>
        </is>
      </c>
      <c r="B92" s="32" t="n"/>
      <c r="C92" s="32" t="n"/>
      <c r="D92" s="14" t="n"/>
      <c r="E92" s="15" t="n"/>
      <c r="F92" s="16" t="n"/>
      <c r="G92" s="16" t="n"/>
    </row>
    <row r="93">
      <c r="A93" s="13" t="inlineStr">
        <is>
          <t>FSN E-Commerce Ventures Ltd.30/12/2025</t>
        </is>
      </c>
      <c r="B93" s="32" t="n"/>
      <c r="C93" s="32" t="inlineStr">
        <is>
          <t>Retailing</t>
        </is>
      </c>
      <c r="D93" s="14" t="n">
        <v>1381250</v>
      </c>
      <c r="E93" s="15" t="n">
        <v>3708.24</v>
      </c>
      <c r="F93" s="16" t="n">
        <v>0.02131</v>
      </c>
      <c r="G93" s="16" t="n"/>
    </row>
    <row r="94">
      <c r="A94" s="13" t="inlineStr">
        <is>
          <t>Ashok Leyland Ltd.30/12/2025</t>
        </is>
      </c>
      <c r="B94" s="32" t="n"/>
      <c r="C94" s="32" t="inlineStr">
        <is>
          <t>Agricultural, Commercial &amp; Construction Vehicles</t>
        </is>
      </c>
      <c r="D94" s="14" t="n">
        <v>820000</v>
      </c>
      <c r="E94" s="15" t="n">
        <v>1285.1</v>
      </c>
      <c r="F94" s="16" t="n">
        <v>0.007385</v>
      </c>
      <c r="G94" s="16" t="n"/>
    </row>
    <row r="95">
      <c r="A95" s="13" t="inlineStr">
        <is>
          <t>Amber Enterprises India Ltd.30/12/2025</t>
        </is>
      </c>
      <c r="B95" s="32" t="n"/>
      <c r="C95" s="32" t="inlineStr">
        <is>
          <t>Consumer Durables</t>
        </is>
      </c>
      <c r="D95" s="14" t="n">
        <v>17900</v>
      </c>
      <c r="E95" s="15" t="n">
        <v>1246.47</v>
      </c>
      <c r="F95" s="16" t="n">
        <v>0.007163</v>
      </c>
      <c r="G95" s="16" t="n"/>
    </row>
    <row r="96">
      <c r="A96" s="13" t="inlineStr">
        <is>
          <t>Avenue Supermarts Ltd.30/12/2025</t>
        </is>
      </c>
      <c r="B96" s="32" t="n"/>
      <c r="C96" s="32" t="inlineStr">
        <is>
          <t>Retailing</t>
        </is>
      </c>
      <c r="D96" s="14" t="n">
        <v>13800</v>
      </c>
      <c r="E96" s="15" t="n">
        <v>554.95</v>
      </c>
      <c r="F96" s="16" t="n">
        <v>0.003189</v>
      </c>
      <c r="G96" s="16" t="n"/>
    </row>
    <row r="97">
      <c r="A97" s="17" t="inlineStr">
        <is>
          <t>Sub Total</t>
        </is>
      </c>
      <c r="B97" s="33" t="n"/>
      <c r="C97" s="33" t="n"/>
      <c r="D97" s="18" t="n"/>
      <c r="E97" s="38" t="n">
        <v>6794.76</v>
      </c>
      <c r="F97" s="39" t="n">
        <v>0.039047</v>
      </c>
      <c r="G97" s="21" t="n"/>
    </row>
    <row r="98">
      <c r="A98" s="13" t="n"/>
      <c r="B98" s="32" t="n"/>
      <c r="C98" s="32" t="n"/>
      <c r="D98" s="14" t="n"/>
      <c r="E98" s="15" t="n"/>
      <c r="F98" s="16" t="n"/>
      <c r="G98" s="16" t="n"/>
    </row>
    <row r="99">
      <c r="A99" s="13" t="n"/>
      <c r="B99" s="32" t="n"/>
      <c r="C99" s="32" t="n"/>
      <c r="D99" s="14" t="n"/>
      <c r="E99" s="15" t="n"/>
      <c r="F99" s="16" t="n"/>
      <c r="G99" s="16" t="n"/>
    </row>
    <row r="100">
      <c r="A100" s="13" t="n"/>
      <c r="B100" s="32" t="n"/>
      <c r="C100" s="32" t="n"/>
      <c r="D100" s="14" t="n"/>
      <c r="E100" s="15" t="n"/>
      <c r="F100" s="16" t="n"/>
      <c r="G100" s="16" t="n"/>
    </row>
    <row r="101">
      <c r="A101" s="25" t="inlineStr">
        <is>
          <t>TOTAL</t>
        </is>
      </c>
      <c r="B101" s="34" t="n"/>
      <c r="C101" s="34" t="n"/>
      <c r="D101" s="26" t="n"/>
      <c r="E101" s="19" t="n">
        <v>6794.76</v>
      </c>
      <c r="F101" s="20" t="n">
        <v>0.039047</v>
      </c>
      <c r="G101" s="21" t="n"/>
    </row>
    <row r="102">
      <c r="A102" s="13" t="n"/>
      <c r="B102" s="32" t="n"/>
      <c r="C102" s="32" t="n"/>
      <c r="D102" s="14" t="n"/>
      <c r="E102" s="15" t="n"/>
      <c r="F102" s="16" t="n"/>
      <c r="G102" s="16" t="n"/>
    </row>
    <row r="103">
      <c r="A103" s="17" t="inlineStr">
        <is>
          <t>Money Market Instruments</t>
        </is>
      </c>
      <c r="B103" s="32" t="n"/>
      <c r="C103" s="32" t="n"/>
      <c r="D103" s="14" t="n"/>
      <c r="E103" s="15" t="n"/>
      <c r="F103" s="16" t="n"/>
      <c r="G103" s="16" t="n"/>
    </row>
    <row r="104">
      <c r="A104" s="13" t="n"/>
      <c r="B104" s="32" t="n"/>
      <c r="C104" s="32" t="n"/>
      <c r="D104" s="14" t="n"/>
      <c r="E104" s="15" t="n"/>
      <c r="F104" s="16" t="n"/>
      <c r="G104" s="16" t="n"/>
    </row>
    <row r="105">
      <c r="A105" s="17" t="inlineStr">
        <is>
          <t>Treasury bills</t>
        </is>
      </c>
      <c r="B105" s="32" t="n"/>
      <c r="C105" s="32" t="n"/>
      <c r="D105" s="14" t="n"/>
      <c r="E105" s="15" t="n"/>
      <c r="F105" s="16" t="n"/>
      <c r="G105" s="16" t="n"/>
    </row>
    <row r="106">
      <c r="A106" s="13" t="inlineStr">
        <is>
          <t>91 DAYS TBILL RED 08-01-2026</t>
        </is>
      </c>
      <c r="B106" s="32" t="inlineStr">
        <is>
          <t>IN002025X281</t>
        </is>
      </c>
      <c r="C106" s="32" t="inlineStr">
        <is>
          <t>SOVEREIGN</t>
        </is>
      </c>
      <c r="D106" s="14" t="n">
        <v>500000</v>
      </c>
      <c r="E106" s="15" t="n">
        <v>497.21</v>
      </c>
      <c r="F106" s="16" t="n">
        <v>0.0029</v>
      </c>
      <c r="G106" s="16" t="n">
        <v>0.053825</v>
      </c>
    </row>
    <row r="107">
      <c r="A107" s="13" t="inlineStr">
        <is>
          <t>364 DAYS TBILL RED 05-02-2026</t>
        </is>
      </c>
      <c r="B107" s="32" t="inlineStr">
        <is>
          <t>IN002024Z438</t>
        </is>
      </c>
      <c r="C107" s="32" t="inlineStr">
        <is>
          <t>SOVEREIGN</t>
        </is>
      </c>
      <c r="D107" s="14" t="n">
        <v>500000</v>
      </c>
      <c r="E107" s="15" t="n">
        <v>495.25</v>
      </c>
      <c r="F107" s="16" t="n">
        <v>0.0028</v>
      </c>
      <c r="G107" s="16" t="n">
        <v>0.053042</v>
      </c>
    </row>
    <row r="108">
      <c r="A108" s="17" t="inlineStr">
        <is>
          <t>Sub Total</t>
        </is>
      </c>
      <c r="B108" s="33" t="n"/>
      <c r="C108" s="33" t="n"/>
      <c r="D108" s="18" t="n"/>
      <c r="E108" s="38" t="n">
        <v>992.46</v>
      </c>
      <c r="F108" s="39" t="n">
        <v>0.0057</v>
      </c>
      <c r="G108" s="21" t="n"/>
    </row>
    <row r="109">
      <c r="A109" s="13" t="n"/>
      <c r="B109" s="32" t="n"/>
      <c r="C109" s="32" t="n"/>
      <c r="D109" s="14" t="n"/>
      <c r="E109" s="15" t="n"/>
      <c r="F109" s="16" t="n"/>
      <c r="G109" s="16" t="n"/>
    </row>
    <row r="110">
      <c r="A110" s="25" t="inlineStr">
        <is>
          <t>TOTAL</t>
        </is>
      </c>
      <c r="B110" s="34" t="n"/>
      <c r="C110" s="34" t="n"/>
      <c r="D110" s="26" t="n"/>
      <c r="E110" s="19" t="n">
        <v>992.46</v>
      </c>
      <c r="F110" s="20" t="n">
        <v>0.0057</v>
      </c>
      <c r="G110" s="21" t="n"/>
    </row>
    <row r="111">
      <c r="A111" s="13" t="n"/>
      <c r="B111" s="32" t="n"/>
      <c r="C111" s="32" t="n"/>
      <c r="D111" s="14" t="n"/>
      <c r="E111" s="15" t="n"/>
      <c r="F111" s="16" t="n"/>
      <c r="G111" s="16" t="n"/>
    </row>
    <row r="112">
      <c r="A112" s="13" t="n"/>
      <c r="B112" s="32" t="n"/>
      <c r="C112" s="32" t="n"/>
      <c r="D112" s="14" t="n"/>
      <c r="E112" s="15" t="n"/>
      <c r="F112" s="16" t="n"/>
      <c r="G112" s="16" t="n"/>
    </row>
    <row r="113">
      <c r="A113" s="17" t="inlineStr">
        <is>
          <t>TREPS / Reverse Repo</t>
        </is>
      </c>
      <c r="B113" s="32" t="n"/>
      <c r="C113" s="32" t="n"/>
      <c r="D113" s="14" t="n"/>
      <c r="E113" s="15" t="n"/>
      <c r="F113" s="16" t="n"/>
      <c r="G113" s="16" t="n"/>
    </row>
    <row r="114">
      <c r="A114" s="13" t="inlineStr">
        <is>
          <t>Clearing Corporation of India Ltd.</t>
        </is>
      </c>
      <c r="B114" s="32" t="n"/>
      <c r="C114" s="32" t="n"/>
      <c r="D114" s="14" t="n"/>
      <c r="E114" s="15" t="n">
        <v>7702.59</v>
      </c>
      <c r="F114" s="16" t="n">
        <v>0.0443</v>
      </c>
      <c r="G114" s="16" t="n">
        <v>0.053935</v>
      </c>
    </row>
    <row r="115">
      <c r="A115" s="17" t="inlineStr">
        <is>
          <t>Sub Total</t>
        </is>
      </c>
      <c r="B115" s="33" t="n"/>
      <c r="C115" s="33" t="n"/>
      <c r="D115" s="18" t="n"/>
      <c r="E115" s="38" t="n">
        <v>7702.59</v>
      </c>
      <c r="F115" s="39" t="n">
        <v>0.0443</v>
      </c>
      <c r="G115" s="21" t="n"/>
    </row>
    <row r="116">
      <c r="A116" s="13" t="n"/>
      <c r="B116" s="32" t="n"/>
      <c r="C116" s="32" t="n"/>
      <c r="D116" s="14" t="n"/>
      <c r="E116" s="15" t="n"/>
      <c r="F116" s="16" t="n"/>
      <c r="G116" s="16" t="n"/>
    </row>
    <row r="117">
      <c r="A117" s="25" t="inlineStr">
        <is>
          <t>TOTAL</t>
        </is>
      </c>
      <c r="B117" s="34" t="n"/>
      <c r="C117" s="34" t="n"/>
      <c r="D117" s="26" t="n"/>
      <c r="E117" s="19" t="n">
        <v>7702.59</v>
      </c>
      <c r="F117" s="20" t="n">
        <v>0.0443</v>
      </c>
      <c r="G117" s="21" t="n"/>
    </row>
    <row r="118">
      <c r="A118" s="13" t="inlineStr">
        <is>
          <t>Accrued Interest</t>
        </is>
      </c>
      <c r="B118" s="32" t="n"/>
      <c r="C118" s="32" t="n"/>
      <c r="D118" s="14" t="n"/>
      <c r="E118" s="15" t="n">
        <v>3.4145667</v>
      </c>
      <c r="F118" s="16" t="n">
        <v>1.9e-05</v>
      </c>
      <c r="G118" s="16" t="n"/>
    </row>
    <row r="119">
      <c r="A119" s="13" t="inlineStr">
        <is>
          <t>Net Receivables/(Payables)</t>
        </is>
      </c>
      <c r="B119" s="32" t="n"/>
      <c r="C119" s="32" t="n"/>
      <c r="D119" s="14" t="n"/>
      <c r="E119" s="36" t="n">
        <v>-940.8045667</v>
      </c>
      <c r="F119" s="37" t="n">
        <v>-0.005219</v>
      </c>
      <c r="G119" s="16" t="n">
        <v>0.053935</v>
      </c>
    </row>
    <row r="120">
      <c r="A120" s="27" t="inlineStr">
        <is>
          <t>GRAND TOTAL</t>
        </is>
      </c>
      <c r="B120" s="35" t="n"/>
      <c r="C120" s="35" t="n"/>
      <c r="D120" s="28" t="n"/>
      <c r="E120" s="29" t="n">
        <v>174010.64</v>
      </c>
      <c r="F120" s="30" t="n">
        <v>1</v>
      </c>
      <c r="G120" s="30" t="n"/>
    </row>
    <row r="122">
      <c r="A122" s="83" t="inlineStr">
        <is>
          <t>Net Receivables/(Payables) include Net Current Assets as well as the Mark to Market on derivative trades.</t>
        </is>
      </c>
    </row>
    <row r="125">
      <c r="A125" s="83" t="inlineStr">
        <is>
          <t>Notes:</t>
        </is>
      </c>
    </row>
    <row r="126">
      <c r="A126" s="57" t="inlineStr">
        <is>
          <t>1. Security in default beyond its maturiy date</t>
        </is>
      </c>
      <c r="B126" s="3" t="inlineStr">
        <is>
          <t>NIL</t>
        </is>
      </c>
    </row>
    <row r="127">
      <c r="A127" t="inlineStr">
        <is>
          <t>2. NAV at the beginning of the period (Rs. per unit)</t>
        </is>
      </c>
    </row>
    <row r="128">
      <c r="A128" t="inlineStr">
        <is>
          <t>Plan /option (Face Value 10)</t>
        </is>
      </c>
      <c r="B128" t="inlineStr">
        <is>
          <t>As on</t>
        </is>
      </c>
      <c r="C128" t="inlineStr">
        <is>
          <t>As on</t>
        </is>
      </c>
    </row>
    <row r="129">
      <c r="B129" s="58" t="n">
        <v>45961</v>
      </c>
      <c r="C129" s="58" t="n">
        <v>45989</v>
      </c>
    </row>
    <row r="130">
      <c r="A130" t="inlineStr">
        <is>
          <t>Direct Plan  Growth Option</t>
        </is>
      </c>
      <c r="B130" t="n">
        <v>9.1058</v>
      </c>
      <c r="C130" t="n">
        <v>9.1968</v>
      </c>
    </row>
    <row r="131">
      <c r="A131" t="inlineStr">
        <is>
          <t>Direct Plan IDCW Option</t>
        </is>
      </c>
      <c r="B131" t="n">
        <v>9.1058</v>
      </c>
      <c r="C131" t="n">
        <v>9.1968</v>
      </c>
    </row>
    <row r="132">
      <c r="A132" t="inlineStr">
        <is>
          <t>Regular Plan  Growth Option</t>
        </is>
      </c>
      <c r="B132" t="n">
        <v>8.919499999999999</v>
      </c>
      <c r="C132" t="n">
        <v>8.9979</v>
      </c>
    </row>
    <row r="133">
      <c r="A133" t="inlineStr">
        <is>
          <t>Regular Plan IDCW Option</t>
        </is>
      </c>
      <c r="B133" t="n">
        <v>8.919499999999999</v>
      </c>
      <c r="C133" t="n">
        <v>8.9979</v>
      </c>
    </row>
    <row r="135">
      <c r="A135" t="inlineStr">
        <is>
          <t xml:space="preserve">3. Total Dividend (Net) declared during the month </t>
        </is>
      </c>
      <c r="B135" s="3" t="inlineStr">
        <is>
          <t>NIL</t>
        </is>
      </c>
    </row>
    <row r="136">
      <c r="A136" t="inlineStr">
        <is>
          <t>4. Bonus was declared during the month</t>
        </is>
      </c>
      <c r="B136" s="3" t="inlineStr">
        <is>
          <t>NIL</t>
        </is>
      </c>
    </row>
    <row r="137" ht="29" customHeight="1">
      <c r="A137" s="57" t="inlineStr">
        <is>
          <t>5. Investment in Repo of Corporate Debt Securities during the month ended November 30, 2025</t>
        </is>
      </c>
      <c r="B137" s="3" t="inlineStr">
        <is>
          <t>NIL</t>
        </is>
      </c>
    </row>
    <row r="138" ht="29" customHeight="1">
      <c r="A138" s="57" t="inlineStr">
        <is>
          <t>6. Investment in foreign securities/ADRs/GDRs at the end of the month</t>
        </is>
      </c>
      <c r="B138" s="3" t="inlineStr">
        <is>
          <t>NIL</t>
        </is>
      </c>
    </row>
    <row r="139">
      <c r="A139" t="inlineStr">
        <is>
          <t>7. Portfolio Turnover Ratio</t>
        </is>
      </c>
      <c r="B139" s="60" t="n">
        <v>2.193</v>
      </c>
    </row>
    <row r="140" ht="43.5" customHeight="1">
      <c r="A140" s="57" t="inlineStr">
        <is>
          <t>8. Total gross exposure to derivative instruments (excluding reversed positions) at the end of the month (Rs. in Lakhs)</t>
        </is>
      </c>
      <c r="B140" s="3" t="n">
        <v>6794.765575</v>
      </c>
    </row>
    <row r="141">
      <c r="B141" s="3" t="n"/>
    </row>
    <row r="142" ht="29" customHeight="1">
      <c r="A142" s="57" t="inlineStr">
        <is>
          <t>9. Margin Deposits includes Margin money placed on derivatives other than margin money placed with bank</t>
        </is>
      </c>
      <c r="B142" s="3" t="inlineStr">
        <is>
          <t>NIL</t>
        </is>
      </c>
    </row>
    <row r="143" ht="29" customHeight="1">
      <c r="A143" s="57" t="inlineStr">
        <is>
          <t>10. Value of investment made by other schemes under same management (Rs. In Lakhs)</t>
        </is>
      </c>
      <c r="B143" t="inlineStr">
        <is>
          <t>NIL</t>
        </is>
      </c>
    </row>
    <row r="144" ht="29" customHeight="1">
      <c r="A144" s="57" t="inlineStr">
        <is>
          <t>11. Number of instance of deviation In valuation of securities</t>
        </is>
      </c>
      <c r="B144" s="3" t="inlineStr">
        <is>
          <t>NIL</t>
        </is>
      </c>
    </row>
    <row r="145" ht="29" customHeight="1">
      <c r="A145" s="57" t="inlineStr">
        <is>
          <t>12. Total value and percentage of illiquid equity shares / securities</t>
        </is>
      </c>
      <c r="B145" s="3" t="inlineStr">
        <is>
          <t>NIL</t>
        </is>
      </c>
    </row>
    <row r="147" ht="70" customHeight="1">
      <c r="A147" s="85" t="inlineStr">
        <is>
          <t>Scheme Name</t>
        </is>
      </c>
      <c r="B147" s="85" t="inlineStr">
        <is>
          <t>Risk- O - Meter</t>
        </is>
      </c>
      <c r="C147" s="85" t="inlineStr">
        <is>
          <t>Benchmark of the Scheme</t>
        </is>
      </c>
      <c r="D147" s="85" t="inlineStr">
        <is>
          <t>Benchmark Risk-o-meter</t>
        </is>
      </c>
    </row>
    <row r="148" ht="70" customHeight="1">
      <c r="A148" s="85" t="inlineStr">
        <is>
          <t>Edelweiss Business Cycle Fund</t>
        </is>
      </c>
      <c r="B148" s="85" t="n"/>
      <c r="C148" s="85" t="inlineStr">
        <is>
          <t>NIFTY 500 TRI</t>
        </is>
      </c>
      <c r="D148" s="85" t="n"/>
      <c r="E148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8.xml><?xml version="1.0" encoding="utf-8"?>
<worksheet xmlns="http://schemas.openxmlformats.org/spreadsheetml/2006/main">
  <sheetPr>
    <outlinePr summaryBelow="1" summaryRight="1"/>
    <pageSetUpPr/>
  </sheetPr>
  <dimension ref="A1:G150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LARGE CAP FUND AS ON NOVEMBER 30, 2025</t>
        </is>
      </c>
    </row>
    <row r="2" ht="31.5" customHeight="1">
      <c r="A2" s="84" t="inlineStr">
        <is>
          <t>(An open ended equity scheme predominantly investing in large cap stocks)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1195523</v>
      </c>
      <c r="E8" s="15" t="n">
        <v>12046.09</v>
      </c>
      <c r="F8" s="16" t="n">
        <v>0.0833</v>
      </c>
      <c r="G8" s="16" t="n"/>
    </row>
    <row r="9">
      <c r="A9" s="13" t="inlineStr">
        <is>
          <t>ICICI Bank Ltd.</t>
        </is>
      </c>
      <c r="B9" s="32" t="inlineStr">
        <is>
          <t>INE090A01021</t>
        </is>
      </c>
      <c r="C9" s="32" t="inlineStr">
        <is>
          <t>Banks</t>
        </is>
      </c>
      <c r="D9" s="14" t="n">
        <v>770113</v>
      </c>
      <c r="E9" s="15" t="n">
        <v>10695.33</v>
      </c>
      <c r="F9" s="16" t="n">
        <v>0.074</v>
      </c>
      <c r="G9" s="16" t="n"/>
    </row>
    <row r="10">
      <c r="A10" s="13" t="inlineStr">
        <is>
          <t>Reliance Industries Ltd.</t>
        </is>
      </c>
      <c r="B10" s="32" t="inlineStr">
        <is>
          <t>INE002A01018</t>
        </is>
      </c>
      <c r="C10" s="32" t="inlineStr">
        <is>
          <t>Petroleum Products</t>
        </is>
      </c>
      <c r="D10" s="14" t="n">
        <v>610000</v>
      </c>
      <c r="E10" s="15" t="n">
        <v>9561.75</v>
      </c>
      <c r="F10" s="16" t="n">
        <v>0.06619999999999999</v>
      </c>
      <c r="G10" s="16" t="n"/>
    </row>
    <row r="11">
      <c r="A11" s="13" t="inlineStr">
        <is>
          <t>Larsen &amp; Toubro Ltd.</t>
        </is>
      </c>
      <c r="B11" s="32" t="inlineStr">
        <is>
          <t>INE018A01030</t>
        </is>
      </c>
      <c r="C11" s="32" t="inlineStr">
        <is>
          <t>Construction</t>
        </is>
      </c>
      <c r="D11" s="14" t="n">
        <v>150176</v>
      </c>
      <c r="E11" s="15" t="n">
        <v>6111.56</v>
      </c>
      <c r="F11" s="16" t="n">
        <v>0.0423</v>
      </c>
      <c r="G11" s="16" t="n"/>
    </row>
    <row r="12">
      <c r="A12" s="13" t="inlineStr">
        <is>
          <t>Axis Bank Ltd.</t>
        </is>
      </c>
      <c r="B12" s="32" t="inlineStr">
        <is>
          <t>INE238A01034</t>
        </is>
      </c>
      <c r="C12" s="32" t="inlineStr">
        <is>
          <t>Banks</t>
        </is>
      </c>
      <c r="D12" s="14" t="n">
        <v>402076</v>
      </c>
      <c r="E12" s="15" t="n">
        <v>5145.37</v>
      </c>
      <c r="F12" s="16" t="n">
        <v>0.0356</v>
      </c>
      <c r="G12" s="16" t="n"/>
    </row>
    <row r="13">
      <c r="A13" s="13" t="inlineStr">
        <is>
          <t>Infosys Ltd.</t>
        </is>
      </c>
      <c r="B13" s="32" t="inlineStr">
        <is>
          <t>INE009A01021</t>
        </is>
      </c>
      <c r="C13" s="32" t="inlineStr">
        <is>
          <t>IT - Software</t>
        </is>
      </c>
      <c r="D13" s="14" t="n">
        <v>320765</v>
      </c>
      <c r="E13" s="15" t="n">
        <v>5004.25</v>
      </c>
      <c r="F13" s="16" t="n">
        <v>0.0346</v>
      </c>
      <c r="G13" s="16" t="n"/>
    </row>
    <row r="14">
      <c r="A14" s="13" t="inlineStr">
        <is>
          <t>State Bank of India</t>
        </is>
      </c>
      <c r="B14" s="32" t="inlineStr">
        <is>
          <t>INE062A01020</t>
        </is>
      </c>
      <c r="C14" s="32" t="inlineStr">
        <is>
          <t>Banks</t>
        </is>
      </c>
      <c r="D14" s="14" t="n">
        <v>453277</v>
      </c>
      <c r="E14" s="15" t="n">
        <v>4437.58</v>
      </c>
      <c r="F14" s="16" t="n">
        <v>0.0307</v>
      </c>
      <c r="G14" s="16" t="n"/>
    </row>
    <row r="15">
      <c r="A15" s="13" t="inlineStr">
        <is>
          <t>Mahindra &amp; Mahindra Ltd.</t>
        </is>
      </c>
      <c r="B15" s="32" t="inlineStr">
        <is>
          <t>INE101A01026</t>
        </is>
      </c>
      <c r="C15" s="32" t="inlineStr">
        <is>
          <t>Automobiles</t>
        </is>
      </c>
      <c r="D15" s="14" t="n">
        <v>112287</v>
      </c>
      <c r="E15" s="15" t="n">
        <v>4218.96</v>
      </c>
      <c r="F15" s="16" t="n">
        <v>0.0292</v>
      </c>
      <c r="G15" s="16" t="n"/>
    </row>
    <row r="16">
      <c r="A16" s="13" t="inlineStr">
        <is>
          <t>Bharti Airtel Ltd.</t>
        </is>
      </c>
      <c r="B16" s="32" t="inlineStr">
        <is>
          <t>INE397D01024</t>
        </is>
      </c>
      <c r="C16" s="32" t="inlineStr">
        <is>
          <t>Telecom - Services</t>
        </is>
      </c>
      <c r="D16" s="14" t="n">
        <v>197077</v>
      </c>
      <c r="E16" s="15" t="n">
        <v>4141.77</v>
      </c>
      <c r="F16" s="16" t="n">
        <v>0.0287</v>
      </c>
      <c r="G16" s="16" t="n"/>
    </row>
    <row r="17">
      <c r="A17" s="13" t="inlineStr">
        <is>
          <t>Maruti Suzuki India Ltd.</t>
        </is>
      </c>
      <c r="B17" s="32" t="inlineStr">
        <is>
          <t>INE585B01010</t>
        </is>
      </c>
      <c r="C17" s="32" t="inlineStr">
        <is>
          <t>Automobiles</t>
        </is>
      </c>
      <c r="D17" s="14" t="n">
        <v>20438</v>
      </c>
      <c r="E17" s="15" t="n">
        <v>3249.64</v>
      </c>
      <c r="F17" s="16" t="n">
        <v>0.0225</v>
      </c>
      <c r="G17" s="16" t="n"/>
    </row>
    <row r="18">
      <c r="A18" s="13" t="inlineStr">
        <is>
          <t>ITC Ltd.</t>
        </is>
      </c>
      <c r="B18" s="32" t="inlineStr">
        <is>
          <t>INE154A01025</t>
        </is>
      </c>
      <c r="C18" s="32" t="inlineStr">
        <is>
          <t>Diversified FMCG</t>
        </is>
      </c>
      <c r="D18" s="14" t="n">
        <v>798525</v>
      </c>
      <c r="E18" s="15" t="n">
        <v>3228.04</v>
      </c>
      <c r="F18" s="16" t="n">
        <v>0.0223</v>
      </c>
      <c r="G18" s="16" t="n"/>
    </row>
    <row r="19">
      <c r="A19" s="13" t="inlineStr">
        <is>
          <t>Bajaj Finance Ltd.</t>
        </is>
      </c>
      <c r="B19" s="32" t="inlineStr">
        <is>
          <t>INE296A01032</t>
        </is>
      </c>
      <c r="C19" s="32" t="inlineStr">
        <is>
          <t>Finance</t>
        </is>
      </c>
      <c r="D19" s="14" t="n">
        <v>281346</v>
      </c>
      <c r="E19" s="15" t="n">
        <v>2918.96</v>
      </c>
      <c r="F19" s="16" t="n">
        <v>0.0202</v>
      </c>
      <c r="G19" s="16" t="n"/>
    </row>
    <row r="20">
      <c r="A20" s="13" t="inlineStr">
        <is>
          <t>Muthoot Finance Ltd.</t>
        </is>
      </c>
      <c r="B20" s="32" t="inlineStr">
        <is>
          <t>INE414G01012</t>
        </is>
      </c>
      <c r="C20" s="32" t="inlineStr">
        <is>
          <t>Finance</t>
        </is>
      </c>
      <c r="D20" s="14" t="n">
        <v>72786</v>
      </c>
      <c r="E20" s="15" t="n">
        <v>2725.25</v>
      </c>
      <c r="F20" s="16" t="n">
        <v>0.0189</v>
      </c>
      <c r="G20" s="16" t="n"/>
    </row>
    <row r="21">
      <c r="A21" s="13" t="inlineStr">
        <is>
          <t>Sun Pharmaceutical Industries Ltd.</t>
        </is>
      </c>
      <c r="B21" s="32" t="inlineStr">
        <is>
          <t>INE044A01036</t>
        </is>
      </c>
      <c r="C21" s="32" t="inlineStr">
        <is>
          <t>Pharmaceuticals &amp; Biotechnology</t>
        </is>
      </c>
      <c r="D21" s="14" t="n">
        <v>139961</v>
      </c>
      <c r="E21" s="15" t="n">
        <v>2563.53</v>
      </c>
      <c r="F21" s="16" t="n">
        <v>0.0177</v>
      </c>
      <c r="G21" s="16" t="n"/>
    </row>
    <row r="22">
      <c r="A22" s="13" t="inlineStr">
        <is>
          <t>NTPC Ltd.</t>
        </is>
      </c>
      <c r="B22" s="32" t="inlineStr">
        <is>
          <t>INE733E01010</t>
        </is>
      </c>
      <c r="C22" s="32" t="inlineStr">
        <is>
          <t>Power</t>
        </is>
      </c>
      <c r="D22" s="14" t="n">
        <v>770445</v>
      </c>
      <c r="E22" s="15" t="n">
        <v>2515.12</v>
      </c>
      <c r="F22" s="16" t="n">
        <v>0.0174</v>
      </c>
      <c r="G22" s="16" t="n"/>
    </row>
    <row r="23">
      <c r="A23" s="13" t="inlineStr">
        <is>
          <t>Apollo Hospitals Enterprise Ltd.</t>
        </is>
      </c>
      <c r="B23" s="32" t="inlineStr">
        <is>
          <t>INE437A01024</t>
        </is>
      </c>
      <c r="C23" s="32" t="inlineStr">
        <is>
          <t>Healthcare Services</t>
        </is>
      </c>
      <c r="D23" s="14" t="n">
        <v>34112</v>
      </c>
      <c r="E23" s="15" t="n">
        <v>2502.29</v>
      </c>
      <c r="F23" s="16" t="n">
        <v>0.0173</v>
      </c>
      <c r="G23" s="16" t="n"/>
    </row>
    <row r="24">
      <c r="A24" s="13" t="inlineStr">
        <is>
          <t>Ultratech Cement Ltd.</t>
        </is>
      </c>
      <c r="B24" s="32" t="inlineStr">
        <is>
          <t>INE481G01011</t>
        </is>
      </c>
      <c r="C24" s="32" t="inlineStr">
        <is>
          <t>Cement &amp; Cement Products</t>
        </is>
      </c>
      <c r="D24" s="14" t="n">
        <v>21128</v>
      </c>
      <c r="E24" s="15" t="n">
        <v>2450.85</v>
      </c>
      <c r="F24" s="16" t="n">
        <v>0.017</v>
      </c>
      <c r="G24" s="16" t="n"/>
    </row>
    <row r="25">
      <c r="A25" s="13" t="inlineStr">
        <is>
          <t>HDFC Life Insurance Company Ltd.</t>
        </is>
      </c>
      <c r="B25" s="32" t="inlineStr">
        <is>
          <t>INE795G01014</t>
        </is>
      </c>
      <c r="C25" s="32" t="inlineStr">
        <is>
          <t>Insurance</t>
        </is>
      </c>
      <c r="D25" s="14" t="n">
        <v>284541</v>
      </c>
      <c r="E25" s="15" t="n">
        <v>2174.75</v>
      </c>
      <c r="F25" s="16" t="n">
        <v>0.015</v>
      </c>
      <c r="G25" s="16" t="n"/>
    </row>
    <row r="26">
      <c r="A26" s="13" t="inlineStr">
        <is>
          <t>Tata Consultancy Services Ltd.</t>
        </is>
      </c>
      <c r="B26" s="32" t="inlineStr">
        <is>
          <t>INE467B01029</t>
        </is>
      </c>
      <c r="C26" s="32" t="inlineStr">
        <is>
          <t>IT - Software</t>
        </is>
      </c>
      <c r="D26" s="14" t="n">
        <v>61954</v>
      </c>
      <c r="E26" s="15" t="n">
        <v>1943.81</v>
      </c>
      <c r="F26" s="16" t="n">
        <v>0.0134</v>
      </c>
      <c r="G26" s="16" t="n"/>
    </row>
    <row r="27">
      <c r="A27" s="13" t="inlineStr">
        <is>
          <t>Asian Paints Ltd.</t>
        </is>
      </c>
      <c r="B27" s="32" t="inlineStr">
        <is>
          <t>INE021A01026</t>
        </is>
      </c>
      <c r="C27" s="32" t="inlineStr">
        <is>
          <t>Consumer Durables</t>
        </is>
      </c>
      <c r="D27" s="14" t="n">
        <v>65770</v>
      </c>
      <c r="E27" s="15" t="n">
        <v>1890.49</v>
      </c>
      <c r="F27" s="16" t="n">
        <v>0.0131</v>
      </c>
      <c r="G27" s="16" t="n"/>
    </row>
    <row r="28">
      <c r="A28" s="13" t="inlineStr">
        <is>
          <t>Hero MotoCorp Ltd.</t>
        </is>
      </c>
      <c r="B28" s="32" t="inlineStr">
        <is>
          <t>INE158A01026</t>
        </is>
      </c>
      <c r="C28" s="32" t="inlineStr">
        <is>
          <t>Automobiles</t>
        </is>
      </c>
      <c r="D28" s="14" t="n">
        <v>29862</v>
      </c>
      <c r="E28" s="15" t="n">
        <v>1843.83</v>
      </c>
      <c r="F28" s="16" t="n">
        <v>0.0128</v>
      </c>
      <c r="G28" s="16" t="n"/>
    </row>
    <row r="29">
      <c r="A29" s="13" t="inlineStr">
        <is>
          <t>Divi's Laboratories Ltd.</t>
        </is>
      </c>
      <c r="B29" s="32" t="inlineStr">
        <is>
          <t>INE361B01024</t>
        </is>
      </c>
      <c r="C29" s="32" t="inlineStr">
        <is>
          <t>Pharmaceuticals &amp; Biotechnology</t>
        </is>
      </c>
      <c r="D29" s="14" t="n">
        <v>28191</v>
      </c>
      <c r="E29" s="15" t="n">
        <v>1825.93</v>
      </c>
      <c r="F29" s="16" t="n">
        <v>0.0126</v>
      </c>
      <c r="G29" s="16" t="n"/>
    </row>
    <row r="30">
      <c r="A30" s="13" t="inlineStr">
        <is>
          <t>Kotak Mahindra Bank Ltd.</t>
        </is>
      </c>
      <c r="B30" s="32" t="inlineStr">
        <is>
          <t>INE237A01028</t>
        </is>
      </c>
      <c r="C30" s="32" t="inlineStr">
        <is>
          <t>Banks</t>
        </is>
      </c>
      <c r="D30" s="14" t="n">
        <v>77028</v>
      </c>
      <c r="E30" s="15" t="n">
        <v>1636.38</v>
      </c>
      <c r="F30" s="16" t="n">
        <v>0.0113</v>
      </c>
      <c r="G30" s="16" t="n"/>
    </row>
    <row r="31">
      <c r="A31" s="13" t="inlineStr">
        <is>
          <t>Hindalco Industries Ltd.</t>
        </is>
      </c>
      <c r="B31" s="32" t="inlineStr">
        <is>
          <t>INE038A01020</t>
        </is>
      </c>
      <c r="C31" s="32" t="inlineStr">
        <is>
          <t>Non - Ferrous Metals</t>
        </is>
      </c>
      <c r="D31" s="14" t="n">
        <v>198501</v>
      </c>
      <c r="E31" s="15" t="n">
        <v>1604.68</v>
      </c>
      <c r="F31" s="16" t="n">
        <v>0.0111</v>
      </c>
      <c r="G31" s="16" t="n"/>
    </row>
    <row r="32">
      <c r="A32" s="13" t="inlineStr">
        <is>
          <t>Torrent Pharmaceuticals Ltd.</t>
        </is>
      </c>
      <c r="B32" s="32" t="inlineStr">
        <is>
          <t>INE685A01028</t>
        </is>
      </c>
      <c r="C32" s="32" t="inlineStr">
        <is>
          <t>Pharmaceuticals &amp; Biotechnology</t>
        </is>
      </c>
      <c r="D32" s="14" t="n">
        <v>40419</v>
      </c>
      <c r="E32" s="15" t="n">
        <v>1503.83</v>
      </c>
      <c r="F32" s="16" t="n">
        <v>0.0104</v>
      </c>
      <c r="G32" s="16" t="n"/>
    </row>
    <row r="33">
      <c r="A33" s="13" t="inlineStr">
        <is>
          <t>InterGlobe Aviation Ltd.</t>
        </is>
      </c>
      <c r="B33" s="32" t="inlineStr">
        <is>
          <t>INE646L01027</t>
        </is>
      </c>
      <c r="C33" s="32" t="inlineStr">
        <is>
          <t>Transport Services</t>
        </is>
      </c>
      <c r="D33" s="14" t="n">
        <v>25403</v>
      </c>
      <c r="E33" s="15" t="n">
        <v>1499.16</v>
      </c>
      <c r="F33" s="16" t="n">
        <v>0.0104</v>
      </c>
      <c r="G33" s="16" t="n"/>
    </row>
    <row r="34">
      <c r="A34" s="13" t="inlineStr">
        <is>
          <t>Eicher Motors Ltd.</t>
        </is>
      </c>
      <c r="B34" s="32" t="inlineStr">
        <is>
          <t>INE066A01021</t>
        </is>
      </c>
      <c r="C34" s="32" t="inlineStr">
        <is>
          <t>Automobiles</t>
        </is>
      </c>
      <c r="D34" s="14" t="n">
        <v>20456</v>
      </c>
      <c r="E34" s="15" t="n">
        <v>1442.86</v>
      </c>
      <c r="F34" s="16" t="n">
        <v>0.01</v>
      </c>
      <c r="G34" s="16" t="n"/>
    </row>
    <row r="35">
      <c r="A35" s="13" t="inlineStr">
        <is>
          <t>Titan Company Ltd.</t>
        </is>
      </c>
      <c r="B35" s="32" t="inlineStr">
        <is>
          <t>INE280A01028</t>
        </is>
      </c>
      <c r="C35" s="32" t="inlineStr">
        <is>
          <t>Consumer Durables</t>
        </is>
      </c>
      <c r="D35" s="14" t="n">
        <v>36562</v>
      </c>
      <c r="E35" s="15" t="n">
        <v>1428.73</v>
      </c>
      <c r="F35" s="16" t="n">
        <v>0.009900000000000001</v>
      </c>
      <c r="G35" s="16" t="n"/>
    </row>
    <row r="36">
      <c r="A36" s="13" t="inlineStr">
        <is>
          <t>Hindustan Unilever Ltd.</t>
        </is>
      </c>
      <c r="B36" s="32" t="inlineStr">
        <is>
          <t>INE030A01027</t>
        </is>
      </c>
      <c r="C36" s="32" t="inlineStr">
        <is>
          <t>Diversified FMCG</t>
        </is>
      </c>
      <c r="D36" s="14" t="n">
        <v>56993</v>
      </c>
      <c r="E36" s="15" t="n">
        <v>1405.79</v>
      </c>
      <c r="F36" s="16" t="n">
        <v>0.0097</v>
      </c>
      <c r="G36" s="16" t="n"/>
    </row>
    <row r="37">
      <c r="A37" s="13" t="inlineStr">
        <is>
          <t>SBI Life Insurance Company Ltd.</t>
        </is>
      </c>
      <c r="B37" s="32" t="inlineStr">
        <is>
          <t>INE123W01016</t>
        </is>
      </c>
      <c r="C37" s="32" t="inlineStr">
        <is>
          <t>Insurance</t>
        </is>
      </c>
      <c r="D37" s="14" t="n">
        <v>70057</v>
      </c>
      <c r="E37" s="15" t="n">
        <v>1377.32</v>
      </c>
      <c r="F37" s="16" t="n">
        <v>0.0095</v>
      </c>
      <c r="G37" s="16" t="n"/>
    </row>
    <row r="38">
      <c r="A38" s="13" t="inlineStr">
        <is>
          <t>AU Small Finance Bank Ltd.</t>
        </is>
      </c>
      <c r="B38" s="32" t="inlineStr">
        <is>
          <t>INE949L01017</t>
        </is>
      </c>
      <c r="C38" s="32" t="inlineStr">
        <is>
          <t>Banks</t>
        </is>
      </c>
      <c r="D38" s="14" t="n">
        <v>139707</v>
      </c>
      <c r="E38" s="15" t="n">
        <v>1334.55</v>
      </c>
      <c r="F38" s="16" t="n">
        <v>0.0092</v>
      </c>
      <c r="G38" s="16" t="n"/>
    </row>
    <row r="39">
      <c r="A39" s="13" t="inlineStr">
        <is>
          <t>GE Vernova T&amp;D India Limited</t>
        </is>
      </c>
      <c r="B39" s="32" t="inlineStr">
        <is>
          <t>INE200A01026</t>
        </is>
      </c>
      <c r="C39" s="32" t="inlineStr">
        <is>
          <t>Electrical Equipment</t>
        </is>
      </c>
      <c r="D39" s="14" t="n">
        <v>45850</v>
      </c>
      <c r="E39" s="15" t="n">
        <v>1321.12</v>
      </c>
      <c r="F39" s="16" t="n">
        <v>0.0091</v>
      </c>
      <c r="G39" s="16" t="n"/>
    </row>
    <row r="40">
      <c r="A40" s="13" t="inlineStr">
        <is>
          <t>TVS Motor Company Ltd.</t>
        </is>
      </c>
      <c r="B40" s="32" t="inlineStr">
        <is>
          <t>INE494B01023</t>
        </is>
      </c>
      <c r="C40" s="32" t="inlineStr">
        <is>
          <t>Automobiles</t>
        </is>
      </c>
      <c r="D40" s="14" t="n">
        <v>34195</v>
      </c>
      <c r="E40" s="15" t="n">
        <v>1207.6</v>
      </c>
      <c r="F40" s="16" t="n">
        <v>0.008399999999999999</v>
      </c>
      <c r="G40" s="16" t="n"/>
    </row>
    <row r="41">
      <c r="A41" s="13" t="inlineStr">
        <is>
          <t>Lupin Ltd.</t>
        </is>
      </c>
      <c r="B41" s="32" t="inlineStr">
        <is>
          <t>INE326A01037</t>
        </is>
      </c>
      <c r="C41" s="32" t="inlineStr">
        <is>
          <t>Pharmaceuticals &amp; Biotechnology</t>
        </is>
      </c>
      <c r="D41" s="14" t="n">
        <v>56216</v>
      </c>
      <c r="E41" s="15" t="n">
        <v>1170.53</v>
      </c>
      <c r="F41" s="16" t="n">
        <v>0.0081</v>
      </c>
      <c r="G41" s="16" t="n"/>
    </row>
    <row r="42">
      <c r="A42" s="13" t="inlineStr">
        <is>
          <t>Mphasis Ltd.</t>
        </is>
      </c>
      <c r="B42" s="32" t="inlineStr">
        <is>
          <t>INE356A01018</t>
        </is>
      </c>
      <c r="C42" s="32" t="inlineStr">
        <is>
          <t>IT - Software</t>
        </is>
      </c>
      <c r="D42" s="14" t="n">
        <v>40269</v>
      </c>
      <c r="E42" s="15" t="n">
        <v>1132.12</v>
      </c>
      <c r="F42" s="16" t="n">
        <v>0.0078</v>
      </c>
      <c r="G42" s="16" t="n"/>
    </row>
    <row r="43">
      <c r="A43" s="13" t="inlineStr">
        <is>
          <t>Aptus Value Housing Finance India Ltd.</t>
        </is>
      </c>
      <c r="B43" s="32" t="inlineStr">
        <is>
          <t>INE852O01025</t>
        </is>
      </c>
      <c r="C43" s="32" t="inlineStr">
        <is>
          <t>Finance</t>
        </is>
      </c>
      <c r="D43" s="14" t="n">
        <v>400000</v>
      </c>
      <c r="E43" s="15" t="n">
        <v>1116.4</v>
      </c>
      <c r="F43" s="16" t="n">
        <v>0.0077</v>
      </c>
      <c r="G43" s="16" t="n"/>
    </row>
    <row r="44">
      <c r="A44" s="13" t="inlineStr">
        <is>
          <t>Pidilite Industries Ltd.</t>
        </is>
      </c>
      <c r="B44" s="32" t="inlineStr">
        <is>
          <t>INE318A01026</t>
        </is>
      </c>
      <c r="C44" s="32" t="inlineStr">
        <is>
          <t>Chemicals &amp; Petrochemicals</t>
        </is>
      </c>
      <c r="D44" s="14" t="n">
        <v>73262</v>
      </c>
      <c r="E44" s="15" t="n">
        <v>1076.8</v>
      </c>
      <c r="F44" s="16" t="n">
        <v>0.0074</v>
      </c>
      <c r="G44" s="16" t="n"/>
    </row>
    <row r="45">
      <c r="A45" s="13" t="inlineStr">
        <is>
          <t>Tata Consumer Products Ltd.</t>
        </is>
      </c>
      <c r="B45" s="32" t="inlineStr">
        <is>
          <t>INE192A01025</t>
        </is>
      </c>
      <c r="C45" s="32" t="inlineStr">
        <is>
          <t>Agricultural Food &amp; other Products</t>
        </is>
      </c>
      <c r="D45" s="14" t="n">
        <v>90967</v>
      </c>
      <c r="E45" s="15" t="n">
        <v>1066.5</v>
      </c>
      <c r="F45" s="16" t="n">
        <v>0.0074</v>
      </c>
      <c r="G45" s="16" t="n"/>
    </row>
    <row r="46">
      <c r="A46" s="13" t="inlineStr">
        <is>
          <t>Marico Ltd.</t>
        </is>
      </c>
      <c r="B46" s="32" t="inlineStr">
        <is>
          <t>INE196A01026</t>
        </is>
      </c>
      <c r="C46" s="32" t="inlineStr">
        <is>
          <t>Agricultural Food &amp; other Products</t>
        </is>
      </c>
      <c r="D46" s="14" t="n">
        <v>145850</v>
      </c>
      <c r="E46" s="15" t="n">
        <v>1046.33</v>
      </c>
      <c r="F46" s="16" t="n">
        <v>0.0072</v>
      </c>
      <c r="G46" s="16" t="n"/>
    </row>
    <row r="47">
      <c r="A47" s="13" t="inlineStr">
        <is>
          <t>Indian Bank</t>
        </is>
      </c>
      <c r="B47" s="32" t="inlineStr">
        <is>
          <t>INE562A01011</t>
        </is>
      </c>
      <c r="C47" s="32" t="inlineStr">
        <is>
          <t>Banks</t>
        </is>
      </c>
      <c r="D47" s="14" t="n">
        <v>120097</v>
      </c>
      <c r="E47" s="15" t="n">
        <v>1045.14</v>
      </c>
      <c r="F47" s="16" t="n">
        <v>0.0072</v>
      </c>
      <c r="G47" s="16" t="n"/>
    </row>
    <row r="48">
      <c r="A48" s="13" t="inlineStr">
        <is>
          <t>Nestle India Ltd.</t>
        </is>
      </c>
      <c r="B48" s="32" t="inlineStr">
        <is>
          <t>INE239A01024</t>
        </is>
      </c>
      <c r="C48" s="32" t="inlineStr">
        <is>
          <t>Food Products</t>
        </is>
      </c>
      <c r="D48" s="14" t="n">
        <v>82465</v>
      </c>
      <c r="E48" s="15" t="n">
        <v>1039.97</v>
      </c>
      <c r="F48" s="16" t="n">
        <v>0.0072</v>
      </c>
      <c r="G48" s="16" t="n"/>
    </row>
    <row r="49">
      <c r="A49" s="13" t="inlineStr">
        <is>
          <t>Cummins India Ltd.</t>
        </is>
      </c>
      <c r="B49" s="32" t="inlineStr">
        <is>
          <t>INE298A01020</t>
        </is>
      </c>
      <c r="C49" s="32" t="inlineStr">
        <is>
          <t>Industrial Products</t>
        </is>
      </c>
      <c r="D49" s="14" t="n">
        <v>23106</v>
      </c>
      <c r="E49" s="15" t="n">
        <v>1034.99</v>
      </c>
      <c r="F49" s="16" t="n">
        <v>0.0072</v>
      </c>
      <c r="G49" s="16" t="n"/>
    </row>
    <row r="50">
      <c r="A50" s="13" t="inlineStr">
        <is>
          <t>Canara Bank</t>
        </is>
      </c>
      <c r="B50" s="32" t="inlineStr">
        <is>
          <t>INE476A01022</t>
        </is>
      </c>
      <c r="C50" s="32" t="inlineStr">
        <is>
          <t>Banks</t>
        </is>
      </c>
      <c r="D50" s="14" t="n">
        <v>665842</v>
      </c>
      <c r="E50" s="15" t="n">
        <v>1009.28</v>
      </c>
      <c r="F50" s="16" t="n">
        <v>0.007</v>
      </c>
      <c r="G50" s="16" t="n"/>
    </row>
    <row r="51">
      <c r="A51" s="13" t="inlineStr">
        <is>
          <t>Eternal Ltd.</t>
        </is>
      </c>
      <c r="B51" s="32" t="inlineStr">
        <is>
          <t>INE758T01015</t>
        </is>
      </c>
      <c r="C51" s="32" t="inlineStr">
        <is>
          <t>Retailing</t>
        </is>
      </c>
      <c r="D51" s="14" t="n">
        <v>333447</v>
      </c>
      <c r="E51" s="15" t="n">
        <v>1000.67</v>
      </c>
      <c r="F51" s="16" t="n">
        <v>0.0069</v>
      </c>
      <c r="G51" s="16" t="n"/>
    </row>
    <row r="52">
      <c r="A52" s="13" t="inlineStr">
        <is>
          <t>Schaeffler India Ltd.</t>
        </is>
      </c>
      <c r="B52" s="32" t="inlineStr">
        <is>
          <t>INE513A01022</t>
        </is>
      </c>
      <c r="C52" s="32" t="inlineStr">
        <is>
          <t>Auto Components</t>
        </is>
      </c>
      <c r="D52" s="14" t="n">
        <v>25646</v>
      </c>
      <c r="E52" s="15" t="n">
        <v>1000.04</v>
      </c>
      <c r="F52" s="16" t="n">
        <v>0.0069</v>
      </c>
      <c r="G52" s="16" t="n"/>
    </row>
    <row r="53">
      <c r="A53" s="13" t="inlineStr">
        <is>
          <t>Bharat Electronics Ltd.</t>
        </is>
      </c>
      <c r="B53" s="32" t="inlineStr">
        <is>
          <t>INE263A01024</t>
        </is>
      </c>
      <c r="C53" s="32" t="inlineStr">
        <is>
          <t>Aerospace &amp; Defense</t>
        </is>
      </c>
      <c r="D53" s="14" t="n">
        <v>231071</v>
      </c>
      <c r="E53" s="15" t="n">
        <v>951.4299999999999</v>
      </c>
      <c r="F53" s="16" t="n">
        <v>0.0066</v>
      </c>
      <c r="G53" s="16" t="n"/>
    </row>
    <row r="54">
      <c r="A54" s="13" t="inlineStr">
        <is>
          <t>Bank of Baroda</t>
        </is>
      </c>
      <c r="B54" s="32" t="inlineStr">
        <is>
          <t>INE028A01039</t>
        </is>
      </c>
      <c r="C54" s="32" t="inlineStr">
        <is>
          <t>Banks</t>
        </is>
      </c>
      <c r="D54" s="14" t="n">
        <v>326109</v>
      </c>
      <c r="E54" s="15" t="n">
        <v>945.0599999999999</v>
      </c>
      <c r="F54" s="16" t="n">
        <v>0.0065</v>
      </c>
      <c r="G54" s="16" t="n"/>
    </row>
    <row r="55">
      <c r="A55" s="13" t="inlineStr">
        <is>
          <t>Polycab India Ltd.</t>
        </is>
      </c>
      <c r="B55" s="32" t="inlineStr">
        <is>
          <t>INE455K01017</t>
        </is>
      </c>
      <c r="C55" s="32" t="inlineStr">
        <is>
          <t>Industrial Products</t>
        </is>
      </c>
      <c r="D55" s="14" t="n">
        <v>12263</v>
      </c>
      <c r="E55" s="15" t="n">
        <v>916.05</v>
      </c>
      <c r="F55" s="16" t="n">
        <v>0.0063</v>
      </c>
      <c r="G55" s="16" t="n"/>
    </row>
    <row r="56">
      <c r="A56" s="13" t="inlineStr">
        <is>
          <t>Bosch Ltd.</t>
        </is>
      </c>
      <c r="B56" s="32" t="inlineStr">
        <is>
          <t>INE323A01026</t>
        </is>
      </c>
      <c r="C56" s="32" t="inlineStr">
        <is>
          <t>Auto Components</t>
        </is>
      </c>
      <c r="D56" s="14" t="n">
        <v>2381</v>
      </c>
      <c r="E56" s="15" t="n">
        <v>859.78</v>
      </c>
      <c r="F56" s="16" t="n">
        <v>0.0059</v>
      </c>
      <c r="G56" s="16" t="n"/>
    </row>
    <row r="57">
      <c r="A57" s="13" t="inlineStr">
        <is>
          <t>Indian Railway Catering &amp;Tou. Corp. Ltd.</t>
        </is>
      </c>
      <c r="B57" s="32" t="inlineStr">
        <is>
          <t>INE335Y01020</t>
        </is>
      </c>
      <c r="C57" s="32" t="inlineStr">
        <is>
          <t>Leisure Services</t>
        </is>
      </c>
      <c r="D57" s="14" t="n">
        <v>123332</v>
      </c>
      <c r="E57" s="15" t="n">
        <v>846.92</v>
      </c>
      <c r="F57" s="16" t="n">
        <v>0.0059</v>
      </c>
      <c r="G57" s="16" t="n"/>
    </row>
    <row r="58">
      <c r="A58" s="13" t="inlineStr">
        <is>
          <t>Samvardhana Motherson International Ltd.</t>
        </is>
      </c>
      <c r="B58" s="32" t="inlineStr">
        <is>
          <t>INE775A01035</t>
        </is>
      </c>
      <c r="C58" s="32" t="inlineStr">
        <is>
          <t>Auto Components</t>
        </is>
      </c>
      <c r="D58" s="14" t="n">
        <v>687674</v>
      </c>
      <c r="E58" s="15" t="n">
        <v>799.83</v>
      </c>
      <c r="F58" s="16" t="n">
        <v>0.0055</v>
      </c>
      <c r="G58" s="16" t="n"/>
    </row>
    <row r="59">
      <c r="A59" s="13" t="inlineStr">
        <is>
          <t>HCL Technologies Ltd.</t>
        </is>
      </c>
      <c r="B59" s="32" t="inlineStr">
        <is>
          <t>INE860A01027</t>
        </is>
      </c>
      <c r="C59" s="32" t="inlineStr">
        <is>
          <t>IT - Software</t>
        </is>
      </c>
      <c r="D59" s="14" t="n">
        <v>45028</v>
      </c>
      <c r="E59" s="15" t="n">
        <v>731.34</v>
      </c>
      <c r="F59" s="16" t="n">
        <v>0.0051</v>
      </c>
      <c r="G59" s="16" t="n"/>
    </row>
    <row r="60">
      <c r="A60" s="13" t="inlineStr">
        <is>
          <t>Indus Towers Ltd.</t>
        </is>
      </c>
      <c r="B60" s="32" t="inlineStr">
        <is>
          <t>INE121J01017</t>
        </is>
      </c>
      <c r="C60" s="32" t="inlineStr">
        <is>
          <t>Telecom - Services</t>
        </is>
      </c>
      <c r="D60" s="14" t="n">
        <v>174369</v>
      </c>
      <c r="E60" s="15" t="n">
        <v>699.3099999999999</v>
      </c>
      <c r="F60" s="16" t="n">
        <v>0.0048</v>
      </c>
      <c r="G60" s="16" t="n"/>
    </row>
    <row r="61">
      <c r="A61" s="13" t="inlineStr">
        <is>
          <t>Dabur India Ltd.</t>
        </is>
      </c>
      <c r="B61" s="32" t="inlineStr">
        <is>
          <t>INE016A01026</t>
        </is>
      </c>
      <c r="C61" s="32" t="inlineStr">
        <is>
          <t>Personal Products</t>
        </is>
      </c>
      <c r="D61" s="14" t="n">
        <v>134956</v>
      </c>
      <c r="E61" s="15" t="n">
        <v>698.26</v>
      </c>
      <c r="F61" s="16" t="n">
        <v>0.0048</v>
      </c>
      <c r="G61" s="16" t="n"/>
    </row>
    <row r="62">
      <c r="A62" s="13" t="inlineStr">
        <is>
          <t>Fortis Healthcare Ltd.</t>
        </is>
      </c>
      <c r="B62" s="32" t="inlineStr">
        <is>
          <t>INE061F01013</t>
        </is>
      </c>
      <c r="C62" s="32" t="inlineStr">
        <is>
          <t>Healthcare Services</t>
        </is>
      </c>
      <c r="D62" s="14" t="n">
        <v>74013</v>
      </c>
      <c r="E62" s="15" t="n">
        <v>680.25</v>
      </c>
      <c r="F62" s="16" t="n">
        <v>0.0047</v>
      </c>
      <c r="G62" s="16" t="n"/>
    </row>
    <row r="63">
      <c r="A63" s="13" t="inlineStr">
        <is>
          <t>UNO Minda Ltd.</t>
        </is>
      </c>
      <c r="B63" s="32" t="inlineStr">
        <is>
          <t>INE405E01023</t>
        </is>
      </c>
      <c r="C63" s="32" t="inlineStr">
        <is>
          <t>Auto Components</t>
        </is>
      </c>
      <c r="D63" s="14" t="n">
        <v>51865</v>
      </c>
      <c r="E63" s="15" t="n">
        <v>677.77</v>
      </c>
      <c r="F63" s="16" t="n">
        <v>0.0047</v>
      </c>
      <c r="G63" s="16" t="n"/>
    </row>
    <row r="64">
      <c r="A64" s="13" t="inlineStr">
        <is>
          <t>Power Grid Corporation of India Ltd.</t>
        </is>
      </c>
      <c r="B64" s="32" t="inlineStr">
        <is>
          <t>INE752E01010</t>
        </is>
      </c>
      <c r="C64" s="32" t="inlineStr">
        <is>
          <t>Power</t>
        </is>
      </c>
      <c r="D64" s="14" t="n">
        <v>250236</v>
      </c>
      <c r="E64" s="15" t="n">
        <v>675.51</v>
      </c>
      <c r="F64" s="16" t="n">
        <v>0.0047</v>
      </c>
      <c r="G64" s="16" t="n"/>
    </row>
    <row r="65">
      <c r="A65" s="13" t="inlineStr">
        <is>
          <t>Tata Steel Ltd.</t>
        </is>
      </c>
      <c r="B65" s="32" t="inlineStr">
        <is>
          <t>INE081A01020</t>
        </is>
      </c>
      <c r="C65" s="32" t="inlineStr">
        <is>
          <t>Ferrous Metals</t>
        </is>
      </c>
      <c r="D65" s="14" t="n">
        <v>396363</v>
      </c>
      <c r="E65" s="15" t="n">
        <v>665.73</v>
      </c>
      <c r="F65" s="16" t="n">
        <v>0.0046</v>
      </c>
      <c r="G65" s="16" t="n"/>
    </row>
    <row r="66">
      <c r="A66" s="13" t="inlineStr">
        <is>
          <t>Steel Authority of India Ltd.</t>
        </is>
      </c>
      <c r="B66" s="32" t="inlineStr">
        <is>
          <t>INE114A01011</t>
        </is>
      </c>
      <c r="C66" s="32" t="inlineStr">
        <is>
          <t>Ferrous Metals</t>
        </is>
      </c>
      <c r="D66" s="14" t="n">
        <v>487430</v>
      </c>
      <c r="E66" s="15" t="n">
        <v>657.59</v>
      </c>
      <c r="F66" s="16" t="n">
        <v>0.0045</v>
      </c>
      <c r="G66" s="16" t="n"/>
    </row>
    <row r="67">
      <c r="A67" s="13" t="inlineStr">
        <is>
          <t>Tata Motors Passenger Vehicles Ltd.</t>
        </is>
      </c>
      <c r="B67" s="32" t="inlineStr">
        <is>
          <t>INE155A01022</t>
        </is>
      </c>
      <c r="C67" s="32" t="inlineStr">
        <is>
          <t>Automobiles</t>
        </is>
      </c>
      <c r="D67" s="14" t="n">
        <v>180252</v>
      </c>
      <c r="E67" s="15" t="n">
        <v>643.14</v>
      </c>
      <c r="F67" s="16" t="n">
        <v>0.0044</v>
      </c>
      <c r="G67" s="16" t="n"/>
    </row>
    <row r="68">
      <c r="A68" s="13" t="inlineStr">
        <is>
          <t>Max Healthcare Institute Ltd.</t>
        </is>
      </c>
      <c r="B68" s="32" t="inlineStr">
        <is>
          <t>INE027H01010</t>
        </is>
      </c>
      <c r="C68" s="32" t="inlineStr">
        <is>
          <t>Healthcare Services</t>
        </is>
      </c>
      <c r="D68" s="14" t="n">
        <v>54520</v>
      </c>
      <c r="E68" s="15" t="n">
        <v>633.96</v>
      </c>
      <c r="F68" s="16" t="n">
        <v>0.0044</v>
      </c>
      <c r="G68" s="16" t="n"/>
    </row>
    <row r="69">
      <c r="A69" s="13" t="inlineStr">
        <is>
          <t>Hyundai Motor India Ltd.</t>
        </is>
      </c>
      <c r="B69" s="32" t="inlineStr">
        <is>
          <t>INE0V6F01027</t>
        </is>
      </c>
      <c r="C69" s="32" t="inlineStr">
        <is>
          <t>Automobiles</t>
        </is>
      </c>
      <c r="D69" s="14" t="n">
        <v>26198</v>
      </c>
      <c r="E69" s="15" t="n">
        <v>609.37</v>
      </c>
      <c r="F69" s="16" t="n">
        <v>0.0042</v>
      </c>
      <c r="G69" s="16" t="n"/>
    </row>
    <row r="70">
      <c r="A70" s="13" t="inlineStr">
        <is>
          <t>Mankind Pharma Ltd.</t>
        </is>
      </c>
      <c r="B70" s="32" t="inlineStr">
        <is>
          <t>INE634S01028</t>
        </is>
      </c>
      <c r="C70" s="32" t="inlineStr">
        <is>
          <t>Pharmaceuticals &amp; Biotechnology</t>
        </is>
      </c>
      <c r="D70" s="14" t="n">
        <v>25858</v>
      </c>
      <c r="E70" s="15" t="n">
        <v>582.0599999999999</v>
      </c>
      <c r="F70" s="16" t="n">
        <v>0.004</v>
      </c>
      <c r="G70" s="16" t="n"/>
    </row>
    <row r="71">
      <c r="A71" s="13" t="inlineStr">
        <is>
          <t>Abbott India Ltd.</t>
        </is>
      </c>
      <c r="B71" s="32" t="inlineStr">
        <is>
          <t>INE358A01014</t>
        </is>
      </c>
      <c r="C71" s="32" t="inlineStr">
        <is>
          <t>Pharmaceuticals &amp; Biotechnology</t>
        </is>
      </c>
      <c r="D71" s="14" t="n">
        <v>1711</v>
      </c>
      <c r="E71" s="15" t="n">
        <v>514.58</v>
      </c>
      <c r="F71" s="16" t="n">
        <v>0.0036</v>
      </c>
      <c r="G71" s="16" t="n"/>
    </row>
    <row r="72">
      <c r="A72" s="13" t="inlineStr">
        <is>
          <t>Avenue Supermarts Ltd.</t>
        </is>
      </c>
      <c r="B72" s="32" t="inlineStr">
        <is>
          <t>INE192R01011</t>
        </is>
      </c>
      <c r="C72" s="32" t="inlineStr">
        <is>
          <t>Retailing</t>
        </is>
      </c>
      <c r="D72" s="14" t="n">
        <v>12621</v>
      </c>
      <c r="E72" s="15" t="n">
        <v>504.4</v>
      </c>
      <c r="F72" s="16" t="n">
        <v>0.0035</v>
      </c>
      <c r="G72" s="16" t="n"/>
    </row>
    <row r="73">
      <c r="A73" s="13" t="inlineStr">
        <is>
          <t>Seshaasai Technologies Ltd.</t>
        </is>
      </c>
      <c r="B73" s="32" t="inlineStr">
        <is>
          <t>INE04VU01023</t>
        </is>
      </c>
      <c r="C73" s="32" t="inlineStr">
        <is>
          <t>Financial Technology (Fintech)</t>
        </is>
      </c>
      <c r="D73" s="14" t="n">
        <v>161552</v>
      </c>
      <c r="E73" s="15" t="n">
        <v>482.72</v>
      </c>
      <c r="F73" s="16" t="n">
        <v>0.0033</v>
      </c>
      <c r="G73" s="16" t="n"/>
    </row>
    <row r="74">
      <c r="A74" s="13" t="inlineStr">
        <is>
          <t>Bharti Hexacom Ltd.</t>
        </is>
      </c>
      <c r="B74" s="32" t="inlineStr">
        <is>
          <t>INE343G01021</t>
        </is>
      </c>
      <c r="C74" s="32" t="inlineStr">
        <is>
          <t>Telecom - Services</t>
        </is>
      </c>
      <c r="D74" s="14" t="n">
        <v>26816</v>
      </c>
      <c r="E74" s="15" t="n">
        <v>474.19</v>
      </c>
      <c r="F74" s="16" t="n">
        <v>0.0033</v>
      </c>
      <c r="G74" s="16" t="n"/>
    </row>
    <row r="75">
      <c r="A75" s="13" t="inlineStr">
        <is>
          <t>Glenmark Pharmaceuticals Ltd.</t>
        </is>
      </c>
      <c r="B75" s="32" t="inlineStr">
        <is>
          <t>INE935A01035</t>
        </is>
      </c>
      <c r="C75" s="32" t="inlineStr">
        <is>
          <t>Pharmaceuticals &amp; Biotechnology</t>
        </is>
      </c>
      <c r="D75" s="14" t="n">
        <v>23940</v>
      </c>
      <c r="E75" s="15" t="n">
        <v>465.92</v>
      </c>
      <c r="F75" s="16" t="n">
        <v>0.0032</v>
      </c>
      <c r="G75" s="16" t="n"/>
    </row>
    <row r="76">
      <c r="A76" s="13" t="inlineStr">
        <is>
          <t>LG Electronics India Ltd.</t>
        </is>
      </c>
      <c r="B76" s="32" t="inlineStr">
        <is>
          <t>INE324D01010</t>
        </is>
      </c>
      <c r="C76" s="32" t="inlineStr">
        <is>
          <t>Consumer Durables</t>
        </is>
      </c>
      <c r="D76" s="14" t="n">
        <v>25261</v>
      </c>
      <c r="E76" s="15" t="n">
        <v>419.16</v>
      </c>
      <c r="F76" s="16" t="n">
        <v>0.0029</v>
      </c>
      <c r="G76" s="16" t="n"/>
    </row>
    <row r="77">
      <c r="A77" s="13" t="inlineStr">
        <is>
          <t>Urban Company Ltd.</t>
        </is>
      </c>
      <c r="B77" s="32" t="inlineStr">
        <is>
          <t>INE0CAZ01013</t>
        </is>
      </c>
      <c r="C77" s="32" t="inlineStr">
        <is>
          <t>Retailing</t>
        </is>
      </c>
      <c r="D77" s="14" t="n">
        <v>280883</v>
      </c>
      <c r="E77" s="15" t="n">
        <v>379.28</v>
      </c>
      <c r="F77" s="16" t="n">
        <v>0.0026</v>
      </c>
      <c r="G77" s="16" t="n"/>
    </row>
    <row r="78">
      <c r="A78" s="13" t="inlineStr">
        <is>
          <t>Page Industries Ltd.</t>
        </is>
      </c>
      <c r="B78" s="32" t="inlineStr">
        <is>
          <t>INE761H01022</t>
        </is>
      </c>
      <c r="C78" s="32" t="inlineStr">
        <is>
          <t>Textiles &amp; Apparels</t>
        </is>
      </c>
      <c r="D78" s="14" t="n">
        <v>4</v>
      </c>
      <c r="E78" s="15" t="n">
        <v>1.53</v>
      </c>
      <c r="F78" s="16" t="n">
        <v>0</v>
      </c>
      <c r="G78" s="16" t="n"/>
    </row>
    <row r="79">
      <c r="A79" s="13" t="inlineStr">
        <is>
          <t>Cholamandalam Investment &amp; Finance Company Ltd.</t>
        </is>
      </c>
      <c r="B79" s="32" t="inlineStr">
        <is>
          <t>INE121A01024</t>
        </is>
      </c>
      <c r="C79" s="32" t="inlineStr">
        <is>
          <t>Finance</t>
        </is>
      </c>
      <c r="D79" s="14" t="n">
        <v>13</v>
      </c>
      <c r="E79" s="15" t="n">
        <v>0.23</v>
      </c>
      <c r="F79" s="16" t="n">
        <v>0</v>
      </c>
      <c r="G79" s="16" t="n"/>
    </row>
    <row r="80">
      <c r="A80" s="17" t="inlineStr">
        <is>
          <t>Sub Total</t>
        </is>
      </c>
      <c r="B80" s="33" t="n"/>
      <c r="C80" s="33" t="n"/>
      <c r="D80" s="18" t="n"/>
      <c r="E80" s="38" t="n">
        <v>138211.31</v>
      </c>
      <c r="F80" s="39" t="n">
        <v>0.9558</v>
      </c>
      <c r="G80" s="21" t="n"/>
    </row>
    <row r="81">
      <c r="A81" s="17" t="n"/>
      <c r="B81" s="33" t="n"/>
      <c r="C81" s="33" t="n"/>
      <c r="D81" s="18" t="n"/>
      <c r="E81" s="42" t="n"/>
      <c r="F81" s="21" t="n"/>
      <c r="G81" s="21" t="n"/>
    </row>
    <row r="82">
      <c r="A82" s="17" t="n"/>
      <c r="B82" s="33" t="n"/>
      <c r="C82" s="33" t="n"/>
      <c r="D82" s="18" t="n"/>
      <c r="E82" s="42" t="n"/>
      <c r="F82" s="21" t="n"/>
      <c r="G82" s="21" t="n"/>
    </row>
    <row r="83">
      <c r="A83" s="17" t="n"/>
      <c r="B83" s="33" t="n"/>
      <c r="C83" s="33" t="n"/>
      <c r="D83" s="18" t="n"/>
      <c r="E83" s="42" t="n"/>
      <c r="F83" s="21" t="n"/>
      <c r="G83" s="21" t="n"/>
    </row>
    <row r="84">
      <c r="A84" s="69" t="inlineStr">
        <is>
          <t>Debt Instruments</t>
        </is>
      </c>
      <c r="B84" s="33" t="n"/>
      <c r="C84" s="33" t="n"/>
      <c r="D84" s="18" t="n"/>
      <c r="E84" s="42" t="n"/>
      <c r="F84" s="21" t="n"/>
      <c r="G84" s="21" t="n"/>
    </row>
    <row r="85">
      <c r="A85" s="69" t="inlineStr">
        <is>
          <t>(a) Non-convertible Preference share</t>
        </is>
      </c>
      <c r="B85" s="32" t="n"/>
      <c r="C85" s="32" t="n"/>
      <c r="D85" s="14" t="n"/>
      <c r="E85" s="15" t="n"/>
      <c r="F85" s="16" t="n"/>
      <c r="G85" s="16" t="n"/>
    </row>
    <row r="86">
      <c r="A86" s="69" t="inlineStr">
        <is>
          <t>Listed / Awaiting listing on Stock Exchanges</t>
        </is>
      </c>
      <c r="B86" s="32" t="n"/>
      <c r="C86" s="32" t="n"/>
      <c r="D86" s="14" t="n"/>
      <c r="E86" s="15" t="n"/>
      <c r="F86" s="16" t="n"/>
      <c r="G86" s="16" t="n"/>
    </row>
    <row r="87">
      <c r="A87" s="13" t="inlineStr">
        <is>
          <t>6% TVS MOTOR CO LTD NCRPS 01-09-2026</t>
        </is>
      </c>
      <c r="B87" s="32" t="inlineStr">
        <is>
          <t>INE494B04019</t>
        </is>
      </c>
      <c r="C87" s="32" t="inlineStr">
        <is>
          <t>Automobiles</t>
        </is>
      </c>
      <c r="D87" s="14" t="n">
        <v>136780</v>
      </c>
      <c r="E87" s="15" t="n">
        <v>13.87</v>
      </c>
      <c r="F87" s="16" t="n">
        <v>0.0001</v>
      </c>
      <c r="G87" s="16" t="n">
        <v>0.06035</v>
      </c>
    </row>
    <row r="88">
      <c r="A88" s="17" t="inlineStr">
        <is>
          <t>Sub Total</t>
        </is>
      </c>
      <c r="B88" s="33" t="n"/>
      <c r="C88" s="33" t="n"/>
      <c r="D88" s="18" t="n"/>
      <c r="E88" s="38" t="n">
        <v>13.87</v>
      </c>
      <c r="F88" s="39" t="n">
        <v>0.0001</v>
      </c>
      <c r="G88" s="21" t="n"/>
    </row>
    <row r="89">
      <c r="A89" s="25" t="inlineStr">
        <is>
          <t>TOTAL</t>
        </is>
      </c>
      <c r="B89" s="34" t="n"/>
      <c r="C89" s="34" t="n"/>
      <c r="D89" s="26" t="n"/>
      <c r="E89" s="29" t="n">
        <v>138225.18</v>
      </c>
      <c r="F89" s="30" t="n">
        <v>0.9559</v>
      </c>
      <c r="G89" s="21" t="n"/>
    </row>
    <row r="90">
      <c r="A90" s="13" t="n"/>
      <c r="B90" s="32" t="n"/>
      <c r="C90" s="32" t="n"/>
      <c r="D90" s="14" t="n"/>
      <c r="E90" s="15" t="n"/>
      <c r="F90" s="16" t="n"/>
      <c r="G90" s="16" t="n"/>
    </row>
    <row r="91">
      <c r="A91" s="17" t="inlineStr">
        <is>
          <t>Derivatives</t>
        </is>
      </c>
      <c r="B91" s="32" t="n"/>
      <c r="C91" s="32" t="n"/>
      <c r="D91" s="14" t="n"/>
      <c r="E91" s="15" t="n"/>
      <c r="F91" s="16" t="n"/>
      <c r="G91" s="16" t="n"/>
    </row>
    <row r="92">
      <c r="A92" s="17" t="inlineStr">
        <is>
          <t>(a) Index/Stock Future</t>
        </is>
      </c>
      <c r="B92" s="32" t="n"/>
      <c r="C92" s="32" t="n"/>
      <c r="D92" s="14" t="n"/>
      <c r="E92" s="15" t="n"/>
      <c r="F92" s="16" t="n"/>
      <c r="G92" s="16" t="n"/>
    </row>
    <row r="93">
      <c r="A93" s="13" t="inlineStr">
        <is>
          <t>NIFTY 30-Dec-2025</t>
        </is>
      </c>
      <c r="B93" s="32" t="n"/>
      <c r="C93" s="32" t="inlineStr">
        <is>
          <t>INDEX FUTURES</t>
        </is>
      </c>
      <c r="D93" s="14" t="n">
        <v>9300</v>
      </c>
      <c r="E93" s="15" t="n">
        <v>2454.03</v>
      </c>
      <c r="F93" s="16" t="n">
        <v>0.016978</v>
      </c>
      <c r="G93" s="16" t="n"/>
    </row>
    <row r="94">
      <c r="A94" s="13" t="inlineStr">
        <is>
          <t>Cholamandalam Investment &amp; Finance Company Ltd.30/12/2025</t>
        </is>
      </c>
      <c r="B94" s="32" t="n"/>
      <c r="C94" s="32" t="inlineStr">
        <is>
          <t>Finance</t>
        </is>
      </c>
      <c r="D94" s="14" t="n">
        <v>53125</v>
      </c>
      <c r="E94" s="15" t="n">
        <v>926.34</v>
      </c>
      <c r="F94" s="16" t="n">
        <v>0.006408</v>
      </c>
      <c r="G94" s="16" t="n"/>
    </row>
    <row r="95">
      <c r="A95" s="13" t="inlineStr">
        <is>
          <t>Page Industries Ltd.30/12/2025</t>
        </is>
      </c>
      <c r="B95" s="32" t="n"/>
      <c r="C95" s="32" t="inlineStr">
        <is>
          <t>Textiles &amp; Apparels</t>
        </is>
      </c>
      <c r="D95" s="14" t="n">
        <v>2055</v>
      </c>
      <c r="E95" s="15" t="n">
        <v>787.37</v>
      </c>
      <c r="F95" s="16" t="n">
        <v>0.005447</v>
      </c>
      <c r="G95" s="16" t="n"/>
    </row>
    <row r="96">
      <c r="A96" s="13" t="inlineStr">
        <is>
          <t>Avenue Supermarts Ltd.30/12/2025</t>
        </is>
      </c>
      <c r="B96" s="32" t="n"/>
      <c r="C96" s="32" t="inlineStr">
        <is>
          <t>Retailing</t>
        </is>
      </c>
      <c r="D96" s="14" t="n">
        <v>13200</v>
      </c>
      <c r="E96" s="15" t="n">
        <v>530.8200000000001</v>
      </c>
      <c r="F96" s="16" t="n">
        <v>0.003672</v>
      </c>
      <c r="G96" s="16" t="n"/>
    </row>
    <row r="97">
      <c r="A97" s="17" t="inlineStr">
        <is>
          <t>Sub Total</t>
        </is>
      </c>
      <c r="B97" s="33" t="n"/>
      <c r="C97" s="33" t="n"/>
      <c r="D97" s="18" t="n"/>
      <c r="E97" s="38" t="n">
        <v>4698.56</v>
      </c>
      <c r="F97" s="39" t="n">
        <v>0.032505</v>
      </c>
      <c r="G97" s="21" t="n"/>
    </row>
    <row r="98">
      <c r="A98" s="13" t="n"/>
      <c r="B98" s="32" t="n"/>
      <c r="C98" s="32" t="n"/>
      <c r="D98" s="14" t="n"/>
      <c r="E98" s="15" t="n"/>
      <c r="F98" s="16" t="n"/>
      <c r="G98" s="16" t="n"/>
    </row>
    <row r="99">
      <c r="A99" s="25" t="inlineStr">
        <is>
          <t>TOTAL</t>
        </is>
      </c>
      <c r="B99" s="34" t="n"/>
      <c r="C99" s="34" t="n"/>
      <c r="D99" s="26" t="n"/>
      <c r="E99" s="19" t="n">
        <v>4698.56</v>
      </c>
      <c r="F99" s="20" t="n">
        <v>0.032505</v>
      </c>
      <c r="G99" s="21" t="n"/>
    </row>
    <row r="100">
      <c r="A100" s="13" t="n"/>
      <c r="B100" s="32" t="n"/>
      <c r="C100" s="32" t="n"/>
      <c r="D100" s="14" t="n"/>
      <c r="E100" s="15" t="n"/>
      <c r="F100" s="16" t="n"/>
      <c r="G100" s="16" t="n"/>
    </row>
    <row r="101">
      <c r="A101" s="17" t="inlineStr">
        <is>
          <t>Money Market Instruments</t>
        </is>
      </c>
      <c r="B101" s="32" t="n"/>
      <c r="C101" s="32" t="n"/>
      <c r="D101" s="14" t="n"/>
      <c r="E101" s="15" t="n"/>
      <c r="F101" s="16" t="n"/>
      <c r="G101" s="16" t="n"/>
    </row>
    <row r="102">
      <c r="A102" s="13" t="n"/>
      <c r="B102" s="32" t="n"/>
      <c r="C102" s="32" t="n"/>
      <c r="D102" s="14" t="n"/>
      <c r="E102" s="15" t="n"/>
      <c r="F102" s="16" t="n"/>
      <c r="G102" s="16" t="n"/>
    </row>
    <row r="103">
      <c r="A103" s="17" t="inlineStr">
        <is>
          <t>Treasury bills</t>
        </is>
      </c>
      <c r="B103" s="32" t="n"/>
      <c r="C103" s="32" t="n"/>
      <c r="D103" s="14" t="n"/>
      <c r="E103" s="15" t="n"/>
      <c r="F103" s="16" t="n"/>
      <c r="G103" s="16" t="n"/>
    </row>
    <row r="104">
      <c r="A104" s="13" t="inlineStr">
        <is>
          <t>91 DAYS TBILL RED 08-01-2026</t>
        </is>
      </c>
      <c r="B104" s="32" t="inlineStr">
        <is>
          <t>IN002025X281</t>
        </is>
      </c>
      <c r="C104" s="32" t="inlineStr">
        <is>
          <t>SOVEREIGN</t>
        </is>
      </c>
      <c r="D104" s="14" t="n">
        <v>350000</v>
      </c>
      <c r="E104" s="15" t="n">
        <v>348.05</v>
      </c>
      <c r="F104" s="16" t="n">
        <v>0.0024</v>
      </c>
      <c r="G104" s="16" t="n">
        <v>0.053825</v>
      </c>
    </row>
    <row r="105">
      <c r="A105" s="13" t="inlineStr">
        <is>
          <t>364 DAYS TBILL RED 05-02-2026</t>
        </is>
      </c>
      <c r="B105" s="32" t="inlineStr">
        <is>
          <t>IN002024Z438</t>
        </is>
      </c>
      <c r="C105" s="32" t="inlineStr">
        <is>
          <t>SOVEREIGN</t>
        </is>
      </c>
      <c r="D105" s="14" t="n">
        <v>350000</v>
      </c>
      <c r="E105" s="15" t="n">
        <v>346.68</v>
      </c>
      <c r="F105" s="16" t="n">
        <v>0.0024</v>
      </c>
      <c r="G105" s="16" t="n">
        <v>0.053042</v>
      </c>
    </row>
    <row r="106">
      <c r="A106" s="17" t="inlineStr">
        <is>
          <t>Sub Total</t>
        </is>
      </c>
      <c r="B106" s="33" t="n"/>
      <c r="C106" s="33" t="n"/>
      <c r="D106" s="18" t="n"/>
      <c r="E106" s="38" t="n">
        <v>694.73</v>
      </c>
      <c r="F106" s="39" t="n">
        <v>0.0048</v>
      </c>
      <c r="G106" s="21" t="n"/>
    </row>
    <row r="107">
      <c r="A107" s="13" t="n"/>
      <c r="B107" s="32" t="n"/>
      <c r="C107" s="32" t="n"/>
      <c r="D107" s="14" t="n"/>
      <c r="E107" s="15" t="n"/>
      <c r="F107" s="16" t="n"/>
      <c r="G107" s="16" t="n"/>
    </row>
    <row r="108">
      <c r="A108" s="25" t="inlineStr">
        <is>
          <t>TOTAL</t>
        </is>
      </c>
      <c r="B108" s="34" t="n"/>
      <c r="C108" s="34" t="n"/>
      <c r="D108" s="26" t="n"/>
      <c r="E108" s="19" t="n">
        <v>694.73</v>
      </c>
      <c r="F108" s="20" t="n">
        <v>0.0048</v>
      </c>
      <c r="G108" s="21" t="n"/>
    </row>
    <row r="109">
      <c r="A109" s="13" t="n"/>
      <c r="B109" s="32" t="n"/>
      <c r="C109" s="32" t="n"/>
      <c r="D109" s="14" t="n"/>
      <c r="E109" s="15" t="n"/>
      <c r="F109" s="16" t="n"/>
      <c r="G109" s="16" t="n"/>
    </row>
    <row r="110">
      <c r="A110" s="13" t="n"/>
      <c r="B110" s="32" t="n"/>
      <c r="C110" s="32" t="n"/>
      <c r="D110" s="14" t="n"/>
      <c r="E110" s="15" t="n"/>
      <c r="F110" s="16" t="n"/>
      <c r="G110" s="16" t="n"/>
    </row>
    <row r="111">
      <c r="A111" s="17" t="inlineStr">
        <is>
          <t>TREPS / Reverse Repo</t>
        </is>
      </c>
      <c r="B111" s="32" t="n"/>
      <c r="C111" s="32" t="n"/>
      <c r="D111" s="14" t="n"/>
      <c r="E111" s="15" t="n"/>
      <c r="F111" s="16" t="n"/>
      <c r="G111" s="16" t="n"/>
    </row>
    <row r="112">
      <c r="A112" s="13" t="inlineStr">
        <is>
          <t>Clearing Corporation of India Ltd.</t>
        </is>
      </c>
      <c r="B112" s="32" t="n"/>
      <c r="C112" s="32" t="n"/>
      <c r="D112" s="14" t="n"/>
      <c r="E112" s="15" t="n">
        <v>5640.5</v>
      </c>
      <c r="F112" s="16" t="n">
        <v>0.039</v>
      </c>
      <c r="G112" s="16" t="n">
        <v>0.053935</v>
      </c>
    </row>
    <row r="113">
      <c r="A113" s="17" t="inlineStr">
        <is>
          <t>Sub Total</t>
        </is>
      </c>
      <c r="B113" s="33" t="n"/>
      <c r="C113" s="33" t="n"/>
      <c r="D113" s="18" t="n"/>
      <c r="E113" s="38" t="n">
        <v>5640.5</v>
      </c>
      <c r="F113" s="39" t="n">
        <v>0.039</v>
      </c>
      <c r="G113" s="21" t="n"/>
    </row>
    <row r="114">
      <c r="A114" s="13" t="n"/>
      <c r="B114" s="32" t="n"/>
      <c r="C114" s="32" t="n"/>
      <c r="D114" s="14" t="n"/>
      <c r="E114" s="15" t="n"/>
      <c r="F114" s="16" t="n"/>
      <c r="G114" s="16" t="n"/>
    </row>
    <row r="115">
      <c r="A115" s="25" t="inlineStr">
        <is>
          <t>TOTAL</t>
        </is>
      </c>
      <c r="B115" s="34" t="n"/>
      <c r="C115" s="34" t="n"/>
      <c r="D115" s="26" t="n"/>
      <c r="E115" s="19" t="n">
        <v>5640.5</v>
      </c>
      <c r="F115" s="20" t="n">
        <v>0.039</v>
      </c>
      <c r="G115" s="21" t="n"/>
    </row>
    <row r="116">
      <c r="A116" s="13" t="inlineStr">
        <is>
          <t>Accrued Interest</t>
        </is>
      </c>
      <c r="B116" s="32" t="n"/>
      <c r="C116" s="32" t="n"/>
      <c r="D116" s="14" t="n"/>
      <c r="E116" s="15" t="n">
        <v>2.5004412</v>
      </c>
      <c r="F116" s="16" t="n">
        <v>1.7e-05</v>
      </c>
      <c r="G116" s="16" t="n"/>
    </row>
    <row r="117">
      <c r="A117" s="13" t="inlineStr">
        <is>
          <t>Net Receivables/(Payables)</t>
        </is>
      </c>
      <c r="B117" s="32" t="n"/>
      <c r="C117" s="32" t="n"/>
      <c r="D117" s="14" t="n"/>
      <c r="E117" s="36" t="n">
        <v>-23.4704412</v>
      </c>
      <c r="F117" s="16" t="n">
        <v>0.000283</v>
      </c>
      <c r="G117" s="16" t="n">
        <v>0.053935</v>
      </c>
    </row>
    <row r="118">
      <c r="A118" s="27" t="inlineStr">
        <is>
          <t>GRAND TOTAL</t>
        </is>
      </c>
      <c r="B118" s="35" t="n"/>
      <c r="C118" s="35" t="n"/>
      <c r="D118" s="28" t="n"/>
      <c r="E118" s="29" t="n">
        <v>144539.44</v>
      </c>
      <c r="F118" s="30" t="n">
        <v>1</v>
      </c>
      <c r="G118" s="30" t="n"/>
    </row>
    <row r="120">
      <c r="A120" s="83" t="inlineStr">
        <is>
          <t>Net Receivables/(Payables) include Net Current Assets as well as the Mark to Market on derivative trades.</t>
        </is>
      </c>
      <c r="E120" s="81" t="n"/>
    </row>
    <row r="123">
      <c r="A123" s="83" t="inlineStr">
        <is>
          <t>Notes:</t>
        </is>
      </c>
    </row>
    <row r="124">
      <c r="A124" s="57" t="inlineStr">
        <is>
          <t>1. Security in default beyond its maturiy date</t>
        </is>
      </c>
      <c r="B124" s="3" t="inlineStr">
        <is>
          <t>NIL</t>
        </is>
      </c>
    </row>
    <row r="125">
      <c r="A125" t="inlineStr">
        <is>
          <t>2. NAV at the beginning of the period (Rs. per unit)</t>
        </is>
      </c>
    </row>
    <row r="126">
      <c r="A126" t="inlineStr">
        <is>
          <t>Plan /option (Face Value 10)</t>
        </is>
      </c>
      <c r="B126" t="inlineStr">
        <is>
          <t>As on</t>
        </is>
      </c>
      <c r="C126" t="inlineStr">
        <is>
          <t>As on</t>
        </is>
      </c>
    </row>
    <row r="127">
      <c r="B127" s="58" t="n">
        <v>45961</v>
      </c>
      <c r="C127" s="58" t="n">
        <v>45989</v>
      </c>
    </row>
    <row r="128">
      <c r="A128" t="inlineStr">
        <is>
          <t>Direct Plan Growth Option</t>
        </is>
      </c>
      <c r="B128" t="n">
        <v>99.13</v>
      </c>
      <c r="C128" t="n">
        <v>100.69</v>
      </c>
    </row>
    <row r="129">
      <c r="A129" t="inlineStr">
        <is>
          <t>Direct Plan IDCW Option</t>
        </is>
      </c>
      <c r="B129" t="n">
        <v>40.37</v>
      </c>
      <c r="C129" t="n">
        <v>41.01</v>
      </c>
    </row>
    <row r="130">
      <c r="A130" t="inlineStr">
        <is>
          <t>Plan B - Growth option</t>
        </is>
      </c>
      <c r="B130" t="n">
        <v>86.5</v>
      </c>
      <c r="C130" t="n">
        <v>87.76000000000001</v>
      </c>
    </row>
    <row r="131">
      <c r="A131" t="inlineStr">
        <is>
          <t>Plan B - IDCW option</t>
        </is>
      </c>
      <c r="B131" t="n">
        <v>87.53</v>
      </c>
      <c r="C131" t="n">
        <v>88.81</v>
      </c>
    </row>
    <row r="132">
      <c r="A132" t="inlineStr">
        <is>
          <t>Plan C - Growth option</t>
        </is>
      </c>
      <c r="B132" t="n">
        <v>85.37</v>
      </c>
      <c r="C132" t="n">
        <v>86.62</v>
      </c>
    </row>
    <row r="133">
      <c r="A133" t="inlineStr">
        <is>
          <t>Plan C - IDCW option</t>
        </is>
      </c>
      <c r="B133" t="n">
        <v>69.78</v>
      </c>
      <c r="C133" t="n">
        <v>70.8</v>
      </c>
    </row>
    <row r="134">
      <c r="A134" t="inlineStr">
        <is>
          <t>Regular Plan Growth Option</t>
        </is>
      </c>
      <c r="B134" t="n">
        <v>85.98</v>
      </c>
      <c r="C134" t="n">
        <v>87.23</v>
      </c>
    </row>
    <row r="135">
      <c r="A135" t="inlineStr">
        <is>
          <t>Regular Plan IDCW Option</t>
        </is>
      </c>
      <c r="B135" t="n">
        <v>28.35</v>
      </c>
      <c r="C135" t="n">
        <v>28.76</v>
      </c>
    </row>
    <row r="137">
      <c r="A137" t="inlineStr">
        <is>
          <t xml:space="preserve">3. Total Dividend (Net) declared during the month </t>
        </is>
      </c>
      <c r="B137" s="3" t="inlineStr">
        <is>
          <t>NIL</t>
        </is>
      </c>
    </row>
    <row r="138">
      <c r="A138" t="inlineStr">
        <is>
          <t>4. Bonus was declared during the month</t>
        </is>
      </c>
      <c r="B138" s="3" t="inlineStr">
        <is>
          <t>NIL</t>
        </is>
      </c>
    </row>
    <row r="139" ht="29" customHeight="1">
      <c r="A139" s="57" t="inlineStr">
        <is>
          <t>5. Investment in Repo of Corporate Debt Securities during the month ended November 30, 2025</t>
        </is>
      </c>
      <c r="B139" s="3" t="inlineStr">
        <is>
          <t>NIL</t>
        </is>
      </c>
    </row>
    <row r="140" ht="29" customHeight="1">
      <c r="A140" s="57" t="inlineStr">
        <is>
          <t>6. Investment in foreign securities/ADRs/GDRs at the end of the month</t>
        </is>
      </c>
      <c r="B140" s="3" t="inlineStr">
        <is>
          <t>NIL</t>
        </is>
      </c>
    </row>
    <row r="141">
      <c r="A141" t="inlineStr">
        <is>
          <t>7. Portfolio Turnover Ratio</t>
        </is>
      </c>
      <c r="B141" s="60" t="n">
        <v>1.3263</v>
      </c>
    </row>
    <row r="142" ht="43.5" customHeight="1">
      <c r="A142" s="57" t="inlineStr">
        <is>
          <t>8. Total gross exposure to derivative instruments (excluding reversed positions) at the end of the month (Rs. in Lakhs)</t>
        </is>
      </c>
      <c r="B142" s="3" t="n">
        <v>4698.566875</v>
      </c>
    </row>
    <row r="143">
      <c r="B143" s="3" t="n"/>
    </row>
    <row r="144" ht="29" customHeight="1">
      <c r="A144" s="57" t="inlineStr">
        <is>
          <t>9. Margin Deposits includes Margin money placed on derivatives other than margin money placed with bank</t>
        </is>
      </c>
      <c r="B144" s="3" t="inlineStr">
        <is>
          <t>NIL</t>
        </is>
      </c>
    </row>
    <row r="145" ht="29" customHeight="1">
      <c r="A145" s="57" t="inlineStr">
        <is>
          <t>10. Value of investment made by other schemes under same management (Rs. In Lakhs)</t>
        </is>
      </c>
      <c r="B145" t="n">
        <v>3063.55</v>
      </c>
    </row>
    <row r="146" ht="29" customHeight="1">
      <c r="A146" s="57" t="inlineStr">
        <is>
          <t>11. Number of instance of deviation In valuation of securities</t>
        </is>
      </c>
      <c r="B146" s="3" t="inlineStr">
        <is>
          <t>NIL</t>
        </is>
      </c>
    </row>
    <row r="147" ht="29" customHeight="1">
      <c r="A147" s="57" t="inlineStr">
        <is>
          <t>12. Total value and percentage of illiquid equity shares / securities</t>
        </is>
      </c>
      <c r="B147" s="3" t="inlineStr">
        <is>
          <t>NIL</t>
        </is>
      </c>
    </row>
    <row r="149" ht="70" customHeight="1">
      <c r="A149" s="85" t="inlineStr">
        <is>
          <t>Scheme Name</t>
        </is>
      </c>
      <c r="B149" s="85" t="inlineStr">
        <is>
          <t>Risk- O - Meter</t>
        </is>
      </c>
      <c r="C149" s="85" t="inlineStr">
        <is>
          <t>Benchmark of the Scheme</t>
        </is>
      </c>
      <c r="D149" s="85" t="inlineStr">
        <is>
          <t>Benchmark Risk-o-meter</t>
        </is>
      </c>
    </row>
    <row r="150" ht="70" customHeight="1">
      <c r="A150" s="85" t="inlineStr">
        <is>
          <t>Edelweiss Large Cap Fund</t>
        </is>
      </c>
      <c r="B150" s="85" t="n"/>
      <c r="C150" s="85" t="inlineStr">
        <is>
          <t>NIFTY 100 TRI</t>
        </is>
      </c>
      <c r="D150" s="85" t="n"/>
      <c r="E150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9.xml><?xml version="1.0" encoding="utf-8"?>
<worksheet xmlns="http://schemas.openxmlformats.org/spreadsheetml/2006/main">
  <sheetPr>
    <outlinePr summaryBelow="1" summaryRight="1"/>
    <pageSetUpPr/>
  </sheetPr>
  <dimension ref="A1:G90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7265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NIFTY500 MULTICAP MOMENTUM QUALITY 50 ETF AS ON NOVEMBER 30, 2025</t>
        </is>
      </c>
    </row>
    <row r="2" ht="31.5" customHeight="1">
      <c r="A2" s="84" t="inlineStr">
        <is>
          <t>(An open-ended exchange traded scheme replicating/tracking Nifty500 Multicap Momentum Quality 50 Total Return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Eicher Motors Ltd.</t>
        </is>
      </c>
      <c r="B8" s="32" t="inlineStr">
        <is>
          <t>INE066A01021</t>
        </is>
      </c>
      <c r="C8" s="32" t="inlineStr">
        <is>
          <t>Automobiles</t>
        </is>
      </c>
      <c r="D8" s="14" t="n">
        <v>2361</v>
      </c>
      <c r="E8" s="15" t="n">
        <v>166.53</v>
      </c>
      <c r="F8" s="16" t="n">
        <v>0.0574</v>
      </c>
      <c r="G8" s="16" t="n"/>
    </row>
    <row r="9">
      <c r="A9" s="13" t="inlineStr">
        <is>
          <t>Bajaj Finance Ltd.</t>
        </is>
      </c>
      <c r="B9" s="32" t="inlineStr">
        <is>
          <t>INE296A01032</t>
        </is>
      </c>
      <c r="C9" s="32" t="inlineStr">
        <is>
          <t>Finance</t>
        </is>
      </c>
      <c r="D9" s="14" t="n">
        <v>15802</v>
      </c>
      <c r="E9" s="15" t="n">
        <v>163.95</v>
      </c>
      <c r="F9" s="16" t="n">
        <v>0.0565</v>
      </c>
      <c r="G9" s="16" t="n"/>
    </row>
    <row r="10">
      <c r="A10" s="13" t="inlineStr">
        <is>
          <t>Nestle India Ltd.</t>
        </is>
      </c>
      <c r="B10" s="32" t="inlineStr">
        <is>
          <t>INE239A01024</t>
        </is>
      </c>
      <c r="C10" s="32" t="inlineStr">
        <is>
          <t>Food Products</t>
        </is>
      </c>
      <c r="D10" s="14" t="n">
        <v>12198</v>
      </c>
      <c r="E10" s="15" t="n">
        <v>153.83</v>
      </c>
      <c r="F10" s="16" t="n">
        <v>0.053</v>
      </c>
      <c r="G10" s="16" t="n"/>
    </row>
    <row r="11">
      <c r="A11" s="13" t="inlineStr">
        <is>
          <t>BSE Ltd.</t>
        </is>
      </c>
      <c r="B11" s="32" t="inlineStr">
        <is>
          <t>INE118H01025</t>
        </is>
      </c>
      <c r="C11" s="32" t="inlineStr">
        <is>
          <t>Capital Markets</t>
        </is>
      </c>
      <c r="D11" s="14" t="n">
        <v>5257</v>
      </c>
      <c r="E11" s="15" t="n">
        <v>152.58</v>
      </c>
      <c r="F11" s="16" t="n">
        <v>0.0526</v>
      </c>
      <c r="G11" s="16" t="n"/>
    </row>
    <row r="12">
      <c r="A12" s="13" t="inlineStr">
        <is>
          <t>Bharat Electronics Ltd.</t>
        </is>
      </c>
      <c r="B12" s="32" t="inlineStr">
        <is>
          <t>INE263A01024</t>
        </is>
      </c>
      <c r="C12" s="32" t="inlineStr">
        <is>
          <t>Aerospace &amp; Defense</t>
        </is>
      </c>
      <c r="D12" s="14" t="n">
        <v>36115</v>
      </c>
      <c r="E12" s="15" t="n">
        <v>148.7</v>
      </c>
      <c r="F12" s="16" t="n">
        <v>0.0513</v>
      </c>
      <c r="G12" s="16" t="n"/>
    </row>
    <row r="13">
      <c r="A13" s="13" t="inlineStr">
        <is>
          <t>Divi's Laboratories Ltd.</t>
        </is>
      </c>
      <c r="B13" s="32" t="inlineStr">
        <is>
          <t>INE361B01024</t>
        </is>
      </c>
      <c r="C13" s="32" t="inlineStr">
        <is>
          <t>Pharmaceuticals &amp; Biotechnology</t>
        </is>
      </c>
      <c r="D13" s="14" t="n">
        <v>2226</v>
      </c>
      <c r="E13" s="15" t="n">
        <v>144.18</v>
      </c>
      <c r="F13" s="16" t="n">
        <v>0.0497</v>
      </c>
      <c r="G13" s="16" t="n"/>
    </row>
    <row r="14">
      <c r="A14" s="13" t="inlineStr">
        <is>
          <t>Britannia Industries Ltd.</t>
        </is>
      </c>
      <c r="B14" s="32" t="inlineStr">
        <is>
          <t>INE216A01030</t>
        </is>
      </c>
      <c r="C14" s="32" t="inlineStr">
        <is>
          <t>Food Products</t>
        </is>
      </c>
      <c r="D14" s="14" t="n">
        <v>2429</v>
      </c>
      <c r="E14" s="15" t="n">
        <v>142</v>
      </c>
      <c r="F14" s="16" t="n">
        <v>0.049</v>
      </c>
      <c r="G14" s="16" t="n"/>
    </row>
    <row r="15">
      <c r="A15" s="13" t="inlineStr">
        <is>
          <t>HCL Technologies Ltd.</t>
        </is>
      </c>
      <c r="B15" s="32" t="inlineStr">
        <is>
          <t>INE860A01027</t>
        </is>
      </c>
      <c r="C15" s="32" t="inlineStr">
        <is>
          <t>IT - Software</t>
        </is>
      </c>
      <c r="D15" s="14" t="n">
        <v>8539</v>
      </c>
      <c r="E15" s="15" t="n">
        <v>138.69</v>
      </c>
      <c r="F15" s="16" t="n">
        <v>0.0478</v>
      </c>
      <c r="G15" s="16" t="n"/>
    </row>
    <row r="16">
      <c r="A16" s="13" t="inlineStr">
        <is>
          <t>Hindustan Aeronautics Ltd.</t>
        </is>
      </c>
      <c r="B16" s="32" t="inlineStr">
        <is>
          <t>INE066F01020</t>
        </is>
      </c>
      <c r="C16" s="32" t="inlineStr">
        <is>
          <t>Aerospace &amp; Defense</t>
        </is>
      </c>
      <c r="D16" s="14" t="n">
        <v>2676</v>
      </c>
      <c r="E16" s="15" t="n">
        <v>121.55</v>
      </c>
      <c r="F16" s="16" t="n">
        <v>0.0419</v>
      </c>
      <c r="G16" s="16" t="n"/>
    </row>
    <row r="17">
      <c r="A17" s="13" t="inlineStr">
        <is>
          <t>Persistent Systems Ltd.</t>
        </is>
      </c>
      <c r="B17" s="32" t="inlineStr">
        <is>
          <t>INE262H01021</t>
        </is>
      </c>
      <c r="C17" s="32" t="inlineStr">
        <is>
          <t>IT - Software</t>
        </is>
      </c>
      <c r="D17" s="14" t="n">
        <v>1873</v>
      </c>
      <c r="E17" s="15" t="n">
        <v>118.99</v>
      </c>
      <c r="F17" s="16" t="n">
        <v>0.041</v>
      </c>
      <c r="G17" s="16" t="n"/>
    </row>
    <row r="18">
      <c r="A18" s="13" t="inlineStr">
        <is>
          <t>Coforge Ltd.</t>
        </is>
      </c>
      <c r="B18" s="32" t="inlineStr">
        <is>
          <t>INE591G01025</t>
        </is>
      </c>
      <c r="C18" s="32" t="inlineStr">
        <is>
          <t>IT - Software</t>
        </is>
      </c>
      <c r="D18" s="14" t="n">
        <v>6180</v>
      </c>
      <c r="E18" s="15" t="n">
        <v>117.96</v>
      </c>
      <c r="F18" s="16" t="n">
        <v>0.0407</v>
      </c>
      <c r="G18" s="16" t="n"/>
    </row>
    <row r="19">
      <c r="A19" s="13" t="inlineStr">
        <is>
          <t>Suzlon Energy Ltd.</t>
        </is>
      </c>
      <c r="B19" s="32" t="inlineStr">
        <is>
          <t>INE040H01021</t>
        </is>
      </c>
      <c r="C19" s="32" t="inlineStr">
        <is>
          <t>Electrical Equipment</t>
        </is>
      </c>
      <c r="D19" s="14" t="n">
        <v>214231</v>
      </c>
      <c r="E19" s="15" t="n">
        <v>115.71</v>
      </c>
      <c r="F19" s="16" t="n">
        <v>0.0399</v>
      </c>
      <c r="G19" s="16" t="n"/>
    </row>
    <row r="20">
      <c r="A20" s="13" t="inlineStr">
        <is>
          <t>Bharat Petroleum Corporation Ltd.</t>
        </is>
      </c>
      <c r="B20" s="32" t="inlineStr">
        <is>
          <t>INE029A01011</t>
        </is>
      </c>
      <c r="C20" s="32" t="inlineStr">
        <is>
          <t>Petroleum Products</t>
        </is>
      </c>
      <c r="D20" s="14" t="n">
        <v>29226</v>
      </c>
      <c r="E20" s="15" t="n">
        <v>104.95</v>
      </c>
      <c r="F20" s="16" t="n">
        <v>0.0362</v>
      </c>
      <c r="G20" s="16" t="n"/>
    </row>
    <row r="21">
      <c r="A21" s="13" t="inlineStr">
        <is>
          <t>HDFC Asset Management Company Ltd.</t>
        </is>
      </c>
      <c r="B21" s="32" t="inlineStr">
        <is>
          <t>INE127D01025</t>
        </is>
      </c>
      <c r="C21" s="32" t="inlineStr">
        <is>
          <t>Capital Markets</t>
        </is>
      </c>
      <c r="D21" s="14" t="n">
        <v>3642</v>
      </c>
      <c r="E21" s="15" t="n">
        <v>97.34999999999999</v>
      </c>
      <c r="F21" s="16" t="n">
        <v>0.0336</v>
      </c>
      <c r="G21" s="16" t="n"/>
    </row>
    <row r="22">
      <c r="A22" s="13" t="inlineStr">
        <is>
          <t>Dixon Technologies (India) Ltd.</t>
        </is>
      </c>
      <c r="B22" s="32" t="inlineStr">
        <is>
          <t>INE935N01020</t>
        </is>
      </c>
      <c r="C22" s="32" t="inlineStr">
        <is>
          <t>Consumer Durables</t>
        </is>
      </c>
      <c r="D22" s="14" t="n">
        <v>594</v>
      </c>
      <c r="E22" s="15" t="n">
        <v>86.73</v>
      </c>
      <c r="F22" s="16" t="n">
        <v>0.0299</v>
      </c>
      <c r="G22" s="16" t="n"/>
    </row>
    <row r="23">
      <c r="A23" s="13" t="inlineStr">
        <is>
          <t>Solar Industries India Ltd.</t>
        </is>
      </c>
      <c r="B23" s="32" t="inlineStr">
        <is>
          <t>INE343H01029</t>
        </is>
      </c>
      <c r="C23" s="32" t="inlineStr">
        <is>
          <t>Chemicals &amp; Petrochemicals</t>
        </is>
      </c>
      <c r="D23" s="14" t="n">
        <v>649</v>
      </c>
      <c r="E23" s="15" t="n">
        <v>86.14</v>
      </c>
      <c r="F23" s="16" t="n">
        <v>0.0297</v>
      </c>
      <c r="G23" s="16" t="n"/>
    </row>
    <row r="24">
      <c r="A24" s="13" t="inlineStr">
        <is>
          <t>Marico Ltd.</t>
        </is>
      </c>
      <c r="B24" s="32" t="inlineStr">
        <is>
          <t>INE196A01026</t>
        </is>
      </c>
      <c r="C24" s="32" t="inlineStr">
        <is>
          <t>Agricultural Food &amp; other Products</t>
        </is>
      </c>
      <c r="D24" s="14" t="n">
        <v>10179</v>
      </c>
      <c r="E24" s="15" t="n">
        <v>73.02</v>
      </c>
      <c r="F24" s="16" t="n">
        <v>0.0252</v>
      </c>
      <c r="G24" s="16" t="n"/>
    </row>
    <row r="25">
      <c r="A25" s="13" t="inlineStr">
        <is>
          <t>Coromandel International Ltd.</t>
        </is>
      </c>
      <c r="B25" s="32" t="inlineStr">
        <is>
          <t>INE169A01031</t>
        </is>
      </c>
      <c r="C25" s="32" t="inlineStr">
        <is>
          <t>Fertilizers &amp; Agrochemicals</t>
        </is>
      </c>
      <c r="D25" s="14" t="n">
        <v>2999</v>
      </c>
      <c r="E25" s="15" t="n">
        <v>71.44</v>
      </c>
      <c r="F25" s="16" t="n">
        <v>0.0246</v>
      </c>
      <c r="G25" s="16" t="n"/>
    </row>
    <row r="26">
      <c r="A26" s="13" t="inlineStr">
        <is>
          <t>CG Power and Industrial Solutions Ltd.</t>
        </is>
      </c>
      <c r="B26" s="32" t="inlineStr">
        <is>
          <t>INE067A01029</t>
        </is>
      </c>
      <c r="C26" s="32" t="inlineStr">
        <is>
          <t>Electrical Equipment</t>
        </is>
      </c>
      <c r="D26" s="14" t="n">
        <v>8671</v>
      </c>
      <c r="E26" s="15" t="n">
        <v>58.35</v>
      </c>
      <c r="F26" s="16" t="n">
        <v>0.0201</v>
      </c>
      <c r="G26" s="16" t="n"/>
    </row>
    <row r="27">
      <c r="A27" s="13" t="inlineStr">
        <is>
          <t>Mazagon Dock Shipbuilders Ltd.</t>
        </is>
      </c>
      <c r="B27" s="32" t="inlineStr">
        <is>
          <t>INE249Z01020</t>
        </is>
      </c>
      <c r="C27" s="32" t="inlineStr">
        <is>
          <t>Industrial Manufacturing</t>
        </is>
      </c>
      <c r="D27" s="14" t="n">
        <v>1800</v>
      </c>
      <c r="E27" s="15" t="n">
        <v>48.23</v>
      </c>
      <c r="F27" s="16" t="n">
        <v>0.0166</v>
      </c>
      <c r="G27" s="16" t="n"/>
    </row>
    <row r="28">
      <c r="A28" s="13" t="inlineStr">
        <is>
          <t>Page Industries Ltd.</t>
        </is>
      </c>
      <c r="B28" s="32" t="inlineStr">
        <is>
          <t>INE761H01022</t>
        </is>
      </c>
      <c r="C28" s="32" t="inlineStr">
        <is>
          <t>Textiles &amp; Apparels</t>
        </is>
      </c>
      <c r="D28" s="14" t="n">
        <v>120</v>
      </c>
      <c r="E28" s="15" t="n">
        <v>45.98</v>
      </c>
      <c r="F28" s="16" t="n">
        <v>0.0159</v>
      </c>
      <c r="G28" s="16" t="n"/>
    </row>
    <row r="29">
      <c r="A29" s="13" t="inlineStr">
        <is>
          <t>Central Depository Services (I) Ltd.</t>
        </is>
      </c>
      <c r="B29" s="32" t="inlineStr">
        <is>
          <t>INE736A01011</t>
        </is>
      </c>
      <c r="C29" s="32" t="inlineStr">
        <is>
          <t>Capital Markets</t>
        </is>
      </c>
      <c r="D29" s="14" t="n">
        <v>2843</v>
      </c>
      <c r="E29" s="15" t="n">
        <v>45.98</v>
      </c>
      <c r="F29" s="16" t="n">
        <v>0.0159</v>
      </c>
      <c r="G29" s="16" t="n"/>
    </row>
    <row r="30">
      <c r="A30" s="13" t="inlineStr">
        <is>
          <t>Manappuram Finance Ltd.</t>
        </is>
      </c>
      <c r="B30" s="32" t="inlineStr">
        <is>
          <t>INE522D01027</t>
        </is>
      </c>
      <c r="C30" s="32" t="inlineStr">
        <is>
          <t>Finance</t>
        </is>
      </c>
      <c r="D30" s="14" t="n">
        <v>12758</v>
      </c>
      <c r="E30" s="15" t="n">
        <v>36.35</v>
      </c>
      <c r="F30" s="16" t="n">
        <v>0.0125</v>
      </c>
      <c r="G30" s="16" t="n"/>
    </row>
    <row r="31">
      <c r="A31" s="13" t="inlineStr">
        <is>
          <t>360 One Wam Ltd.</t>
        </is>
      </c>
      <c r="B31" s="32" t="inlineStr">
        <is>
          <t>INE466L01038</t>
        </is>
      </c>
      <c r="C31" s="32" t="inlineStr">
        <is>
          <t>Capital Markets</t>
        </is>
      </c>
      <c r="D31" s="14" t="n">
        <v>2872</v>
      </c>
      <c r="E31" s="15" t="n">
        <v>33.98</v>
      </c>
      <c r="F31" s="16" t="n">
        <v>0.0117</v>
      </c>
      <c r="G31" s="16" t="n"/>
    </row>
    <row r="32">
      <c r="A32" s="13" t="inlineStr">
        <is>
          <t>Narayana Hrudayalaya ltd.</t>
        </is>
      </c>
      <c r="B32" s="32" t="inlineStr">
        <is>
          <t>INE410P01011</t>
        </is>
      </c>
      <c r="C32" s="32" t="inlineStr">
        <is>
          <t>Healthcare Services</t>
        </is>
      </c>
      <c r="D32" s="14" t="n">
        <v>1710</v>
      </c>
      <c r="E32" s="15" t="n">
        <v>33.27</v>
      </c>
      <c r="F32" s="16" t="n">
        <v>0.0115</v>
      </c>
      <c r="G32" s="16" t="n"/>
    </row>
    <row r="33">
      <c r="A33" s="13" t="inlineStr">
        <is>
          <t>Godfrey Phillips India Ltd.</t>
        </is>
      </c>
      <c r="B33" s="32" t="inlineStr">
        <is>
          <t>INE260B01028</t>
        </is>
      </c>
      <c r="C33" s="32" t="inlineStr">
        <is>
          <t>Cigarettes &amp; Tobacco Products</t>
        </is>
      </c>
      <c r="D33" s="14" t="n">
        <v>953</v>
      </c>
      <c r="E33" s="15" t="n">
        <v>27.38</v>
      </c>
      <c r="F33" s="16" t="n">
        <v>0.0094</v>
      </c>
      <c r="G33" s="16" t="n"/>
    </row>
    <row r="34">
      <c r="A34" s="13" t="inlineStr">
        <is>
          <t>Computer Age Management Services Ltd.</t>
        </is>
      </c>
      <c r="B34" s="32" t="inlineStr">
        <is>
          <t>INE596I01012</t>
        </is>
      </c>
      <c r="C34" s="32" t="inlineStr">
        <is>
          <t>Capital Markets</t>
        </is>
      </c>
      <c r="D34" s="14" t="n">
        <v>694</v>
      </c>
      <c r="E34" s="15" t="n">
        <v>26.86</v>
      </c>
      <c r="F34" s="16" t="n">
        <v>0.009299999999999999</v>
      </c>
      <c r="G34" s="16" t="n"/>
    </row>
    <row r="35">
      <c r="A35" s="13" t="inlineStr">
        <is>
          <t>Nippon Life India Asset Management Ltd.</t>
        </is>
      </c>
      <c r="B35" s="32" t="inlineStr">
        <is>
          <t>INE298J01013</t>
        </is>
      </c>
      <c r="C35" s="32" t="inlineStr">
        <is>
          <t>Capital Markets</t>
        </is>
      </c>
      <c r="D35" s="14" t="n">
        <v>2837</v>
      </c>
      <c r="E35" s="15" t="n">
        <v>24.84</v>
      </c>
      <c r="F35" s="16" t="n">
        <v>0.0086</v>
      </c>
      <c r="G35" s="16" t="n"/>
    </row>
    <row r="36">
      <c r="A36" s="13" t="inlineStr">
        <is>
          <t>Angel One Ltd.</t>
        </is>
      </c>
      <c r="B36" s="32" t="inlineStr">
        <is>
          <t>INE732I01013</t>
        </is>
      </c>
      <c r="C36" s="32" t="inlineStr">
        <is>
          <t>Capital Markets</t>
        </is>
      </c>
      <c r="D36" s="14" t="n">
        <v>875</v>
      </c>
      <c r="E36" s="15" t="n">
        <v>23.66</v>
      </c>
      <c r="F36" s="16" t="n">
        <v>0.008200000000000001</v>
      </c>
      <c r="G36" s="16" t="n"/>
    </row>
    <row r="37">
      <c r="A37" s="13" t="inlineStr">
        <is>
          <t>GlaxoSmithKline Pharmaceuticals Ltd.</t>
        </is>
      </c>
      <c r="B37" s="32" t="inlineStr">
        <is>
          <t>INE159A01016</t>
        </is>
      </c>
      <c r="C37" s="32" t="inlineStr">
        <is>
          <t>Pharmaceuticals &amp; Biotechnology</t>
        </is>
      </c>
      <c r="D37" s="14" t="n">
        <v>913</v>
      </c>
      <c r="E37" s="15" t="n">
        <v>23.46</v>
      </c>
      <c r="F37" s="16" t="n">
        <v>0.0081</v>
      </c>
      <c r="G37" s="16" t="n"/>
    </row>
    <row r="38">
      <c r="A38" s="13" t="inlineStr">
        <is>
          <t>Intellect Design Arena Ltd.</t>
        </is>
      </c>
      <c r="B38" s="32" t="inlineStr">
        <is>
          <t>INE306R01017</t>
        </is>
      </c>
      <c r="C38" s="32" t="inlineStr">
        <is>
          <t>IT - Software</t>
        </is>
      </c>
      <c r="D38" s="14" t="n">
        <v>2034</v>
      </c>
      <c r="E38" s="15" t="n">
        <v>22.63</v>
      </c>
      <c r="F38" s="16" t="n">
        <v>0.0078</v>
      </c>
      <c r="G38" s="16" t="n"/>
    </row>
    <row r="39">
      <c r="A39" s="13" t="inlineStr">
        <is>
          <t>Motilal Oswal Financial Services Ltd.</t>
        </is>
      </c>
      <c r="B39" s="32" t="inlineStr">
        <is>
          <t>INE338I01027</t>
        </is>
      </c>
      <c r="C39" s="32" t="inlineStr">
        <is>
          <t>Capital Markets</t>
        </is>
      </c>
      <c r="D39" s="14" t="n">
        <v>2349</v>
      </c>
      <c r="E39" s="15" t="n">
        <v>22.54</v>
      </c>
      <c r="F39" s="16" t="n">
        <v>0.0078</v>
      </c>
      <c r="G39" s="16" t="n"/>
    </row>
    <row r="40">
      <c r="A40" s="13" t="inlineStr">
        <is>
          <t>Garden Reach Shipbuilders &amp; Engineers</t>
        </is>
      </c>
      <c r="B40" s="32" t="inlineStr">
        <is>
          <t>INE382Z01011</t>
        </is>
      </c>
      <c r="C40" s="32" t="inlineStr">
        <is>
          <t>Aerospace &amp; Defense</t>
        </is>
      </c>
      <c r="D40" s="14" t="n">
        <v>765</v>
      </c>
      <c r="E40" s="15" t="n">
        <v>21.37</v>
      </c>
      <c r="F40" s="16" t="n">
        <v>0.0074</v>
      </c>
      <c r="G40" s="16" t="n"/>
    </row>
    <row r="41">
      <c r="A41" s="13" t="inlineStr">
        <is>
          <t>Indian Energy Exchange Ltd.</t>
        </is>
      </c>
      <c r="B41" s="32" t="inlineStr">
        <is>
          <t>INE022Q01020</t>
        </is>
      </c>
      <c r="C41" s="32" t="inlineStr">
        <is>
          <t>Capital Markets</t>
        </is>
      </c>
      <c r="D41" s="14" t="n">
        <v>15314</v>
      </c>
      <c r="E41" s="15" t="n">
        <v>21.33</v>
      </c>
      <c r="F41" s="16" t="n">
        <v>0.0074</v>
      </c>
      <c r="G41" s="16" t="n"/>
    </row>
    <row r="42">
      <c r="A42" s="13" t="inlineStr">
        <is>
          <t>Affle 3i Ltd.</t>
        </is>
      </c>
      <c r="B42" s="32" t="inlineStr">
        <is>
          <t>INE00WC01027</t>
        </is>
      </c>
      <c r="C42" s="32" t="inlineStr">
        <is>
          <t>IT - Services</t>
        </is>
      </c>
      <c r="D42" s="14" t="n">
        <v>1125</v>
      </c>
      <c r="E42" s="15" t="n">
        <v>18.69</v>
      </c>
      <c r="F42" s="16" t="n">
        <v>0.0064</v>
      </c>
      <c r="G42" s="16" t="n"/>
    </row>
    <row r="43">
      <c r="A43" s="13" t="inlineStr">
        <is>
          <t>Eclerx Services Ltd.</t>
        </is>
      </c>
      <c r="B43" s="32" t="inlineStr">
        <is>
          <t>INE738I01010</t>
        </is>
      </c>
      <c r="C43" s="32" t="inlineStr">
        <is>
          <t>Commercial Services &amp; Supplies</t>
        </is>
      </c>
      <c r="D43" s="14" t="n">
        <v>391</v>
      </c>
      <c r="E43" s="15" t="n">
        <v>17.79</v>
      </c>
      <c r="F43" s="16" t="n">
        <v>0.0061</v>
      </c>
      <c r="G43" s="16" t="n"/>
    </row>
    <row r="44">
      <c r="A44" s="13" t="inlineStr">
        <is>
          <t>Castrol India Ltd.</t>
        </is>
      </c>
      <c r="B44" s="32" t="inlineStr">
        <is>
          <t>INE172A01027</t>
        </is>
      </c>
      <c r="C44" s="32" t="inlineStr">
        <is>
          <t>Petroleum Products</t>
        </is>
      </c>
      <c r="D44" s="14" t="n">
        <v>8383</v>
      </c>
      <c r="E44" s="15" t="n">
        <v>16.12</v>
      </c>
      <c r="F44" s="16" t="n">
        <v>0.0056</v>
      </c>
      <c r="G44" s="16" t="n"/>
    </row>
    <row r="45">
      <c r="A45" s="13" t="inlineStr">
        <is>
          <t>Zensar Technologies Ltd.</t>
        </is>
      </c>
      <c r="B45" s="32" t="inlineStr">
        <is>
          <t>INE520A01027</t>
        </is>
      </c>
      <c r="C45" s="32" t="inlineStr">
        <is>
          <t>IT - Software</t>
        </is>
      </c>
      <c r="D45" s="14" t="n">
        <v>1923</v>
      </c>
      <c r="E45" s="15" t="n">
        <v>14.42</v>
      </c>
      <c r="F45" s="16" t="n">
        <v>0.005</v>
      </c>
      <c r="G45" s="16" t="n"/>
    </row>
    <row r="46">
      <c r="A46" s="13" t="inlineStr">
        <is>
          <t>Zen Technologies Ltd.</t>
        </is>
      </c>
      <c r="B46" s="32" t="inlineStr">
        <is>
          <t>INE251B01027</t>
        </is>
      </c>
      <c r="C46" s="32" t="inlineStr">
        <is>
          <t>Aerospace &amp; Defense</t>
        </is>
      </c>
      <c r="D46" s="14" t="n">
        <v>980</v>
      </c>
      <c r="E46" s="15" t="n">
        <v>13.79</v>
      </c>
      <c r="F46" s="16" t="n">
        <v>0.0048</v>
      </c>
      <c r="G46" s="16" t="n"/>
    </row>
    <row r="47">
      <c r="A47" s="13" t="inlineStr">
        <is>
          <t>Gillette India Ltd.</t>
        </is>
      </c>
      <c r="B47" s="32" t="inlineStr">
        <is>
          <t>INE322A01010</t>
        </is>
      </c>
      <c r="C47" s="32" t="inlineStr">
        <is>
          <t>Personal Products</t>
        </is>
      </c>
      <c r="D47" s="14" t="n">
        <v>146</v>
      </c>
      <c r="E47" s="15" t="n">
        <v>12.68</v>
      </c>
      <c r="F47" s="16" t="n">
        <v>0.0044</v>
      </c>
      <c r="G47" s="16" t="n"/>
    </row>
    <row r="48">
      <c r="A48" s="13" t="inlineStr">
        <is>
          <t>LT Foods Ltd.</t>
        </is>
      </c>
      <c r="B48" s="32" t="inlineStr">
        <is>
          <t>INE818H01020</t>
        </is>
      </c>
      <c r="C48" s="32" t="inlineStr">
        <is>
          <t>Agricultural Food &amp; other Products</t>
        </is>
      </c>
      <c r="D48" s="14" t="n">
        <v>2873</v>
      </c>
      <c r="E48" s="15" t="n">
        <v>11.73</v>
      </c>
      <c r="F48" s="16" t="n">
        <v>0.004</v>
      </c>
      <c r="G48" s="16" t="n"/>
    </row>
    <row r="49">
      <c r="A49" s="13" t="inlineStr">
        <is>
          <t>Cohance Lifesciences Ltd.</t>
        </is>
      </c>
      <c r="B49" s="32" t="inlineStr">
        <is>
          <t>INE03QK01018</t>
        </is>
      </c>
      <c r="C49" s="32" t="inlineStr">
        <is>
          <t>Pharmaceuticals &amp; Biotechnology</t>
        </is>
      </c>
      <c r="D49" s="14" t="n">
        <v>1887</v>
      </c>
      <c r="E49" s="15" t="n">
        <v>10.65</v>
      </c>
      <c r="F49" s="16" t="n">
        <v>0.0037</v>
      </c>
      <c r="G49" s="16" t="n"/>
    </row>
    <row r="50">
      <c r="A50" s="13" t="inlineStr">
        <is>
          <t>Mahanagar Gas Ltd.</t>
        </is>
      </c>
      <c r="B50" s="32" t="inlineStr">
        <is>
          <t>INE002S01010</t>
        </is>
      </c>
      <c r="C50" s="32" t="inlineStr">
        <is>
          <t>Gas</t>
        </is>
      </c>
      <c r="D50" s="14" t="n">
        <v>886</v>
      </c>
      <c r="E50" s="15" t="n">
        <v>10.63</v>
      </c>
      <c r="F50" s="16" t="n">
        <v>0.0037</v>
      </c>
      <c r="G50" s="16" t="n"/>
    </row>
    <row r="51">
      <c r="A51" s="13" t="inlineStr">
        <is>
          <t>Astrazeneca Pharma India Ltd.</t>
        </is>
      </c>
      <c r="B51" s="32" t="inlineStr">
        <is>
          <t>INE203A01020</t>
        </is>
      </c>
      <c r="C51" s="32" t="inlineStr">
        <is>
          <t>Pharmaceuticals &amp; Biotechnology</t>
        </is>
      </c>
      <c r="D51" s="14" t="n">
        <v>113</v>
      </c>
      <c r="E51" s="15" t="n">
        <v>10.2</v>
      </c>
      <c r="F51" s="16" t="n">
        <v>0.0035</v>
      </c>
      <c r="G51" s="16" t="n"/>
    </row>
    <row r="52">
      <c r="A52" s="13" t="inlineStr">
        <is>
          <t>Newgen Software Technologies Ltd.</t>
        </is>
      </c>
      <c r="B52" s="32" t="inlineStr">
        <is>
          <t>INE619B01017</t>
        </is>
      </c>
      <c r="C52" s="32" t="inlineStr">
        <is>
          <t>IT - Software</t>
        </is>
      </c>
      <c r="D52" s="14" t="n">
        <v>976</v>
      </c>
      <c r="E52" s="15" t="n">
        <v>8.6</v>
      </c>
      <c r="F52" s="16" t="n">
        <v>0.003</v>
      </c>
      <c r="G52" s="16" t="n"/>
    </row>
    <row r="53">
      <c r="A53" s="13" t="inlineStr">
        <is>
          <t>Elecon Engineering Company Ltd.</t>
        </is>
      </c>
      <c r="B53" s="32" t="inlineStr">
        <is>
          <t>INE205B01031</t>
        </is>
      </c>
      <c r="C53" s="32" t="inlineStr">
        <is>
          <t>Electrical Equipment</t>
        </is>
      </c>
      <c r="D53" s="14" t="n">
        <v>1391</v>
      </c>
      <c r="E53" s="15" t="n">
        <v>7.02</v>
      </c>
      <c r="F53" s="16" t="n">
        <v>0.0024</v>
      </c>
      <c r="G53" s="16" t="n"/>
    </row>
    <row r="54">
      <c r="A54" s="13" t="inlineStr">
        <is>
          <t>Schneider Electric Infrastructure Ltd.</t>
        </is>
      </c>
      <c r="B54" s="32" t="inlineStr">
        <is>
          <t>INE839M01018</t>
        </is>
      </c>
      <c r="C54" s="32" t="inlineStr">
        <is>
          <t>Electrical Equipment</t>
        </is>
      </c>
      <c r="D54" s="14" t="n">
        <v>926</v>
      </c>
      <c r="E54" s="15" t="n">
        <v>6.63</v>
      </c>
      <c r="F54" s="16" t="n">
        <v>0.0023</v>
      </c>
      <c r="G54" s="16" t="n"/>
    </row>
    <row r="55">
      <c r="A55" s="13" t="inlineStr">
        <is>
          <t>BLS International Services Ltd.</t>
        </is>
      </c>
      <c r="B55" s="32" t="inlineStr">
        <is>
          <t>INE153T01027</t>
        </is>
      </c>
      <c r="C55" s="32" t="inlineStr">
        <is>
          <t>Leisure Services</t>
        </is>
      </c>
      <c r="D55" s="14" t="n">
        <v>1994</v>
      </c>
      <c r="E55" s="15" t="n">
        <v>6.58</v>
      </c>
      <c r="F55" s="16" t="n">
        <v>0.0023</v>
      </c>
      <c r="G55" s="16" t="n"/>
    </row>
    <row r="56">
      <c r="A56" s="13" t="inlineStr">
        <is>
          <t>Caplin Point Laboratories Ltd.</t>
        </is>
      </c>
      <c r="B56" s="32" t="inlineStr">
        <is>
          <t>INE475E01026</t>
        </is>
      </c>
      <c r="C56" s="32" t="inlineStr">
        <is>
          <t>Pharmaceuticals &amp; Biotechnology</t>
        </is>
      </c>
      <c r="D56" s="14" t="n">
        <v>343</v>
      </c>
      <c r="E56" s="15" t="n">
        <v>6.55</v>
      </c>
      <c r="F56" s="16" t="n">
        <v>0.0023</v>
      </c>
      <c r="G56" s="16" t="n"/>
    </row>
    <row r="57">
      <c r="A57" s="13" t="inlineStr">
        <is>
          <t>Action Construction Equipment Ltd.</t>
        </is>
      </c>
      <c r="B57" s="32" t="inlineStr">
        <is>
          <t>INE731H01025</t>
        </is>
      </c>
      <c r="C57" s="32" t="inlineStr">
        <is>
          <t>Agricultural, Commercial &amp; Construction Vehicles</t>
        </is>
      </c>
      <c r="D57" s="14" t="n">
        <v>537</v>
      </c>
      <c r="E57" s="15" t="n">
        <v>5.33</v>
      </c>
      <c r="F57" s="16" t="n">
        <v>0.0018</v>
      </c>
      <c r="G57" s="16" t="n"/>
    </row>
    <row r="58">
      <c r="A58" s="17" t="inlineStr">
        <is>
          <t>Sub Total</t>
        </is>
      </c>
      <c r="B58" s="33" t="n"/>
      <c r="C58" s="33" t="n"/>
      <c r="D58" s="18" t="n"/>
      <c r="E58" s="38" t="n">
        <v>2897.92</v>
      </c>
      <c r="F58" s="39" t="n">
        <v>0.9995000000000001</v>
      </c>
      <c r="G58" s="21" t="n"/>
    </row>
    <row r="59">
      <c r="A59" s="17" t="inlineStr">
        <is>
          <t>(b) Unlisted</t>
        </is>
      </c>
      <c r="B59" s="32" t="n"/>
      <c r="C59" s="32" t="n"/>
      <c r="D59" s="14" t="n"/>
      <c r="E59" s="15" t="n"/>
      <c r="F59" s="16" t="n"/>
      <c r="G59" s="16" t="n"/>
    </row>
    <row r="60">
      <c r="A60" s="17" t="inlineStr">
        <is>
          <t>Sub Total</t>
        </is>
      </c>
      <c r="B60" s="32" t="n"/>
      <c r="C60" s="32" t="n"/>
      <c r="D60" s="14" t="n"/>
      <c r="E60" s="40" t="inlineStr">
        <is>
          <t>NIL</t>
        </is>
      </c>
      <c r="F60" s="41" t="inlineStr">
        <is>
          <t>NIL</t>
        </is>
      </c>
      <c r="G60" s="16" t="n"/>
    </row>
    <row r="61">
      <c r="A61" s="25" t="inlineStr">
        <is>
          <t>TOTAL</t>
        </is>
      </c>
      <c r="B61" s="34" t="n"/>
      <c r="C61" s="34" t="n"/>
      <c r="D61" s="26" t="n"/>
      <c r="E61" s="29" t="n">
        <v>2897.92</v>
      </c>
      <c r="F61" s="30" t="n">
        <v>0.9995000000000001</v>
      </c>
      <c r="G61" s="21" t="n"/>
    </row>
    <row r="62">
      <c r="A62" s="13" t="n"/>
      <c r="B62" s="32" t="n"/>
      <c r="C62" s="32" t="n"/>
      <c r="D62" s="14" t="n"/>
      <c r="E62" s="15" t="n"/>
      <c r="F62" s="16" t="n"/>
      <c r="G62" s="16" t="n"/>
    </row>
    <row r="63">
      <c r="A63" s="13" t="inlineStr">
        <is>
          <t>Accrued Interest</t>
        </is>
      </c>
      <c r="B63" s="32" t="n"/>
      <c r="C63" s="32" t="n"/>
      <c r="D63" s="14" t="n"/>
      <c r="E63" s="15" t="n">
        <v>0</v>
      </c>
      <c r="F63" s="16" t="n">
        <v>0</v>
      </c>
      <c r="G63" s="16" t="n"/>
    </row>
    <row r="64">
      <c r="A64" s="13" t="inlineStr">
        <is>
          <t>Net Receivables/(Payables)</t>
        </is>
      </c>
      <c r="B64" s="32" t="n"/>
      <c r="C64" s="32" t="n"/>
      <c r="D64" s="14" t="n"/>
      <c r="E64" s="15" t="n">
        <v>2.65</v>
      </c>
      <c r="F64" s="16" t="n">
        <v>0.0005</v>
      </c>
      <c r="G64" s="16" t="n"/>
    </row>
    <row r="65">
      <c r="A65" s="27" t="inlineStr">
        <is>
          <t>GRAND TOTAL</t>
        </is>
      </c>
      <c r="B65" s="35" t="n"/>
      <c r="C65" s="35" t="n"/>
      <c r="D65" s="28" t="n"/>
      <c r="E65" s="29" t="n">
        <v>2900.57</v>
      </c>
      <c r="F65" s="30" t="n">
        <v>1</v>
      </c>
      <c r="G65" s="30" t="n"/>
    </row>
    <row r="70">
      <c r="A70" s="83" t="inlineStr">
        <is>
          <t>Notes:</t>
        </is>
      </c>
    </row>
    <row r="71">
      <c r="A71" s="57" t="inlineStr">
        <is>
          <t>1. Security in default beyond its maturiy date</t>
        </is>
      </c>
      <c r="B71" s="3" t="inlineStr">
        <is>
          <t>NIL</t>
        </is>
      </c>
    </row>
    <row r="72">
      <c r="A72" t="inlineStr">
        <is>
          <t>2. NAV at the beginning of the period (Rs. per unit)</t>
        </is>
      </c>
    </row>
    <row r="73">
      <c r="A73" t="inlineStr">
        <is>
          <t>Plan /option (Face Value 45.59179)</t>
        </is>
      </c>
      <c r="B73" t="inlineStr">
        <is>
          <t>As on</t>
        </is>
      </c>
      <c r="C73" t="inlineStr">
        <is>
          <t>As on</t>
        </is>
      </c>
    </row>
    <row r="74">
      <c r="B74" s="58" t="n">
        <v>45961</v>
      </c>
      <c r="C74" s="58" t="n">
        <v>45989</v>
      </c>
    </row>
    <row r="75">
      <c r="A75" t="inlineStr">
        <is>
          <t>Regular Plan  Growth Option</t>
        </is>
      </c>
      <c r="B75" t="n">
        <v>42.6329</v>
      </c>
      <c r="C75" t="n">
        <v>42.7039</v>
      </c>
    </row>
    <row r="77">
      <c r="A77" t="inlineStr">
        <is>
          <t xml:space="preserve">3. Total Dividend (Net) declared during the month </t>
        </is>
      </c>
      <c r="B77" s="3" t="inlineStr">
        <is>
          <t>NIL</t>
        </is>
      </c>
    </row>
    <row r="78">
      <c r="A78" t="inlineStr">
        <is>
          <t>4. Bonus was declared during the month</t>
        </is>
      </c>
      <c r="B78" s="3" t="inlineStr">
        <is>
          <t>NIL</t>
        </is>
      </c>
    </row>
    <row r="79" ht="29" customHeight="1">
      <c r="A79" s="57" t="inlineStr">
        <is>
          <t>5. Investment in Repo of Corporate Debt Securities during the month ended November 30, 2025</t>
        </is>
      </c>
      <c r="B79" s="3" t="inlineStr">
        <is>
          <t>NIL</t>
        </is>
      </c>
    </row>
    <row r="80" ht="29" customHeight="1">
      <c r="A80" s="57" t="inlineStr">
        <is>
          <t>6. Investment in foreign securities/ADRs/GDRs at the end of the month</t>
        </is>
      </c>
      <c r="B80" s="3" t="inlineStr">
        <is>
          <t>NIL</t>
        </is>
      </c>
    </row>
    <row r="81">
      <c r="A81" t="inlineStr">
        <is>
          <t>7. Portfolio Turnover Ratio</t>
        </is>
      </c>
      <c r="B81" s="60" t="n">
        <v>1.4621</v>
      </c>
    </row>
    <row r="82" ht="43.5" customHeight="1">
      <c r="A82" s="57" t="inlineStr">
        <is>
          <t>8. Total gross exposure to derivative instruments (excluding reversed positions) at the end of the month (Rs. in Lakhs)</t>
        </is>
      </c>
      <c r="B82" s="3" t="inlineStr">
        <is>
          <t>NIL</t>
        </is>
      </c>
    </row>
    <row r="83">
      <c r="B83" s="3" t="n"/>
    </row>
    <row r="84" ht="29" customHeight="1">
      <c r="A84" s="57" t="inlineStr">
        <is>
          <t>9. Margin Deposits includes Margin money placed on derivatives other than margin money placed with bank</t>
        </is>
      </c>
      <c r="B84" s="3" t="inlineStr">
        <is>
          <t>NIL</t>
        </is>
      </c>
    </row>
    <row r="85" ht="29" customHeight="1">
      <c r="A85" s="57" t="inlineStr">
        <is>
          <t>10. Value of investment made by other schemes under same management (Rs. In Lakhs)</t>
        </is>
      </c>
      <c r="B85" t="inlineStr">
        <is>
          <t>NIL</t>
        </is>
      </c>
    </row>
    <row r="86" ht="29" customHeight="1">
      <c r="A86" s="57" t="inlineStr">
        <is>
          <t>11. Number of instance of deviation In valuation of securities</t>
        </is>
      </c>
      <c r="B86" s="3" t="inlineStr">
        <is>
          <t>NIL</t>
        </is>
      </c>
    </row>
    <row r="87" ht="29" customHeight="1">
      <c r="A87" s="57" t="inlineStr">
        <is>
          <t>12. Total value and percentage of illiquid equity shares / securities</t>
        </is>
      </c>
      <c r="B87" s="3" t="inlineStr">
        <is>
          <t>NIL</t>
        </is>
      </c>
    </row>
    <row r="89" ht="70" customHeight="1">
      <c r="A89" s="85" t="inlineStr">
        <is>
          <t>Scheme Name</t>
        </is>
      </c>
      <c r="B89" s="85" t="inlineStr">
        <is>
          <t>Risk- O - Meter</t>
        </is>
      </c>
      <c r="C89" s="85" t="inlineStr">
        <is>
          <t>Benchmark of the Scheme</t>
        </is>
      </c>
      <c r="D89" s="85" t="inlineStr">
        <is>
          <t>Benchmark Risk-o-meter</t>
        </is>
      </c>
    </row>
    <row r="90" ht="70" customHeight="1">
      <c r="A90" s="85" t="inlineStr">
        <is>
          <t>Edelweiss Nifty500 Multicap Momentum Quality 50 ETF</t>
        </is>
      </c>
      <c r="B90" s="85" t="n"/>
      <c r="C90" s="85" t="inlineStr">
        <is>
          <t>Nifty500 Multicap Momentum Quality 50 TRI</t>
        </is>
      </c>
      <c r="D90" s="85" t="n"/>
      <c r="E90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296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NIFTY LARGEMIDCAP 250 ETF AS ON NOVEMBER 30, 2025</t>
        </is>
      </c>
    </row>
    <row r="2" ht="31.5" customHeight="1">
      <c r="A2" s="84" t="inlineStr">
        <is>
          <t>(An open-ended exchange traded scheme replicating/tracking Nifty LargeMidcap 250 Total Return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48567</v>
      </c>
      <c r="E8" s="15" t="n">
        <v>489.36</v>
      </c>
      <c r="F8" s="16" t="n">
        <v>0.0538</v>
      </c>
      <c r="G8" s="16" t="n"/>
    </row>
    <row r="9">
      <c r="A9" s="13" t="inlineStr">
        <is>
          <t>Reliance Industries Ltd.</t>
        </is>
      </c>
      <c r="B9" s="32" t="inlineStr">
        <is>
          <t>INE002A01018</t>
        </is>
      </c>
      <c r="C9" s="32" t="inlineStr">
        <is>
          <t>Petroleum Products</t>
        </is>
      </c>
      <c r="D9" s="14" t="n">
        <v>21528</v>
      </c>
      <c r="E9" s="15" t="n">
        <v>337.45</v>
      </c>
      <c r="F9" s="16" t="n">
        <v>0.0371</v>
      </c>
      <c r="G9" s="16" t="n"/>
    </row>
    <row r="10">
      <c r="A10" s="13" t="inlineStr">
        <is>
          <t>ICICI Bank Ltd.</t>
        </is>
      </c>
      <c r="B10" s="32" t="inlineStr">
        <is>
          <t>INE090A01021</t>
        </is>
      </c>
      <c r="C10" s="32" t="inlineStr">
        <is>
          <t>Banks</t>
        </is>
      </c>
      <c r="D10" s="14" t="n">
        <v>22692</v>
      </c>
      <c r="E10" s="15" t="n">
        <v>315.15</v>
      </c>
      <c r="F10" s="16" t="n">
        <v>0.0346</v>
      </c>
      <c r="G10" s="16" t="n"/>
    </row>
    <row r="11">
      <c r="A11" s="13" t="inlineStr">
        <is>
          <t>Bharti Airtel Ltd.</t>
        </is>
      </c>
      <c r="B11" s="32" t="inlineStr">
        <is>
          <t>INE397D01024</t>
        </is>
      </c>
      <c r="C11" s="32" t="inlineStr">
        <is>
          <t>Telecom - Services</t>
        </is>
      </c>
      <c r="D11" s="14" t="n">
        <v>8667</v>
      </c>
      <c r="E11" s="15" t="n">
        <v>182.15</v>
      </c>
      <c r="F11" s="16" t="n">
        <v>0.02</v>
      </c>
      <c r="G11" s="16" t="n"/>
    </row>
    <row r="12">
      <c r="A12" s="13" t="inlineStr">
        <is>
          <t>Infosys Ltd.</t>
        </is>
      </c>
      <c r="B12" s="32" t="inlineStr">
        <is>
          <t>INE009A01021</t>
        </is>
      </c>
      <c r="C12" s="32" t="inlineStr">
        <is>
          <t>IT - Software</t>
        </is>
      </c>
      <c r="D12" s="14" t="n">
        <v>11457</v>
      </c>
      <c r="E12" s="15" t="n">
        <v>178.74</v>
      </c>
      <c r="F12" s="16" t="n">
        <v>0.0196</v>
      </c>
      <c r="G12" s="16" t="n"/>
    </row>
    <row r="13">
      <c r="A13" s="13" t="inlineStr">
        <is>
          <t>Larsen &amp; Toubro Ltd.</t>
        </is>
      </c>
      <c r="B13" s="32" t="inlineStr">
        <is>
          <t>INE018A01030</t>
        </is>
      </c>
      <c r="C13" s="32" t="inlineStr">
        <is>
          <t>Construction</t>
        </is>
      </c>
      <c r="D13" s="14" t="n">
        <v>3734</v>
      </c>
      <c r="E13" s="15" t="n">
        <v>151.96</v>
      </c>
      <c r="F13" s="16" t="n">
        <v>0.0167</v>
      </c>
      <c r="G13" s="16" t="n"/>
    </row>
    <row r="14">
      <c r="A14" s="13" t="inlineStr">
        <is>
          <t>BSE Ltd.</t>
        </is>
      </c>
      <c r="B14" s="32" t="inlineStr">
        <is>
          <t>INE118H01025</t>
        </is>
      </c>
      <c r="C14" s="32" t="inlineStr">
        <is>
          <t>Capital Markets</t>
        </is>
      </c>
      <c r="D14" s="14" t="n">
        <v>4862</v>
      </c>
      <c r="E14" s="15" t="n">
        <v>141.11</v>
      </c>
      <c r="F14" s="16" t="n">
        <v>0.0155</v>
      </c>
      <c r="G14" s="16" t="n"/>
    </row>
    <row r="15">
      <c r="A15" s="13" t="inlineStr">
        <is>
          <t>State Bank of India</t>
        </is>
      </c>
      <c r="B15" s="32" t="inlineStr">
        <is>
          <t>INE062A01020</t>
        </is>
      </c>
      <c r="C15" s="32" t="inlineStr">
        <is>
          <t>Banks</t>
        </is>
      </c>
      <c r="D15" s="14" t="n">
        <v>13194</v>
      </c>
      <c r="E15" s="15" t="n">
        <v>129.17</v>
      </c>
      <c r="F15" s="16" t="n">
        <v>0.0142</v>
      </c>
      <c r="G15" s="16" t="n"/>
    </row>
    <row r="16">
      <c r="A16" s="13" t="inlineStr">
        <is>
          <t>ITC Ltd.</t>
        </is>
      </c>
      <c r="B16" s="32" t="inlineStr">
        <is>
          <t>INE154A01025</t>
        </is>
      </c>
      <c r="C16" s="32" t="inlineStr">
        <is>
          <t>Diversified FMCG</t>
        </is>
      </c>
      <c r="D16" s="14" t="n">
        <v>30638</v>
      </c>
      <c r="E16" s="15" t="n">
        <v>123.85</v>
      </c>
      <c r="F16" s="16" t="n">
        <v>0.0136</v>
      </c>
      <c r="G16" s="16" t="n"/>
    </row>
    <row r="17">
      <c r="A17" s="13" t="inlineStr">
        <is>
          <t>Axis Bank Ltd.</t>
        </is>
      </c>
      <c r="B17" s="32" t="inlineStr">
        <is>
          <t>INE238A01034</t>
        </is>
      </c>
      <c r="C17" s="32" t="inlineStr">
        <is>
          <t>Banks</t>
        </is>
      </c>
      <c r="D17" s="14" t="n">
        <v>9107</v>
      </c>
      <c r="E17" s="15" t="n">
        <v>116.54</v>
      </c>
      <c r="F17" s="16" t="n">
        <v>0.0128</v>
      </c>
      <c r="G17" s="16" t="n"/>
    </row>
    <row r="18">
      <c r="A18" s="13" t="inlineStr">
        <is>
          <t>Mahindra &amp; Mahindra Ltd.</t>
        </is>
      </c>
      <c r="B18" s="32" t="inlineStr">
        <is>
          <t>INE101A01026</t>
        </is>
      </c>
      <c r="C18" s="32" t="inlineStr">
        <is>
          <t>Automobiles</t>
        </is>
      </c>
      <c r="D18" s="14" t="n">
        <v>2818</v>
      </c>
      <c r="E18" s="15" t="n">
        <v>105.88</v>
      </c>
      <c r="F18" s="16" t="n">
        <v>0.0116</v>
      </c>
      <c r="G18" s="16" t="n"/>
    </row>
    <row r="19">
      <c r="A19" s="13" t="inlineStr">
        <is>
          <t>Tata Consultancy Services Ltd.</t>
        </is>
      </c>
      <c r="B19" s="32" t="inlineStr">
        <is>
          <t>INE467B01029</t>
        </is>
      </c>
      <c r="C19" s="32" t="inlineStr">
        <is>
          <t>IT - Software</t>
        </is>
      </c>
      <c r="D19" s="14" t="n">
        <v>3248</v>
      </c>
      <c r="E19" s="15" t="n">
        <v>101.91</v>
      </c>
      <c r="F19" s="16" t="n">
        <v>0.0112</v>
      </c>
      <c r="G19" s="16" t="n"/>
    </row>
    <row r="20">
      <c r="A20" s="13" t="inlineStr">
        <is>
          <t>Kotak Mahindra Bank Ltd.</t>
        </is>
      </c>
      <c r="B20" s="32" t="inlineStr">
        <is>
          <t>INE237A01028</t>
        </is>
      </c>
      <c r="C20" s="32" t="inlineStr">
        <is>
          <t>Banks</t>
        </is>
      </c>
      <c r="D20" s="14" t="n">
        <v>4676</v>
      </c>
      <c r="E20" s="15" t="n">
        <v>99.34</v>
      </c>
      <c r="F20" s="16" t="n">
        <v>0.0109</v>
      </c>
      <c r="G20" s="16" t="n"/>
    </row>
    <row r="21">
      <c r="A21" s="13" t="inlineStr">
        <is>
          <t>Hero MotoCorp Ltd.</t>
        </is>
      </c>
      <c r="B21" s="32" t="inlineStr">
        <is>
          <t>INE158A01026</t>
        </is>
      </c>
      <c r="C21" s="32" t="inlineStr">
        <is>
          <t>Automobiles</t>
        </is>
      </c>
      <c r="D21" s="14" t="n">
        <v>1545</v>
      </c>
      <c r="E21" s="15" t="n">
        <v>95.40000000000001</v>
      </c>
      <c r="F21" s="16" t="n">
        <v>0.0105</v>
      </c>
      <c r="G21" s="16" t="n"/>
    </row>
    <row r="22">
      <c r="A22" s="13" t="inlineStr">
        <is>
          <t>Bajaj Finance Ltd.</t>
        </is>
      </c>
      <c r="B22" s="32" t="inlineStr">
        <is>
          <t>INE296A01032</t>
        </is>
      </c>
      <c r="C22" s="32" t="inlineStr">
        <is>
          <t>Finance</t>
        </is>
      </c>
      <c r="D22" s="14" t="n">
        <v>8461</v>
      </c>
      <c r="E22" s="15" t="n">
        <v>87.78</v>
      </c>
      <c r="F22" s="16" t="n">
        <v>0.009599999999999999</v>
      </c>
      <c r="G22" s="16" t="n"/>
    </row>
    <row r="23">
      <c r="A23" s="13" t="inlineStr">
        <is>
          <t>Persistent Systems Ltd.</t>
        </is>
      </c>
      <c r="B23" s="32" t="inlineStr">
        <is>
          <t>INE262H01021</t>
        </is>
      </c>
      <c r="C23" s="32" t="inlineStr">
        <is>
          <t>IT - Software</t>
        </is>
      </c>
      <c r="D23" s="14" t="n">
        <v>1278</v>
      </c>
      <c r="E23" s="15" t="n">
        <v>81.19</v>
      </c>
      <c r="F23" s="16" t="n">
        <v>0.0089</v>
      </c>
      <c r="G23" s="16" t="n"/>
    </row>
    <row r="24">
      <c r="A24" s="13" t="inlineStr">
        <is>
          <t>Suzlon Energy Ltd.</t>
        </is>
      </c>
      <c r="B24" s="32" t="inlineStr">
        <is>
          <t>INE040H01021</t>
        </is>
      </c>
      <c r="C24" s="32" t="inlineStr">
        <is>
          <t>Electrical Equipment</t>
        </is>
      </c>
      <c r="D24" s="14" t="n">
        <v>144378</v>
      </c>
      <c r="E24" s="15" t="n">
        <v>77.98</v>
      </c>
      <c r="F24" s="16" t="n">
        <v>0.0086</v>
      </c>
      <c r="G24" s="16" t="n"/>
    </row>
    <row r="25">
      <c r="A25" s="13" t="inlineStr">
        <is>
          <t>Coforge Ltd.</t>
        </is>
      </c>
      <c r="B25" s="32" t="inlineStr">
        <is>
          <t>INE591G01025</t>
        </is>
      </c>
      <c r="C25" s="32" t="inlineStr">
        <is>
          <t>IT - Software</t>
        </is>
      </c>
      <c r="D25" s="14" t="n">
        <v>3979</v>
      </c>
      <c r="E25" s="15" t="n">
        <v>75.95</v>
      </c>
      <c r="F25" s="16" t="n">
        <v>0.0083</v>
      </c>
      <c r="G25" s="16" t="n"/>
    </row>
    <row r="26">
      <c r="A26" s="13" t="inlineStr">
        <is>
          <t>The Federal Bank Ltd.</t>
        </is>
      </c>
      <c r="B26" s="32" t="inlineStr">
        <is>
          <t>INE171A01029</t>
        </is>
      </c>
      <c r="C26" s="32" t="inlineStr">
        <is>
          <t>Banks</t>
        </is>
      </c>
      <c r="D26" s="14" t="n">
        <v>29259</v>
      </c>
      <c r="E26" s="15" t="n">
        <v>75.45999999999999</v>
      </c>
      <c r="F26" s="16" t="n">
        <v>0.0083</v>
      </c>
      <c r="G26" s="16" t="n"/>
    </row>
    <row r="27">
      <c r="A27" s="13" t="inlineStr">
        <is>
          <t>PB Fintech Ltd.</t>
        </is>
      </c>
      <c r="B27" s="32" t="inlineStr">
        <is>
          <t>INE417T01026</t>
        </is>
      </c>
      <c r="C27" s="32" t="inlineStr">
        <is>
          <t>Financial Technology (Fintech)</t>
        </is>
      </c>
      <c r="D27" s="14" t="n">
        <v>4014</v>
      </c>
      <c r="E27" s="15" t="n">
        <v>73.01000000000001</v>
      </c>
      <c r="F27" s="16" t="n">
        <v>0.008</v>
      </c>
      <c r="G27" s="16" t="n"/>
    </row>
    <row r="28">
      <c r="A28" s="13" t="inlineStr">
        <is>
          <t>Cummins India Ltd.</t>
        </is>
      </c>
      <c r="B28" s="32" t="inlineStr">
        <is>
          <t>INE298A01020</t>
        </is>
      </c>
      <c r="C28" s="32" t="inlineStr">
        <is>
          <t>Industrial Products</t>
        </is>
      </c>
      <c r="D28" s="14" t="n">
        <v>1608</v>
      </c>
      <c r="E28" s="15" t="n">
        <v>72.03</v>
      </c>
      <c r="F28" s="16" t="n">
        <v>0.007900000000000001</v>
      </c>
      <c r="G28" s="16" t="n"/>
    </row>
    <row r="29">
      <c r="A29" s="13" t="inlineStr">
        <is>
          <t>Dixon Technologies (India) Ltd.</t>
        </is>
      </c>
      <c r="B29" s="32" t="inlineStr">
        <is>
          <t>INE935N01020</t>
        </is>
      </c>
      <c r="C29" s="32" t="inlineStr">
        <is>
          <t>Consumer Durables</t>
        </is>
      </c>
      <c r="D29" s="14" t="n">
        <v>488</v>
      </c>
      <c r="E29" s="15" t="n">
        <v>71.25</v>
      </c>
      <c r="F29" s="16" t="n">
        <v>0.0078</v>
      </c>
      <c r="G29" s="16" t="n"/>
    </row>
    <row r="30">
      <c r="A30" s="13" t="inlineStr">
        <is>
          <t>Hindustan Unilever Ltd.</t>
        </is>
      </c>
      <c r="B30" s="32" t="inlineStr">
        <is>
          <t>INE030A01027</t>
        </is>
      </c>
      <c r="C30" s="32" t="inlineStr">
        <is>
          <t>Diversified FMCG</t>
        </is>
      </c>
      <c r="D30" s="14" t="n">
        <v>2823</v>
      </c>
      <c r="E30" s="15" t="n">
        <v>69.63</v>
      </c>
      <c r="F30" s="16" t="n">
        <v>0.0077</v>
      </c>
      <c r="G30" s="16" t="n"/>
    </row>
    <row r="31">
      <c r="A31" s="13" t="inlineStr">
        <is>
          <t>IndusInd Bank Ltd.</t>
        </is>
      </c>
      <c r="B31" s="32" t="inlineStr">
        <is>
          <t>INE095A01012</t>
        </is>
      </c>
      <c r="C31" s="32" t="inlineStr">
        <is>
          <t>Banks</t>
        </is>
      </c>
      <c r="D31" s="14" t="n">
        <v>7839</v>
      </c>
      <c r="E31" s="15" t="n">
        <v>67.3</v>
      </c>
      <c r="F31" s="16" t="n">
        <v>0.0074</v>
      </c>
      <c r="G31" s="16" t="n"/>
    </row>
    <row r="32">
      <c r="A32" s="13" t="inlineStr">
        <is>
          <t>Eternal Ltd.</t>
        </is>
      </c>
      <c r="B32" s="32" t="inlineStr">
        <is>
          <t>INE758T01015</t>
        </is>
      </c>
      <c r="C32" s="32" t="inlineStr">
        <is>
          <t>Retailing</t>
        </is>
      </c>
      <c r="D32" s="14" t="n">
        <v>22143</v>
      </c>
      <c r="E32" s="15" t="n">
        <v>66.45</v>
      </c>
      <c r="F32" s="16" t="n">
        <v>0.0073</v>
      </c>
      <c r="G32" s="16" t="n"/>
    </row>
    <row r="33">
      <c r="A33" s="13" t="inlineStr">
        <is>
          <t>Maruti Suzuki India Ltd.</t>
        </is>
      </c>
      <c r="B33" s="32" t="inlineStr">
        <is>
          <t>INE585B01010</t>
        </is>
      </c>
      <c r="C33" s="32" t="inlineStr">
        <is>
          <t>Automobiles</t>
        </is>
      </c>
      <c r="D33" s="14" t="n">
        <v>417</v>
      </c>
      <c r="E33" s="15" t="n">
        <v>66.3</v>
      </c>
      <c r="F33" s="16" t="n">
        <v>0.0073</v>
      </c>
      <c r="G33" s="16" t="n"/>
    </row>
    <row r="34">
      <c r="A34" s="13" t="inlineStr">
        <is>
          <t>HDFC Asset Management Company Ltd.</t>
        </is>
      </c>
      <c r="B34" s="32" t="inlineStr">
        <is>
          <t>INE127D01025</t>
        </is>
      </c>
      <c r="C34" s="32" t="inlineStr">
        <is>
          <t>Capital Markets</t>
        </is>
      </c>
      <c r="D34" s="14" t="n">
        <v>2420</v>
      </c>
      <c r="E34" s="15" t="n">
        <v>64.69</v>
      </c>
      <c r="F34" s="16" t="n">
        <v>0.0071</v>
      </c>
      <c r="G34" s="16" t="n"/>
    </row>
    <row r="35">
      <c r="A35" s="13" t="inlineStr">
        <is>
          <t>AU Small Finance Bank Ltd.</t>
        </is>
      </c>
      <c r="B35" s="32" t="inlineStr">
        <is>
          <t>INE949L01017</t>
        </is>
      </c>
      <c r="C35" s="32" t="inlineStr">
        <is>
          <t>Banks</t>
        </is>
      </c>
      <c r="D35" s="14" t="n">
        <v>6699</v>
      </c>
      <c r="E35" s="15" t="n">
        <v>63.99</v>
      </c>
      <c r="F35" s="16" t="n">
        <v>0.007</v>
      </c>
      <c r="G35" s="16" t="n"/>
    </row>
    <row r="36">
      <c r="A36" s="13" t="inlineStr">
        <is>
          <t>Indus Towers Ltd.</t>
        </is>
      </c>
      <c r="B36" s="32" t="inlineStr">
        <is>
          <t>INE121J01017</t>
        </is>
      </c>
      <c r="C36" s="32" t="inlineStr">
        <is>
          <t>Telecom - Services</t>
        </is>
      </c>
      <c r="D36" s="14" t="n">
        <v>15732</v>
      </c>
      <c r="E36" s="15" t="n">
        <v>63.09</v>
      </c>
      <c r="F36" s="16" t="n">
        <v>0.0069</v>
      </c>
      <c r="G36" s="16" t="n"/>
    </row>
    <row r="37">
      <c r="A37" s="13" t="inlineStr">
        <is>
          <t>Sun Pharmaceutical Industries Ltd.</t>
        </is>
      </c>
      <c r="B37" s="32" t="inlineStr">
        <is>
          <t>INE044A01036</t>
        </is>
      </c>
      <c r="C37" s="32" t="inlineStr">
        <is>
          <t>Pharmaceuticals &amp; Biotechnology</t>
        </is>
      </c>
      <c r="D37" s="14" t="n">
        <v>3351</v>
      </c>
      <c r="E37" s="15" t="n">
        <v>61.38</v>
      </c>
      <c r="F37" s="16" t="n">
        <v>0.0067</v>
      </c>
      <c r="G37" s="16" t="n"/>
    </row>
    <row r="38">
      <c r="A38" s="13" t="inlineStr">
        <is>
          <t>Lupin Ltd.</t>
        </is>
      </c>
      <c r="B38" s="32" t="inlineStr">
        <is>
          <t>INE326A01037</t>
        </is>
      </c>
      <c r="C38" s="32" t="inlineStr">
        <is>
          <t>Pharmaceuticals &amp; Biotechnology</t>
        </is>
      </c>
      <c r="D38" s="14" t="n">
        <v>2880</v>
      </c>
      <c r="E38" s="15" t="n">
        <v>59.97</v>
      </c>
      <c r="F38" s="16" t="n">
        <v>0.0066</v>
      </c>
      <c r="G38" s="16" t="n"/>
    </row>
    <row r="39">
      <c r="A39" s="13" t="inlineStr">
        <is>
          <t>IDFC First Bank Ltd.</t>
        </is>
      </c>
      <c r="B39" s="32" t="inlineStr">
        <is>
          <t>INE092T01019</t>
        </is>
      </c>
      <c r="C39" s="32" t="inlineStr">
        <is>
          <t>Banks</t>
        </is>
      </c>
      <c r="D39" s="14" t="n">
        <v>74767</v>
      </c>
      <c r="E39" s="15" t="n">
        <v>59.91</v>
      </c>
      <c r="F39" s="16" t="n">
        <v>0.0066</v>
      </c>
      <c r="G39" s="16" t="n"/>
    </row>
    <row r="40">
      <c r="A40" s="13" t="inlineStr">
        <is>
          <t>One 97 Communications Ltd.</t>
        </is>
      </c>
      <c r="B40" s="32" t="inlineStr">
        <is>
          <t>INE982J01020</t>
        </is>
      </c>
      <c r="C40" s="32" t="inlineStr">
        <is>
          <t>Financial Technology (Fintech)</t>
        </is>
      </c>
      <c r="D40" s="14" t="n">
        <v>4372</v>
      </c>
      <c r="E40" s="15" t="n">
        <v>57.74</v>
      </c>
      <c r="F40" s="16" t="n">
        <v>0.0063</v>
      </c>
      <c r="G40" s="16" t="n"/>
    </row>
    <row r="41">
      <c r="A41" s="13" t="inlineStr">
        <is>
          <t>Fortis Healthcare Ltd.</t>
        </is>
      </c>
      <c r="B41" s="32" t="inlineStr">
        <is>
          <t>INE061F01013</t>
        </is>
      </c>
      <c r="C41" s="32" t="inlineStr">
        <is>
          <t>Healthcare Services</t>
        </is>
      </c>
      <c r="D41" s="14" t="n">
        <v>6203</v>
      </c>
      <c r="E41" s="15" t="n">
        <v>57.01</v>
      </c>
      <c r="F41" s="16" t="n">
        <v>0.0063</v>
      </c>
      <c r="G41" s="16" t="n"/>
    </row>
    <row r="42">
      <c r="A42" s="13" t="inlineStr">
        <is>
          <t>HCL Technologies Ltd.</t>
        </is>
      </c>
      <c r="B42" s="32" t="inlineStr">
        <is>
          <t>INE860A01027</t>
        </is>
      </c>
      <c r="C42" s="32" t="inlineStr">
        <is>
          <t>IT - Software</t>
        </is>
      </c>
      <c r="D42" s="14" t="n">
        <v>3369</v>
      </c>
      <c r="E42" s="15" t="n">
        <v>54.72</v>
      </c>
      <c r="F42" s="16" t="n">
        <v>0.006</v>
      </c>
      <c r="G42" s="16" t="n"/>
    </row>
    <row r="43">
      <c r="A43" s="13" t="inlineStr">
        <is>
          <t>Ashok Leyland Ltd.</t>
        </is>
      </c>
      <c r="B43" s="32" t="inlineStr">
        <is>
          <t>INE208A01029</t>
        </is>
      </c>
      <c r="C43" s="32" t="inlineStr">
        <is>
          <t>Agricultural, Commercial &amp; Construction Vehicles</t>
        </is>
      </c>
      <c r="D43" s="14" t="n">
        <v>34056</v>
      </c>
      <c r="E43" s="15" t="n">
        <v>53.85</v>
      </c>
      <c r="F43" s="16" t="n">
        <v>0.0059</v>
      </c>
      <c r="G43" s="16" t="n"/>
    </row>
    <row r="44">
      <c r="A44" s="13" t="inlineStr">
        <is>
          <t>Yes Bank Ltd.</t>
        </is>
      </c>
      <c r="B44" s="32" t="inlineStr">
        <is>
          <t>INE528G01035</t>
        </is>
      </c>
      <c r="C44" s="32" t="inlineStr">
        <is>
          <t>Banks</t>
        </is>
      </c>
      <c r="D44" s="14" t="n">
        <v>234411</v>
      </c>
      <c r="E44" s="15" t="n">
        <v>53.75</v>
      </c>
      <c r="F44" s="16" t="n">
        <v>0.0059</v>
      </c>
      <c r="G44" s="16" t="n"/>
    </row>
    <row r="45">
      <c r="A45" s="13" t="inlineStr">
        <is>
          <t>Max Financial Services Ltd.</t>
        </is>
      </c>
      <c r="B45" s="32" t="inlineStr">
        <is>
          <t>INE180A01020</t>
        </is>
      </c>
      <c r="C45" s="32" t="inlineStr">
        <is>
          <t>Insurance</t>
        </is>
      </c>
      <c r="D45" s="14" t="n">
        <v>3137</v>
      </c>
      <c r="E45" s="15" t="n">
        <v>53.39</v>
      </c>
      <c r="F45" s="16" t="n">
        <v>0.0059</v>
      </c>
      <c r="G45" s="16" t="n"/>
    </row>
    <row r="46">
      <c r="A46" s="13" t="inlineStr">
        <is>
          <t>Hindustan Petroleum Corporation Ltd.</t>
        </is>
      </c>
      <c r="B46" s="32" t="inlineStr">
        <is>
          <t>INE094A01015</t>
        </is>
      </c>
      <c r="C46" s="32" t="inlineStr">
        <is>
          <t>Petroleum Products</t>
        </is>
      </c>
      <c r="D46" s="14" t="n">
        <v>11431</v>
      </c>
      <c r="E46" s="15" t="n">
        <v>52.3</v>
      </c>
      <c r="F46" s="16" t="n">
        <v>0.0057</v>
      </c>
      <c r="G46" s="16" t="n"/>
    </row>
    <row r="47">
      <c r="A47" s="13" t="inlineStr">
        <is>
          <t>UPL Ltd.</t>
        </is>
      </c>
      <c r="B47" s="32" t="inlineStr">
        <is>
          <t>INE628A01036</t>
        </is>
      </c>
      <c r="C47" s="32" t="inlineStr">
        <is>
          <t>Fertilizers &amp; Agrochemicals</t>
        </is>
      </c>
      <c r="D47" s="14" t="n">
        <v>6767</v>
      </c>
      <c r="E47" s="15" t="n">
        <v>51.34</v>
      </c>
      <c r="F47" s="16" t="n">
        <v>0.0056</v>
      </c>
      <c r="G47" s="16" t="n"/>
    </row>
    <row r="48">
      <c r="A48" s="13" t="inlineStr">
        <is>
          <t>Titan Company Ltd.</t>
        </is>
      </c>
      <c r="B48" s="32" t="inlineStr">
        <is>
          <t>INE280A01028</t>
        </is>
      </c>
      <c r="C48" s="32" t="inlineStr">
        <is>
          <t>Consumer Durables</t>
        </is>
      </c>
      <c r="D48" s="14" t="n">
        <v>1312</v>
      </c>
      <c r="E48" s="15" t="n">
        <v>51.27</v>
      </c>
      <c r="F48" s="16" t="n">
        <v>0.0056</v>
      </c>
      <c r="G48" s="16" t="n"/>
    </row>
    <row r="49">
      <c r="A49" s="13" t="inlineStr">
        <is>
          <t>SRF Ltd.</t>
        </is>
      </c>
      <c r="B49" s="32" t="inlineStr">
        <is>
          <t>INE647A01010</t>
        </is>
      </c>
      <c r="C49" s="32" t="inlineStr">
        <is>
          <t>Chemicals &amp; Petrochemicals</t>
        </is>
      </c>
      <c r="D49" s="14" t="n">
        <v>1727</v>
      </c>
      <c r="E49" s="15" t="n">
        <v>50.55</v>
      </c>
      <c r="F49" s="16" t="n">
        <v>0.0056</v>
      </c>
      <c r="G49" s="16" t="n"/>
    </row>
    <row r="50">
      <c r="A50" s="13" t="inlineStr">
        <is>
          <t>NTPC Ltd.</t>
        </is>
      </c>
      <c r="B50" s="32" t="inlineStr">
        <is>
          <t>INE733E01010</t>
        </is>
      </c>
      <c r="C50" s="32" t="inlineStr">
        <is>
          <t>Power</t>
        </is>
      </c>
      <c r="D50" s="14" t="n">
        <v>15077</v>
      </c>
      <c r="E50" s="15" t="n">
        <v>49.22</v>
      </c>
      <c r="F50" s="16" t="n">
        <v>0.0054</v>
      </c>
      <c r="G50" s="16" t="n"/>
    </row>
    <row r="51">
      <c r="A51" s="13" t="inlineStr">
        <is>
          <t>Muthoot Finance Ltd.</t>
        </is>
      </c>
      <c r="B51" s="32" t="inlineStr">
        <is>
          <t>INE414G01012</t>
        </is>
      </c>
      <c r="C51" s="32" t="inlineStr">
        <is>
          <t>Finance</t>
        </is>
      </c>
      <c r="D51" s="14" t="n">
        <v>1277</v>
      </c>
      <c r="E51" s="15" t="n">
        <v>47.81</v>
      </c>
      <c r="F51" s="16" t="n">
        <v>0.0053</v>
      </c>
      <c r="G51" s="16" t="n"/>
    </row>
    <row r="52">
      <c r="A52" s="13" t="inlineStr">
        <is>
          <t>Bharat Electronics Ltd.</t>
        </is>
      </c>
      <c r="B52" s="32" t="inlineStr">
        <is>
          <t>INE263A01024</t>
        </is>
      </c>
      <c r="C52" s="32" t="inlineStr">
        <is>
          <t>Aerospace &amp; Defense</t>
        </is>
      </c>
      <c r="D52" s="14" t="n">
        <v>11390</v>
      </c>
      <c r="E52" s="15" t="n">
        <v>46.9</v>
      </c>
      <c r="F52" s="16" t="n">
        <v>0.0052</v>
      </c>
      <c r="G52" s="16" t="n"/>
    </row>
    <row r="53">
      <c r="A53" s="13" t="inlineStr">
        <is>
          <t>GMR Airports Ltd.</t>
        </is>
      </c>
      <c r="B53" s="32" t="inlineStr">
        <is>
          <t>INE776C01039</t>
        </is>
      </c>
      <c r="C53" s="32" t="inlineStr">
        <is>
          <t>Transport Infrastructure</t>
        </is>
      </c>
      <c r="D53" s="14" t="n">
        <v>42471</v>
      </c>
      <c r="E53" s="15" t="n">
        <v>46.02</v>
      </c>
      <c r="F53" s="16" t="n">
        <v>0.0051</v>
      </c>
      <c r="G53" s="16" t="n"/>
    </row>
    <row r="54">
      <c r="A54" s="13" t="inlineStr">
        <is>
          <t>Bharat Forge Ltd.</t>
        </is>
      </c>
      <c r="B54" s="32" t="inlineStr">
        <is>
          <t>INE465A01025</t>
        </is>
      </c>
      <c r="C54" s="32" t="inlineStr">
        <is>
          <t>Auto Components</t>
        </is>
      </c>
      <c r="D54" s="14" t="n">
        <v>3173</v>
      </c>
      <c r="E54" s="15" t="n">
        <v>45.49</v>
      </c>
      <c r="F54" s="16" t="n">
        <v>0.005</v>
      </c>
      <c r="G54" s="16" t="n"/>
    </row>
    <row r="55">
      <c r="A55" s="13" t="inlineStr">
        <is>
          <t>Marico Ltd.</t>
        </is>
      </c>
      <c r="B55" s="32" t="inlineStr">
        <is>
          <t>INE196A01026</t>
        </is>
      </c>
      <c r="C55" s="32" t="inlineStr">
        <is>
          <t>Agricultural Food &amp; other Products</t>
        </is>
      </c>
      <c r="D55" s="14" t="n">
        <v>6300</v>
      </c>
      <c r="E55" s="15" t="n">
        <v>45.2</v>
      </c>
      <c r="F55" s="16" t="n">
        <v>0.005</v>
      </c>
      <c r="G55" s="16" t="n"/>
    </row>
    <row r="56">
      <c r="A56" s="13" t="inlineStr">
        <is>
          <t>Polycab India Ltd.</t>
        </is>
      </c>
      <c r="B56" s="32" t="inlineStr">
        <is>
          <t>INE455K01017</t>
        </is>
      </c>
      <c r="C56" s="32" t="inlineStr">
        <is>
          <t>Industrial Products</t>
        </is>
      </c>
      <c r="D56" s="14" t="n">
        <v>598</v>
      </c>
      <c r="E56" s="15" t="n">
        <v>44.67</v>
      </c>
      <c r="F56" s="16" t="n">
        <v>0.0049</v>
      </c>
      <c r="G56" s="16" t="n"/>
    </row>
    <row r="57">
      <c r="A57" s="13" t="inlineStr">
        <is>
          <t>Bharat Heavy Electricals Ltd.</t>
        </is>
      </c>
      <c r="B57" s="32" t="inlineStr">
        <is>
          <t>INE257A01026</t>
        </is>
      </c>
      <c r="C57" s="32" t="inlineStr">
        <is>
          <t>Electrical Equipment</t>
        </is>
      </c>
      <c r="D57" s="14" t="n">
        <v>15296</v>
      </c>
      <c r="E57" s="15" t="n">
        <v>44.49</v>
      </c>
      <c r="F57" s="16" t="n">
        <v>0.0049</v>
      </c>
      <c r="G57" s="16" t="n"/>
    </row>
    <row r="58">
      <c r="A58" s="13" t="inlineStr">
        <is>
          <t>Tata Steel Ltd.</t>
        </is>
      </c>
      <c r="B58" s="32" t="inlineStr">
        <is>
          <t>INE081A01020</t>
        </is>
      </c>
      <c r="C58" s="32" t="inlineStr">
        <is>
          <t>Ferrous Metals</t>
        </is>
      </c>
      <c r="D58" s="14" t="n">
        <v>26297</v>
      </c>
      <c r="E58" s="15" t="n">
        <v>44.17</v>
      </c>
      <c r="F58" s="16" t="n">
        <v>0.0049</v>
      </c>
      <c r="G58" s="16" t="n"/>
    </row>
    <row r="59">
      <c r="A59" s="13" t="inlineStr">
        <is>
          <t>Ultratech Cement Ltd.</t>
        </is>
      </c>
      <c r="B59" s="32" t="inlineStr">
        <is>
          <t>INE481G01011</t>
        </is>
      </c>
      <c r="C59" s="32" t="inlineStr">
        <is>
          <t>Cement &amp; Cement Products</t>
        </is>
      </c>
      <c r="D59" s="14" t="n">
        <v>377</v>
      </c>
      <c r="E59" s="15" t="n">
        <v>43.73</v>
      </c>
      <c r="F59" s="16" t="n">
        <v>0.0048</v>
      </c>
      <c r="G59" s="16" t="n"/>
    </row>
    <row r="60">
      <c r="A60" s="13" t="inlineStr">
        <is>
          <t>FSN E-Commerce Ventures Ltd.</t>
        </is>
      </c>
      <c r="B60" s="32" t="inlineStr">
        <is>
          <t>INE388Y01029</t>
        </is>
      </c>
      <c r="C60" s="32" t="inlineStr">
        <is>
          <t>Retailing</t>
        </is>
      </c>
      <c r="D60" s="14" t="n">
        <v>16245</v>
      </c>
      <c r="E60" s="15" t="n">
        <v>43.42</v>
      </c>
      <c r="F60" s="16" t="n">
        <v>0.0048</v>
      </c>
      <c r="G60" s="16" t="n"/>
    </row>
    <row r="61">
      <c r="A61" s="13" t="inlineStr">
        <is>
          <t>GE Vernova T&amp;D India Limited</t>
        </is>
      </c>
      <c r="B61" s="32" t="inlineStr">
        <is>
          <t>INE200A01026</t>
        </is>
      </c>
      <c r="C61" s="32" t="inlineStr">
        <is>
          <t>Electrical Equipment</t>
        </is>
      </c>
      <c r="D61" s="14" t="n">
        <v>1475</v>
      </c>
      <c r="E61" s="15" t="n">
        <v>42.5</v>
      </c>
      <c r="F61" s="16" t="n">
        <v>0.0047</v>
      </c>
      <c r="G61" s="16" t="n"/>
    </row>
    <row r="62">
      <c r="A62" s="13" t="inlineStr">
        <is>
          <t>Asian Paints Ltd.</t>
        </is>
      </c>
      <c r="B62" s="32" t="inlineStr">
        <is>
          <t>INE021A01026</t>
        </is>
      </c>
      <c r="C62" s="32" t="inlineStr">
        <is>
          <t>Consumer Durables</t>
        </is>
      </c>
      <c r="D62" s="14" t="n">
        <v>1438</v>
      </c>
      <c r="E62" s="15" t="n">
        <v>41.33</v>
      </c>
      <c r="F62" s="16" t="n">
        <v>0.0045</v>
      </c>
      <c r="G62" s="16" t="n"/>
    </row>
    <row r="63">
      <c r="A63" s="13" t="inlineStr">
        <is>
          <t>InterGlobe Aviation Ltd.</t>
        </is>
      </c>
      <c r="B63" s="32" t="inlineStr">
        <is>
          <t>INE646L01027</t>
        </is>
      </c>
      <c r="C63" s="32" t="inlineStr">
        <is>
          <t>Transport Services</t>
        </is>
      </c>
      <c r="D63" s="14" t="n">
        <v>695</v>
      </c>
      <c r="E63" s="15" t="n">
        <v>41.02</v>
      </c>
      <c r="F63" s="16" t="n">
        <v>0.0045</v>
      </c>
      <c r="G63" s="16" t="n"/>
    </row>
    <row r="64">
      <c r="A64" s="13" t="inlineStr">
        <is>
          <t>Aurobindo Pharma Ltd.</t>
        </is>
      </c>
      <c r="B64" s="32" t="inlineStr">
        <is>
          <t>INE406A01037</t>
        </is>
      </c>
      <c r="C64" s="32" t="inlineStr">
        <is>
          <t>Pharmaceuticals &amp; Biotechnology</t>
        </is>
      </c>
      <c r="D64" s="14" t="n">
        <v>3329</v>
      </c>
      <c r="E64" s="15" t="n">
        <v>40.84</v>
      </c>
      <c r="F64" s="16" t="n">
        <v>0.0045</v>
      </c>
      <c r="G64" s="16" t="n"/>
    </row>
    <row r="65">
      <c r="A65" s="13" t="inlineStr">
        <is>
          <t>Power Grid Corporation of India Ltd.</t>
        </is>
      </c>
      <c r="B65" s="32" t="inlineStr">
        <is>
          <t>INE752E01010</t>
        </is>
      </c>
      <c r="C65" s="32" t="inlineStr">
        <is>
          <t>Power</t>
        </is>
      </c>
      <c r="D65" s="14" t="n">
        <v>14404</v>
      </c>
      <c r="E65" s="15" t="n">
        <v>38.88</v>
      </c>
      <c r="F65" s="16" t="n">
        <v>0.0043</v>
      </c>
      <c r="G65" s="16" t="n"/>
    </row>
    <row r="66">
      <c r="A66" s="13" t="inlineStr">
        <is>
          <t>Sundaram Finance Ltd.</t>
        </is>
      </c>
      <c r="B66" s="32" t="inlineStr">
        <is>
          <t>INE660A01013</t>
        </is>
      </c>
      <c r="C66" s="32" t="inlineStr">
        <is>
          <t>Finance</t>
        </is>
      </c>
      <c r="D66" s="14" t="n">
        <v>820</v>
      </c>
      <c r="E66" s="15" t="n">
        <v>38.77</v>
      </c>
      <c r="F66" s="16" t="n">
        <v>0.0043</v>
      </c>
      <c r="G66" s="16" t="n"/>
    </row>
    <row r="67">
      <c r="A67" s="13" t="inlineStr">
        <is>
          <t>The Phoenix Mills Ltd.</t>
        </is>
      </c>
      <c r="B67" s="32" t="inlineStr">
        <is>
          <t>INE211B01039</t>
        </is>
      </c>
      <c r="C67" s="32" t="inlineStr">
        <is>
          <t>Realty</t>
        </is>
      </c>
      <c r="D67" s="14" t="n">
        <v>2221</v>
      </c>
      <c r="E67" s="15" t="n">
        <v>38.57</v>
      </c>
      <c r="F67" s="16" t="n">
        <v>0.0042</v>
      </c>
      <c r="G67" s="16" t="n"/>
    </row>
    <row r="68">
      <c r="A68" s="13" t="inlineStr">
        <is>
          <t>Swiggy Ltd.</t>
        </is>
      </c>
      <c r="B68" s="32" t="inlineStr">
        <is>
          <t>INE00H001014</t>
        </is>
      </c>
      <c r="C68" s="32" t="inlineStr">
        <is>
          <t>Retailing</t>
        </is>
      </c>
      <c r="D68" s="14" t="n">
        <v>10113</v>
      </c>
      <c r="E68" s="15" t="n">
        <v>38.26</v>
      </c>
      <c r="F68" s="16" t="n">
        <v>0.0042</v>
      </c>
      <c r="G68" s="16" t="n"/>
    </row>
    <row r="69">
      <c r="A69" s="13" t="inlineStr">
        <is>
          <t>Alkem Laboratories Ltd.</t>
        </is>
      </c>
      <c r="B69" s="32" t="inlineStr">
        <is>
          <t>INE540L01014</t>
        </is>
      </c>
      <c r="C69" s="32" t="inlineStr">
        <is>
          <t>Pharmaceuticals &amp; Biotechnology</t>
        </is>
      </c>
      <c r="D69" s="14" t="n">
        <v>671</v>
      </c>
      <c r="E69" s="15" t="n">
        <v>38.15</v>
      </c>
      <c r="F69" s="16" t="n">
        <v>0.0042</v>
      </c>
      <c r="G69" s="16" t="n"/>
    </row>
    <row r="70">
      <c r="A70" s="13" t="inlineStr">
        <is>
          <t>Mphasis Ltd.</t>
        </is>
      </c>
      <c r="B70" s="32" t="inlineStr">
        <is>
          <t>INE356A01018</t>
        </is>
      </c>
      <c r="C70" s="32" t="inlineStr">
        <is>
          <t>IT - Software</t>
        </is>
      </c>
      <c r="D70" s="14" t="n">
        <v>1355</v>
      </c>
      <c r="E70" s="15" t="n">
        <v>38.09</v>
      </c>
      <c r="F70" s="16" t="n">
        <v>0.0042</v>
      </c>
      <c r="G70" s="16" t="n"/>
    </row>
    <row r="71">
      <c r="A71" s="13" t="inlineStr">
        <is>
          <t>Bajaj Finserv Ltd.</t>
        </is>
      </c>
      <c r="B71" s="32" t="inlineStr">
        <is>
          <t>INE918I01026</t>
        </is>
      </c>
      <c r="C71" s="32" t="inlineStr">
        <is>
          <t>Finance</t>
        </is>
      </c>
      <c r="D71" s="14" t="n">
        <v>1815</v>
      </c>
      <c r="E71" s="15" t="n">
        <v>38.01</v>
      </c>
      <c r="F71" s="16" t="n">
        <v>0.0042</v>
      </c>
      <c r="G71" s="16" t="n"/>
    </row>
    <row r="72">
      <c r="A72" s="13" t="inlineStr">
        <is>
          <t>Shriram Finance Ltd.</t>
        </is>
      </c>
      <c r="B72" s="32" t="inlineStr">
        <is>
          <t>INE721A01047</t>
        </is>
      </c>
      <c r="C72" s="32" t="inlineStr">
        <is>
          <t>Finance</t>
        </is>
      </c>
      <c r="D72" s="14" t="n">
        <v>4452</v>
      </c>
      <c r="E72" s="15" t="n">
        <v>37.92</v>
      </c>
      <c r="F72" s="16" t="n">
        <v>0.0042</v>
      </c>
      <c r="G72" s="16" t="n"/>
    </row>
    <row r="73">
      <c r="A73" s="13" t="inlineStr">
        <is>
          <t>Godrej Properties Ltd.</t>
        </is>
      </c>
      <c r="B73" s="32" t="inlineStr">
        <is>
          <t>INE484J01027</t>
        </is>
      </c>
      <c r="C73" s="32" t="inlineStr">
        <is>
          <t>Realty</t>
        </is>
      </c>
      <c r="D73" s="14" t="n">
        <v>1788</v>
      </c>
      <c r="E73" s="15" t="n">
        <v>37.81</v>
      </c>
      <c r="F73" s="16" t="n">
        <v>0.0042</v>
      </c>
      <c r="G73" s="16" t="n"/>
    </row>
    <row r="74">
      <c r="A74" s="13" t="inlineStr">
        <is>
          <t>Voltas Ltd.</t>
        </is>
      </c>
      <c r="B74" s="32" t="inlineStr">
        <is>
          <t>INE226A01021</t>
        </is>
      </c>
      <c r="C74" s="32" t="inlineStr">
        <is>
          <t>Consumer Durables</t>
        </is>
      </c>
      <c r="D74" s="14" t="n">
        <v>2710</v>
      </c>
      <c r="E74" s="15" t="n">
        <v>37.3</v>
      </c>
      <c r="F74" s="16" t="n">
        <v>0.0041</v>
      </c>
      <c r="G74" s="16" t="n"/>
    </row>
    <row r="75">
      <c r="A75" s="13" t="inlineStr">
        <is>
          <t>Hindalco Industries Ltd.</t>
        </is>
      </c>
      <c r="B75" s="32" t="inlineStr">
        <is>
          <t>INE038A01020</t>
        </is>
      </c>
      <c r="C75" s="32" t="inlineStr">
        <is>
          <t>Non - Ferrous Metals</t>
        </is>
      </c>
      <c r="D75" s="14" t="n">
        <v>4605</v>
      </c>
      <c r="E75" s="15" t="n">
        <v>37.23</v>
      </c>
      <c r="F75" s="16" t="n">
        <v>0.0041</v>
      </c>
      <c r="G75" s="16" t="n"/>
    </row>
    <row r="76">
      <c r="A76" s="13" t="inlineStr">
        <is>
          <t>APL Apollo Tubes Ltd.</t>
        </is>
      </c>
      <c r="B76" s="32" t="inlineStr">
        <is>
          <t>INE702C01027</t>
        </is>
      </c>
      <c r="C76" s="32" t="inlineStr">
        <is>
          <t>Industrial Products</t>
        </is>
      </c>
      <c r="D76" s="14" t="n">
        <v>2159</v>
      </c>
      <c r="E76" s="15" t="n">
        <v>37.11</v>
      </c>
      <c r="F76" s="16" t="n">
        <v>0.0041</v>
      </c>
      <c r="G76" s="16" t="n"/>
    </row>
    <row r="77">
      <c r="A77" s="13" t="inlineStr">
        <is>
          <t>Indian Bank</t>
        </is>
      </c>
      <c r="B77" s="32" t="inlineStr">
        <is>
          <t>INE562A01011</t>
        </is>
      </c>
      <c r="C77" s="32" t="inlineStr">
        <is>
          <t>Banks</t>
        </is>
      </c>
      <c r="D77" s="14" t="n">
        <v>4206</v>
      </c>
      <c r="E77" s="15" t="n">
        <v>36.6</v>
      </c>
      <c r="F77" s="16" t="n">
        <v>0.004</v>
      </c>
      <c r="G77" s="16" t="n"/>
    </row>
    <row r="78">
      <c r="A78" s="13" t="inlineStr">
        <is>
          <t>MRF Ltd.</t>
        </is>
      </c>
      <c r="B78" s="32" t="inlineStr">
        <is>
          <t>INE883A01011</t>
        </is>
      </c>
      <c r="C78" s="32" t="inlineStr">
        <is>
          <t>Auto Components</t>
        </is>
      </c>
      <c r="D78" s="14" t="n">
        <v>24</v>
      </c>
      <c r="E78" s="15" t="n">
        <v>36.58</v>
      </c>
      <c r="F78" s="16" t="n">
        <v>0.004</v>
      </c>
      <c r="G78" s="16" t="n"/>
    </row>
    <row r="79">
      <c r="A79" s="13" t="inlineStr">
        <is>
          <t>Dabur India Ltd.</t>
        </is>
      </c>
      <c r="B79" s="32" t="inlineStr">
        <is>
          <t>INE016A01026</t>
        </is>
      </c>
      <c r="C79" s="32" t="inlineStr">
        <is>
          <t>Personal Products</t>
        </is>
      </c>
      <c r="D79" s="14" t="n">
        <v>7019</v>
      </c>
      <c r="E79" s="15" t="n">
        <v>36.32</v>
      </c>
      <c r="F79" s="16" t="n">
        <v>0.004</v>
      </c>
      <c r="G79" s="16" t="n"/>
    </row>
    <row r="80">
      <c r="A80" s="13" t="inlineStr">
        <is>
          <t>Waaree Energies Ltd.</t>
        </is>
      </c>
      <c r="B80" s="32" t="inlineStr">
        <is>
          <t>INE377N01017</t>
        </is>
      </c>
      <c r="C80" s="32" t="inlineStr">
        <is>
          <t>Electrical Equipment</t>
        </is>
      </c>
      <c r="D80" s="14" t="n">
        <v>1128</v>
      </c>
      <c r="E80" s="15" t="n">
        <v>35.79</v>
      </c>
      <c r="F80" s="16" t="n">
        <v>0.0039</v>
      </c>
      <c r="G80" s="16" t="n"/>
    </row>
    <row r="81">
      <c r="A81" s="13" t="inlineStr">
        <is>
          <t>Adani Ports &amp; Special Economic Zone Ltd.</t>
        </is>
      </c>
      <c r="B81" s="32" t="inlineStr">
        <is>
          <t>INE742F01042</t>
        </is>
      </c>
      <c r="C81" s="32" t="inlineStr">
        <is>
          <t>Transport Infrastructure</t>
        </is>
      </c>
      <c r="D81" s="14" t="n">
        <v>2347</v>
      </c>
      <c r="E81" s="15" t="n">
        <v>35.6</v>
      </c>
      <c r="F81" s="16" t="n">
        <v>0.0039</v>
      </c>
      <c r="G81" s="16" t="n"/>
    </row>
    <row r="82">
      <c r="A82" s="13" t="inlineStr">
        <is>
          <t>Tube Investments Of India Ltd.</t>
        </is>
      </c>
      <c r="B82" s="32" t="inlineStr">
        <is>
          <t>INE974X01010</t>
        </is>
      </c>
      <c r="C82" s="32" t="inlineStr">
        <is>
          <t>Auto Components</t>
        </is>
      </c>
      <c r="D82" s="14" t="n">
        <v>1271</v>
      </c>
      <c r="E82" s="15" t="n">
        <v>35.39</v>
      </c>
      <c r="F82" s="16" t="n">
        <v>0.0039</v>
      </c>
      <c r="G82" s="16" t="n"/>
    </row>
    <row r="83">
      <c r="A83" s="13" t="inlineStr">
        <is>
          <t>Union Bank of India</t>
        </is>
      </c>
      <c r="B83" s="32" t="inlineStr">
        <is>
          <t>INE692A01016</t>
        </is>
      </c>
      <c r="C83" s="32" t="inlineStr">
        <is>
          <t>Banks</t>
        </is>
      </c>
      <c r="D83" s="14" t="n">
        <v>23000</v>
      </c>
      <c r="E83" s="15" t="n">
        <v>35.25</v>
      </c>
      <c r="F83" s="16" t="n">
        <v>0.0039</v>
      </c>
      <c r="G83" s="16" t="n"/>
    </row>
    <row r="84">
      <c r="A84" s="13" t="inlineStr">
        <is>
          <t>Glenmark Pharmaceuticals Ltd.</t>
        </is>
      </c>
      <c r="B84" s="32" t="inlineStr">
        <is>
          <t>INE935A01035</t>
        </is>
      </c>
      <c r="C84" s="32" t="inlineStr">
        <is>
          <t>Pharmaceuticals &amp; Biotechnology</t>
        </is>
      </c>
      <c r="D84" s="14" t="n">
        <v>1793</v>
      </c>
      <c r="E84" s="15" t="n">
        <v>34.9</v>
      </c>
      <c r="F84" s="16" t="n">
        <v>0.0038</v>
      </c>
      <c r="G84" s="16" t="n"/>
    </row>
    <row r="85">
      <c r="A85" s="13" t="inlineStr">
        <is>
          <t>JSW Steel Ltd.</t>
        </is>
      </c>
      <c r="B85" s="32" t="inlineStr">
        <is>
          <t>INE019A01038</t>
        </is>
      </c>
      <c r="C85" s="32" t="inlineStr">
        <is>
          <t>Ferrous Metals</t>
        </is>
      </c>
      <c r="D85" s="14" t="n">
        <v>2979</v>
      </c>
      <c r="E85" s="15" t="n">
        <v>34.57</v>
      </c>
      <c r="F85" s="16" t="n">
        <v>0.0038</v>
      </c>
      <c r="G85" s="16" t="n"/>
    </row>
    <row r="86">
      <c r="A86" s="13" t="inlineStr">
        <is>
          <t>Colgate Palmolive (India) Ltd.</t>
        </is>
      </c>
      <c r="B86" s="32" t="inlineStr">
        <is>
          <t>INE259A01022</t>
        </is>
      </c>
      <c r="C86" s="32" t="inlineStr">
        <is>
          <t>Personal Products</t>
        </is>
      </c>
      <c r="D86" s="14" t="n">
        <v>1568</v>
      </c>
      <c r="E86" s="15" t="n">
        <v>34</v>
      </c>
      <c r="F86" s="16" t="n">
        <v>0.0037</v>
      </c>
      <c r="G86" s="16" t="n"/>
    </row>
    <row r="87">
      <c r="A87" s="13" t="inlineStr">
        <is>
          <t>Vishal Mega Mart Ltd</t>
        </is>
      </c>
      <c r="B87" s="32" t="inlineStr">
        <is>
          <t>INE01EA01019</t>
        </is>
      </c>
      <c r="C87" s="32" t="inlineStr">
        <is>
          <t>Retailing</t>
        </is>
      </c>
      <c r="D87" s="14" t="n">
        <v>24945</v>
      </c>
      <c r="E87" s="15" t="n">
        <v>33.88</v>
      </c>
      <c r="F87" s="16" t="n">
        <v>0.0037</v>
      </c>
      <c r="G87" s="16" t="n"/>
    </row>
    <row r="88">
      <c r="A88" s="13" t="inlineStr">
        <is>
          <t>Prestige Estates Projects Ltd.</t>
        </is>
      </c>
      <c r="B88" s="32" t="inlineStr">
        <is>
          <t>INE811K01011</t>
        </is>
      </c>
      <c r="C88" s="32" t="inlineStr">
        <is>
          <t>Realty</t>
        </is>
      </c>
      <c r="D88" s="14" t="n">
        <v>2008</v>
      </c>
      <c r="E88" s="15" t="n">
        <v>33.68</v>
      </c>
      <c r="F88" s="16" t="n">
        <v>0.0037</v>
      </c>
      <c r="G88" s="16" t="n"/>
    </row>
    <row r="89">
      <c r="A89" s="13" t="inlineStr">
        <is>
          <t>Coromandel International Ltd.</t>
        </is>
      </c>
      <c r="B89" s="32" t="inlineStr">
        <is>
          <t>INE169A01031</t>
        </is>
      </c>
      <c r="C89" s="32" t="inlineStr">
        <is>
          <t>Fertilizers &amp; Agrochemicals</t>
        </is>
      </c>
      <c r="D89" s="14" t="n">
        <v>1406</v>
      </c>
      <c r="E89" s="15" t="n">
        <v>33.49</v>
      </c>
      <c r="F89" s="16" t="n">
        <v>0.0037</v>
      </c>
      <c r="G89" s="16" t="n"/>
    </row>
    <row r="90">
      <c r="A90" s="13" t="inlineStr">
        <is>
          <t>Hitachi Energy India Ltd.</t>
        </is>
      </c>
      <c r="B90" s="32" t="inlineStr">
        <is>
          <t>INE07Y701011</t>
        </is>
      </c>
      <c r="C90" s="32" t="inlineStr">
        <is>
          <t>Electrical Equipment</t>
        </is>
      </c>
      <c r="D90" s="14" t="n">
        <v>151</v>
      </c>
      <c r="E90" s="15" t="n">
        <v>33.3</v>
      </c>
      <c r="F90" s="16" t="n">
        <v>0.0037</v>
      </c>
      <c r="G90" s="16" t="n"/>
    </row>
    <row r="91">
      <c r="A91" s="13" t="inlineStr">
        <is>
          <t>Grasim Industries Ltd.</t>
        </is>
      </c>
      <c r="B91" s="32" t="inlineStr">
        <is>
          <t>INE047A01021</t>
        </is>
      </c>
      <c r="C91" s="32" t="inlineStr">
        <is>
          <t>Cement &amp; Cement Products</t>
        </is>
      </c>
      <c r="D91" s="14" t="n">
        <v>1215</v>
      </c>
      <c r="E91" s="15" t="n">
        <v>33.28</v>
      </c>
      <c r="F91" s="16" t="n">
        <v>0.0037</v>
      </c>
      <c r="G91" s="16" t="n"/>
    </row>
    <row r="92">
      <c r="A92" s="13" t="inlineStr">
        <is>
          <t>Vodafone Idea Ltd.</t>
        </is>
      </c>
      <c r="B92" s="32" t="inlineStr">
        <is>
          <t>INE669E01016</t>
        </is>
      </c>
      <c r="C92" s="32" t="inlineStr">
        <is>
          <t>Telecom - Services</t>
        </is>
      </c>
      <c r="D92" s="14" t="n">
        <v>328640</v>
      </c>
      <c r="E92" s="15" t="n">
        <v>32.73</v>
      </c>
      <c r="F92" s="16" t="n">
        <v>0.0036</v>
      </c>
      <c r="G92" s="16" t="n"/>
    </row>
    <row r="93">
      <c r="A93" s="13" t="inlineStr">
        <is>
          <t>PI Industries Ltd.</t>
        </is>
      </c>
      <c r="B93" s="32" t="inlineStr">
        <is>
          <t>INE603J01030</t>
        </is>
      </c>
      <c r="C93" s="32" t="inlineStr">
        <is>
          <t>Fertilizers &amp; Agrochemicals</t>
        </is>
      </c>
      <c r="D93" s="14" t="n">
        <v>964</v>
      </c>
      <c r="E93" s="15" t="n">
        <v>32.73</v>
      </c>
      <c r="F93" s="16" t="n">
        <v>0.0036</v>
      </c>
      <c r="G93" s="16" t="n"/>
    </row>
    <row r="94">
      <c r="A94" s="13" t="inlineStr">
        <is>
          <t>Aditya Birla Capital Ltd.</t>
        </is>
      </c>
      <c r="B94" s="32" t="inlineStr">
        <is>
          <t>INE674K01013</t>
        </is>
      </c>
      <c r="C94" s="32" t="inlineStr">
        <is>
          <t>Finance</t>
        </is>
      </c>
      <c r="D94" s="14" t="n">
        <v>9099</v>
      </c>
      <c r="E94" s="15" t="n">
        <v>32.58</v>
      </c>
      <c r="F94" s="16" t="n">
        <v>0.0036</v>
      </c>
      <c r="G94" s="16" t="n"/>
    </row>
    <row r="95">
      <c r="A95" s="13" t="inlineStr">
        <is>
          <t>360 One Wam Ltd.</t>
        </is>
      </c>
      <c r="B95" s="32" t="inlineStr">
        <is>
          <t>INE466L01038</t>
        </is>
      </c>
      <c r="C95" s="32" t="inlineStr">
        <is>
          <t>Capital Markets</t>
        </is>
      </c>
      <c r="D95" s="14" t="n">
        <v>2747</v>
      </c>
      <c r="E95" s="15" t="n">
        <v>32.5</v>
      </c>
      <c r="F95" s="16" t="n">
        <v>0.0036</v>
      </c>
      <c r="G95" s="16" t="n"/>
    </row>
    <row r="96">
      <c r="A96" s="13" t="inlineStr">
        <is>
          <t>Bajaj Auto Ltd.</t>
        </is>
      </c>
      <c r="B96" s="32" t="inlineStr">
        <is>
          <t>INE917I01010</t>
        </is>
      </c>
      <c r="C96" s="32" t="inlineStr">
        <is>
          <t>Automobiles</t>
        </is>
      </c>
      <c r="D96" s="14" t="n">
        <v>353</v>
      </c>
      <c r="E96" s="15" t="n">
        <v>32.03</v>
      </c>
      <c r="F96" s="16" t="n">
        <v>0.0035</v>
      </c>
      <c r="G96" s="16" t="n"/>
    </row>
    <row r="97">
      <c r="A97" s="13" t="inlineStr">
        <is>
          <t>Jio Financial Services Ltd.</t>
        </is>
      </c>
      <c r="B97" s="32" t="inlineStr">
        <is>
          <t>INE758E01017</t>
        </is>
      </c>
      <c r="C97" s="32" t="inlineStr">
        <is>
          <t>Finance</t>
        </is>
      </c>
      <c r="D97" s="14" t="n">
        <v>10421</v>
      </c>
      <c r="E97" s="15" t="n">
        <v>31.91</v>
      </c>
      <c r="F97" s="16" t="n">
        <v>0.0035</v>
      </c>
      <c r="G97" s="16" t="n"/>
    </row>
    <row r="98">
      <c r="A98" s="13" t="inlineStr">
        <is>
          <t>SBI Cards &amp; Payment Services Ltd.</t>
        </is>
      </c>
      <c r="B98" s="32" t="inlineStr">
        <is>
          <t>INE018E01016</t>
        </is>
      </c>
      <c r="C98" s="32" t="inlineStr">
        <is>
          <t>Finance</t>
        </is>
      </c>
      <c r="D98" s="14" t="n">
        <v>3568</v>
      </c>
      <c r="E98" s="15" t="n">
        <v>31.4</v>
      </c>
      <c r="F98" s="16" t="n">
        <v>0.0035</v>
      </c>
      <c r="G98" s="16" t="n"/>
    </row>
    <row r="99">
      <c r="A99" s="13" t="inlineStr">
        <is>
          <t>Eicher Motors Ltd.</t>
        </is>
      </c>
      <c r="B99" s="32" t="inlineStr">
        <is>
          <t>INE066A01021</t>
        </is>
      </c>
      <c r="C99" s="32" t="inlineStr">
        <is>
          <t>Automobiles</t>
        </is>
      </c>
      <c r="D99" s="14" t="n">
        <v>438</v>
      </c>
      <c r="E99" s="15" t="n">
        <v>30.89</v>
      </c>
      <c r="F99" s="16" t="n">
        <v>0.0034</v>
      </c>
      <c r="G99" s="16" t="n"/>
    </row>
    <row r="100">
      <c r="A100" s="13" t="inlineStr">
        <is>
          <t>Tech Mahindra Ltd.</t>
        </is>
      </c>
      <c r="B100" s="32" t="inlineStr">
        <is>
          <t>INE669C01036</t>
        </is>
      </c>
      <c r="C100" s="32" t="inlineStr">
        <is>
          <t>IT - Software</t>
        </is>
      </c>
      <c r="D100" s="14" t="n">
        <v>2019</v>
      </c>
      <c r="E100" s="15" t="n">
        <v>30.63</v>
      </c>
      <c r="F100" s="16" t="n">
        <v>0.0034</v>
      </c>
      <c r="G100" s="16" t="n"/>
    </row>
    <row r="101">
      <c r="A101" s="13" t="inlineStr">
        <is>
          <t>KEI Industries Ltd.</t>
        </is>
      </c>
      <c r="B101" s="32" t="inlineStr">
        <is>
          <t>INE878B01027</t>
        </is>
      </c>
      <c r="C101" s="32" t="inlineStr">
        <is>
          <t>Industrial Products</t>
        </is>
      </c>
      <c r="D101" s="14" t="n">
        <v>734</v>
      </c>
      <c r="E101" s="15" t="n">
        <v>30.43</v>
      </c>
      <c r="F101" s="16" t="n">
        <v>0.0033</v>
      </c>
      <c r="G101" s="16" t="n"/>
    </row>
    <row r="102">
      <c r="A102" s="13" t="inlineStr">
        <is>
          <t>NMDC Ltd.</t>
        </is>
      </c>
      <c r="B102" s="32" t="inlineStr">
        <is>
          <t>INE584A01023</t>
        </is>
      </c>
      <c r="C102" s="32" t="inlineStr">
        <is>
          <t>Minerals &amp; Mining</t>
        </is>
      </c>
      <c r="D102" s="14" t="n">
        <v>41140</v>
      </c>
      <c r="E102" s="15" t="n">
        <v>30.41</v>
      </c>
      <c r="F102" s="16" t="n">
        <v>0.0033</v>
      </c>
      <c r="G102" s="16" t="n"/>
    </row>
    <row r="103">
      <c r="A103" s="13" t="inlineStr">
        <is>
          <t>L&amp;T Finance Ltd.</t>
        </is>
      </c>
      <c r="B103" s="32" t="inlineStr">
        <is>
          <t>INE498L01015</t>
        </is>
      </c>
      <c r="C103" s="32" t="inlineStr">
        <is>
          <t>Finance</t>
        </is>
      </c>
      <c r="D103" s="14" t="n">
        <v>9705</v>
      </c>
      <c r="E103" s="15" t="n">
        <v>30.31</v>
      </c>
      <c r="F103" s="16" t="n">
        <v>0.0033</v>
      </c>
      <c r="G103" s="16" t="n"/>
    </row>
    <row r="104">
      <c r="A104" s="13" t="inlineStr">
        <is>
          <t>Mankind Pharma Ltd.</t>
        </is>
      </c>
      <c r="B104" s="32" t="inlineStr">
        <is>
          <t>INE634S01028</t>
        </is>
      </c>
      <c r="C104" s="32" t="inlineStr">
        <is>
          <t>Pharmaceuticals &amp; Biotechnology</t>
        </is>
      </c>
      <c r="D104" s="14" t="n">
        <v>1346</v>
      </c>
      <c r="E104" s="15" t="n">
        <v>30.3</v>
      </c>
      <c r="F104" s="16" t="n">
        <v>0.0033</v>
      </c>
      <c r="G104" s="16" t="n"/>
    </row>
    <row r="105">
      <c r="A105" s="13" t="inlineStr">
        <is>
          <t>Oil &amp; Natural Gas Corporation Ltd.</t>
        </is>
      </c>
      <c r="B105" s="32" t="inlineStr">
        <is>
          <t>INE213A01029</t>
        </is>
      </c>
      <c r="C105" s="32" t="inlineStr">
        <is>
          <t>Oil</t>
        </is>
      </c>
      <c r="D105" s="14" t="n">
        <v>12352</v>
      </c>
      <c r="E105" s="15" t="n">
        <v>30.05</v>
      </c>
      <c r="F105" s="16" t="n">
        <v>0.0033</v>
      </c>
      <c r="G105" s="16" t="n"/>
    </row>
    <row r="106">
      <c r="A106" s="13" t="inlineStr">
        <is>
          <t>Trent Ltd.</t>
        </is>
      </c>
      <c r="B106" s="32" t="inlineStr">
        <is>
          <t>INE849A01020</t>
        </is>
      </c>
      <c r="C106" s="32" t="inlineStr">
        <is>
          <t>Retailing</t>
        </is>
      </c>
      <c r="D106" s="14" t="n">
        <v>706</v>
      </c>
      <c r="E106" s="15" t="n">
        <v>30.01</v>
      </c>
      <c r="F106" s="16" t="n">
        <v>0.0033</v>
      </c>
      <c r="G106" s="16" t="n"/>
    </row>
    <row r="107">
      <c r="A107" s="13" t="inlineStr">
        <is>
          <t>Torrent Power Ltd.</t>
        </is>
      </c>
      <c r="B107" s="32" t="inlineStr">
        <is>
          <t>INE813H01021</t>
        </is>
      </c>
      <c r="C107" s="32" t="inlineStr">
        <is>
          <t>Power</t>
        </is>
      </c>
      <c r="D107" s="14" t="n">
        <v>2265</v>
      </c>
      <c r="E107" s="15" t="n">
        <v>29.77</v>
      </c>
      <c r="F107" s="16" t="n">
        <v>0.0033</v>
      </c>
      <c r="G107" s="16" t="n"/>
    </row>
    <row r="108">
      <c r="A108" s="13" t="inlineStr">
        <is>
          <t>Jindal Stainless Ltd.</t>
        </is>
      </c>
      <c r="B108" s="32" t="inlineStr">
        <is>
          <t>INE220G01021</t>
        </is>
      </c>
      <c r="C108" s="32" t="inlineStr">
        <is>
          <t>Ferrous Metals</t>
        </is>
      </c>
      <c r="D108" s="14" t="n">
        <v>3823</v>
      </c>
      <c r="E108" s="15" t="n">
        <v>29.48</v>
      </c>
      <c r="F108" s="16" t="n">
        <v>0.0032</v>
      </c>
      <c r="G108" s="16" t="n"/>
    </row>
    <row r="109">
      <c r="A109" s="13" t="inlineStr">
        <is>
          <t>Mahindra &amp; Mahindra Financial Services Ltd</t>
        </is>
      </c>
      <c r="B109" s="32" t="inlineStr">
        <is>
          <t>INE774D01024</t>
        </is>
      </c>
      <c r="C109" s="32" t="inlineStr">
        <is>
          <t>Finance</t>
        </is>
      </c>
      <c r="D109" s="14" t="n">
        <v>7874</v>
      </c>
      <c r="E109" s="15" t="n">
        <v>29.28</v>
      </c>
      <c r="F109" s="16" t="n">
        <v>0.0032</v>
      </c>
      <c r="G109" s="16" t="n"/>
    </row>
    <row r="110">
      <c r="A110" s="13" t="inlineStr">
        <is>
          <t>ICICI Prudential Life Insurance Co Ltd.</t>
        </is>
      </c>
      <c r="B110" s="32" t="inlineStr">
        <is>
          <t>INE726G01019</t>
        </is>
      </c>
      <c r="C110" s="32" t="inlineStr">
        <is>
          <t>Insurance</t>
        </is>
      </c>
      <c r="D110" s="14" t="n">
        <v>4669</v>
      </c>
      <c r="E110" s="15" t="n">
        <v>28.94</v>
      </c>
      <c r="F110" s="16" t="n">
        <v>0.0032</v>
      </c>
      <c r="G110" s="16" t="n"/>
    </row>
    <row r="111">
      <c r="A111" s="13" t="inlineStr">
        <is>
          <t>NHPC Ltd.</t>
        </is>
      </c>
      <c r="B111" s="32" t="inlineStr">
        <is>
          <t>INE848E01016</t>
        </is>
      </c>
      <c r="C111" s="32" t="inlineStr">
        <is>
          <t>Power</t>
        </is>
      </c>
      <c r="D111" s="14" t="n">
        <v>37658</v>
      </c>
      <c r="E111" s="15" t="n">
        <v>28.9</v>
      </c>
      <c r="F111" s="16" t="n">
        <v>0.0032</v>
      </c>
      <c r="G111" s="16" t="n"/>
    </row>
    <row r="112">
      <c r="A112" s="13" t="inlineStr">
        <is>
          <t>Nestle India Ltd.</t>
        </is>
      </c>
      <c r="B112" s="32" t="inlineStr">
        <is>
          <t>INE239A01024</t>
        </is>
      </c>
      <c r="C112" s="32" t="inlineStr">
        <is>
          <t>Food Products</t>
        </is>
      </c>
      <c r="D112" s="14" t="n">
        <v>2280</v>
      </c>
      <c r="E112" s="15" t="n">
        <v>28.75</v>
      </c>
      <c r="F112" s="16" t="n">
        <v>0.0032</v>
      </c>
      <c r="G112" s="16" t="n"/>
    </row>
    <row r="113">
      <c r="A113" s="13" t="inlineStr">
        <is>
          <t>Page Industries Ltd.</t>
        </is>
      </c>
      <c r="B113" s="32" t="inlineStr">
        <is>
          <t>INE761H01022</t>
        </is>
      </c>
      <c r="C113" s="32" t="inlineStr">
        <is>
          <t>Textiles &amp; Apparels</t>
        </is>
      </c>
      <c r="D113" s="14" t="n">
        <v>75</v>
      </c>
      <c r="E113" s="15" t="n">
        <v>28.74</v>
      </c>
      <c r="F113" s="16" t="n">
        <v>0.0032</v>
      </c>
      <c r="G113" s="16" t="n"/>
    </row>
    <row r="114">
      <c r="A114" s="13" t="inlineStr">
        <is>
          <t>JK Cement Ltd.</t>
        </is>
      </c>
      <c r="B114" s="32" t="inlineStr">
        <is>
          <t>INE823G01014</t>
        </is>
      </c>
      <c r="C114" s="32" t="inlineStr">
        <is>
          <t>Cement &amp; Cement Products</t>
        </is>
      </c>
      <c r="D114" s="14" t="n">
        <v>498</v>
      </c>
      <c r="E114" s="15" t="n">
        <v>28.67</v>
      </c>
      <c r="F114" s="16" t="n">
        <v>0.0032</v>
      </c>
      <c r="G114" s="16" t="n"/>
    </row>
    <row r="115">
      <c r="A115" s="13" t="inlineStr">
        <is>
          <t>Biocon Ltd.</t>
        </is>
      </c>
      <c r="B115" s="32" t="inlineStr">
        <is>
          <t>INE376G01013</t>
        </is>
      </c>
      <c r="C115" s="32" t="inlineStr">
        <is>
          <t>Pharmaceuticals &amp; Biotechnology</t>
        </is>
      </c>
      <c r="D115" s="14" t="n">
        <v>7150</v>
      </c>
      <c r="E115" s="15" t="n">
        <v>28.48</v>
      </c>
      <c r="F115" s="16" t="n">
        <v>0.0031</v>
      </c>
      <c r="G115" s="16" t="n"/>
    </row>
    <row r="116">
      <c r="A116" s="13" t="inlineStr">
        <is>
          <t>Vedanta Ltd.</t>
        </is>
      </c>
      <c r="B116" s="32" t="inlineStr">
        <is>
          <t>INE205A01025</t>
        </is>
      </c>
      <c r="C116" s="32" t="inlineStr">
        <is>
          <t>Diversified Metals</t>
        </is>
      </c>
      <c r="D116" s="14" t="n">
        <v>5395</v>
      </c>
      <c r="E116" s="15" t="n">
        <v>28.38</v>
      </c>
      <c r="F116" s="16" t="n">
        <v>0.0031</v>
      </c>
      <c r="G116" s="16" t="n"/>
    </row>
    <row r="117">
      <c r="A117" s="13" t="inlineStr">
        <is>
          <t>SBI Life Insurance Company Ltd.</t>
        </is>
      </c>
      <c r="B117" s="32" t="inlineStr">
        <is>
          <t>INE123W01016</t>
        </is>
      </c>
      <c r="C117" s="32" t="inlineStr">
        <is>
          <t>Insurance</t>
        </is>
      </c>
      <c r="D117" s="14" t="n">
        <v>1427</v>
      </c>
      <c r="E117" s="15" t="n">
        <v>28.05</v>
      </c>
      <c r="F117" s="16" t="n">
        <v>0.0031</v>
      </c>
      <c r="G117" s="16" t="n"/>
    </row>
    <row r="118">
      <c r="A118" s="13" t="inlineStr">
        <is>
          <t>Jubilant Foodworks Ltd.</t>
        </is>
      </c>
      <c r="B118" s="32" t="inlineStr">
        <is>
          <t>INE797F01020</t>
        </is>
      </c>
      <c r="C118" s="32" t="inlineStr">
        <is>
          <t>Leisure Services</t>
        </is>
      </c>
      <c r="D118" s="14" t="n">
        <v>4661</v>
      </c>
      <c r="E118" s="15" t="n">
        <v>28.04</v>
      </c>
      <c r="F118" s="16" t="n">
        <v>0.0031</v>
      </c>
      <c r="G118" s="16" t="n"/>
    </row>
    <row r="119">
      <c r="A119" s="13" t="inlineStr">
        <is>
          <t>UNO Minda Ltd.</t>
        </is>
      </c>
      <c r="B119" s="32" t="inlineStr">
        <is>
          <t>INE405E01023</t>
        </is>
      </c>
      <c r="C119" s="32" t="inlineStr">
        <is>
          <t>Auto Components</t>
        </is>
      </c>
      <c r="D119" s="14" t="n">
        <v>2138</v>
      </c>
      <c r="E119" s="15" t="n">
        <v>27.94</v>
      </c>
      <c r="F119" s="16" t="n">
        <v>0.0031</v>
      </c>
      <c r="G119" s="16" t="n"/>
    </row>
    <row r="120">
      <c r="A120" s="13" t="inlineStr">
        <is>
          <t>National Aluminium Company Ltd.</t>
        </is>
      </c>
      <c r="B120" s="32" t="inlineStr">
        <is>
          <t>INE139A01034</t>
        </is>
      </c>
      <c r="C120" s="32" t="inlineStr">
        <is>
          <t>Non - Ferrous Metals</t>
        </is>
      </c>
      <c r="D120" s="14" t="n">
        <v>10674</v>
      </c>
      <c r="E120" s="15" t="n">
        <v>27.75</v>
      </c>
      <c r="F120" s="16" t="n">
        <v>0.003</v>
      </c>
      <c r="G120" s="16" t="n"/>
    </row>
    <row r="121">
      <c r="A121" s="13" t="inlineStr">
        <is>
          <t>Max Healthcare Institute Ltd.</t>
        </is>
      </c>
      <c r="B121" s="32" t="inlineStr">
        <is>
          <t>INE027H01010</t>
        </is>
      </c>
      <c r="C121" s="32" t="inlineStr">
        <is>
          <t>Healthcare Services</t>
        </is>
      </c>
      <c r="D121" s="14" t="n">
        <v>2364</v>
      </c>
      <c r="E121" s="15" t="n">
        <v>27.49</v>
      </c>
      <c r="F121" s="16" t="n">
        <v>0.003</v>
      </c>
      <c r="G121" s="16" t="n"/>
    </row>
    <row r="122">
      <c r="A122" s="13" t="inlineStr">
        <is>
          <t>Hindustan Aeronautics Ltd.</t>
        </is>
      </c>
      <c r="B122" s="32" t="inlineStr">
        <is>
          <t>INE066F01020</t>
        </is>
      </c>
      <c r="C122" s="32" t="inlineStr">
        <is>
          <t>Aerospace &amp; Defense</t>
        </is>
      </c>
      <c r="D122" s="14" t="n">
        <v>604</v>
      </c>
      <c r="E122" s="15" t="n">
        <v>27.44</v>
      </c>
      <c r="F122" s="16" t="n">
        <v>0.003</v>
      </c>
      <c r="G122" s="16" t="n"/>
    </row>
    <row r="123">
      <c r="A123" s="13" t="inlineStr">
        <is>
          <t>Cipla Ltd.</t>
        </is>
      </c>
      <c r="B123" s="32" t="inlineStr">
        <is>
          <t>INE059A01026</t>
        </is>
      </c>
      <c r="C123" s="32" t="inlineStr">
        <is>
          <t>Pharmaceuticals &amp; Biotechnology</t>
        </is>
      </c>
      <c r="D123" s="14" t="n">
        <v>1789</v>
      </c>
      <c r="E123" s="15" t="n">
        <v>27.39</v>
      </c>
      <c r="F123" s="16" t="n">
        <v>0.003</v>
      </c>
      <c r="G123" s="16" t="n"/>
    </row>
    <row r="124">
      <c r="A124" s="13" t="inlineStr">
        <is>
          <t>Sona BLW Precision Forgings Ltd.</t>
        </is>
      </c>
      <c r="B124" s="32" t="inlineStr">
        <is>
          <t>INE073K01018</t>
        </is>
      </c>
      <c r="C124" s="32" t="inlineStr">
        <is>
          <t>Auto Components</t>
        </is>
      </c>
      <c r="D124" s="14" t="n">
        <v>5335</v>
      </c>
      <c r="E124" s="15" t="n">
        <v>27.3</v>
      </c>
      <c r="F124" s="16" t="n">
        <v>0.003</v>
      </c>
      <c r="G124" s="16" t="n"/>
    </row>
    <row r="125">
      <c r="A125" s="13" t="inlineStr">
        <is>
          <t>Blue Star Ltd.</t>
        </is>
      </c>
      <c r="B125" s="32" t="inlineStr">
        <is>
          <t>INE472A01039</t>
        </is>
      </c>
      <c r="C125" s="32" t="inlineStr">
        <is>
          <t>Consumer Durables</t>
        </is>
      </c>
      <c r="D125" s="14" t="n">
        <v>1545</v>
      </c>
      <c r="E125" s="15" t="n">
        <v>27.28</v>
      </c>
      <c r="F125" s="16" t="n">
        <v>0.003</v>
      </c>
      <c r="G125" s="16" t="n"/>
    </row>
    <row r="126">
      <c r="A126" s="13" t="inlineStr">
        <is>
          <t>Coal India Ltd.</t>
        </is>
      </c>
      <c r="B126" s="32" t="inlineStr">
        <is>
          <t>INE522F01014</t>
        </is>
      </c>
      <c r="C126" s="32" t="inlineStr">
        <is>
          <t>Consumable Fuels</t>
        </is>
      </c>
      <c r="D126" s="14" t="n">
        <v>7221</v>
      </c>
      <c r="E126" s="15" t="n">
        <v>27.16</v>
      </c>
      <c r="F126" s="16" t="n">
        <v>0.003</v>
      </c>
      <c r="G126" s="16" t="n"/>
    </row>
    <row r="127">
      <c r="A127" s="13" t="inlineStr">
        <is>
          <t>Oil India Ltd.</t>
        </is>
      </c>
      <c r="B127" s="32" t="inlineStr">
        <is>
          <t>INE274J01014</t>
        </is>
      </c>
      <c r="C127" s="32" t="inlineStr">
        <is>
          <t>Oil</t>
        </is>
      </c>
      <c r="D127" s="14" t="n">
        <v>6492</v>
      </c>
      <c r="E127" s="15" t="n">
        <v>26.82</v>
      </c>
      <c r="F127" s="16" t="n">
        <v>0.0029</v>
      </c>
      <c r="G127" s="16" t="n"/>
    </row>
    <row r="128">
      <c r="A128" s="13" t="inlineStr">
        <is>
          <t>TVS Motor Company Ltd.</t>
        </is>
      </c>
      <c r="B128" s="32" t="inlineStr">
        <is>
          <t>INE494B01023</t>
        </is>
      </c>
      <c r="C128" s="32" t="inlineStr">
        <is>
          <t>Automobiles</t>
        </is>
      </c>
      <c r="D128" s="14" t="n">
        <v>746</v>
      </c>
      <c r="E128" s="15" t="n">
        <v>26.34</v>
      </c>
      <c r="F128" s="16" t="n">
        <v>0.0029</v>
      </c>
      <c r="G128" s="16" t="n"/>
    </row>
    <row r="129">
      <c r="A129" s="13" t="inlineStr">
        <is>
          <t>Divi's Laboratories Ltd.</t>
        </is>
      </c>
      <c r="B129" s="32" t="inlineStr">
        <is>
          <t>INE361B01024</t>
        </is>
      </c>
      <c r="C129" s="32" t="inlineStr">
        <is>
          <t>Pharmaceuticals &amp; Biotechnology</t>
        </is>
      </c>
      <c r="D129" s="14" t="n">
        <v>404</v>
      </c>
      <c r="E129" s="15" t="n">
        <v>26.17</v>
      </c>
      <c r="F129" s="16" t="n">
        <v>0.0029</v>
      </c>
      <c r="G129" s="16" t="n"/>
    </row>
    <row r="130">
      <c r="A130" s="13" t="inlineStr">
        <is>
          <t>HDFC Life Insurance Company Ltd.</t>
        </is>
      </c>
      <c r="B130" s="32" t="inlineStr">
        <is>
          <t>INE795G01014</t>
        </is>
      </c>
      <c r="C130" s="32" t="inlineStr">
        <is>
          <t>Insurance</t>
        </is>
      </c>
      <c r="D130" s="14" t="n">
        <v>3412</v>
      </c>
      <c r="E130" s="15" t="n">
        <v>26.08</v>
      </c>
      <c r="F130" s="16" t="n">
        <v>0.0029</v>
      </c>
      <c r="G130" s="16" t="n"/>
    </row>
    <row r="131">
      <c r="A131" s="13" t="inlineStr">
        <is>
          <t>Supreme Industries Ltd.</t>
        </is>
      </c>
      <c r="B131" s="32" t="inlineStr">
        <is>
          <t>INE195A01028</t>
        </is>
      </c>
      <c r="C131" s="32" t="inlineStr">
        <is>
          <t>Industrial Products</t>
        </is>
      </c>
      <c r="D131" s="14" t="n">
        <v>768</v>
      </c>
      <c r="E131" s="15" t="n">
        <v>26.05</v>
      </c>
      <c r="F131" s="16" t="n">
        <v>0.0029</v>
      </c>
      <c r="G131" s="16" t="n"/>
    </row>
    <row r="132">
      <c r="A132" s="13" t="inlineStr">
        <is>
          <t>Tata Communications Ltd.</t>
        </is>
      </c>
      <c r="B132" s="32" t="inlineStr">
        <is>
          <t>INE151A01013</t>
        </is>
      </c>
      <c r="C132" s="32" t="inlineStr">
        <is>
          <t>Telecom - Services</t>
        </is>
      </c>
      <c r="D132" s="14" t="n">
        <v>1398</v>
      </c>
      <c r="E132" s="15" t="n">
        <v>25.38</v>
      </c>
      <c r="F132" s="16" t="n">
        <v>0.0028</v>
      </c>
      <c r="G132" s="16" t="n"/>
    </row>
    <row r="133">
      <c r="A133" s="13" t="inlineStr">
        <is>
          <t>Indian Railway Catering &amp;Tou. Corp. Ltd.</t>
        </is>
      </c>
      <c r="B133" s="32" t="inlineStr">
        <is>
          <t>INE335Y01020</t>
        </is>
      </c>
      <c r="C133" s="32" t="inlineStr">
        <is>
          <t>Leisure Services</t>
        </is>
      </c>
      <c r="D133" s="14" t="n">
        <v>3591</v>
      </c>
      <c r="E133" s="15" t="n">
        <v>24.66</v>
      </c>
      <c r="F133" s="16" t="n">
        <v>0.0027</v>
      </c>
      <c r="G133" s="16" t="n"/>
    </row>
    <row r="134">
      <c r="A134" s="13" t="inlineStr">
        <is>
          <t>Dr. Reddy's Laboratories Ltd.</t>
        </is>
      </c>
      <c r="B134" s="32" t="inlineStr">
        <is>
          <t>INE089A01031</t>
        </is>
      </c>
      <c r="C134" s="32" t="inlineStr">
        <is>
          <t>Pharmaceuticals &amp; Biotechnology</t>
        </is>
      </c>
      <c r="D134" s="14" t="n">
        <v>1937</v>
      </c>
      <c r="E134" s="15" t="n">
        <v>24.38</v>
      </c>
      <c r="F134" s="16" t="n">
        <v>0.0027</v>
      </c>
      <c r="G134" s="16" t="n"/>
    </row>
    <row r="135">
      <c r="A135" s="13" t="inlineStr">
        <is>
          <t>Tata Consumer Products Ltd.</t>
        </is>
      </c>
      <c r="B135" s="32" t="inlineStr">
        <is>
          <t>INE192A01025</t>
        </is>
      </c>
      <c r="C135" s="32" t="inlineStr">
        <is>
          <t>Agricultural Food &amp; other Products</t>
        </is>
      </c>
      <c r="D135" s="14" t="n">
        <v>2071</v>
      </c>
      <c r="E135" s="15" t="n">
        <v>24.28</v>
      </c>
      <c r="F135" s="16" t="n">
        <v>0.0027</v>
      </c>
      <c r="G135" s="16" t="n"/>
    </row>
    <row r="136">
      <c r="A136" s="13" t="inlineStr">
        <is>
          <t>Petronet LNG Ltd.</t>
        </is>
      </c>
      <c r="B136" s="32" t="inlineStr">
        <is>
          <t>INE347G01014</t>
        </is>
      </c>
      <c r="C136" s="32" t="inlineStr">
        <is>
          <t>Gas</t>
        </is>
      </c>
      <c r="D136" s="14" t="n">
        <v>8921</v>
      </c>
      <c r="E136" s="15" t="n">
        <v>24.25</v>
      </c>
      <c r="F136" s="16" t="n">
        <v>0.0027</v>
      </c>
      <c r="G136" s="16" t="n"/>
    </row>
    <row r="137">
      <c r="A137" s="13" t="inlineStr">
        <is>
          <t>IPCA Laboratories Ltd.</t>
        </is>
      </c>
      <c r="B137" s="32" t="inlineStr">
        <is>
          <t>INE571A01038</t>
        </is>
      </c>
      <c r="C137" s="32" t="inlineStr">
        <is>
          <t>Pharmaceuticals &amp; Biotechnology</t>
        </is>
      </c>
      <c r="D137" s="14" t="n">
        <v>1655</v>
      </c>
      <c r="E137" s="15" t="n">
        <v>24.05</v>
      </c>
      <c r="F137" s="16" t="n">
        <v>0.0026</v>
      </c>
      <c r="G137" s="16" t="n"/>
    </row>
    <row r="138">
      <c r="A138" s="13" t="inlineStr">
        <is>
          <t>KPIT Technologies Ltd.</t>
        </is>
      </c>
      <c r="B138" s="32" t="inlineStr">
        <is>
          <t>INE04I401011</t>
        </is>
      </c>
      <c r="C138" s="32" t="inlineStr">
        <is>
          <t>IT - Software</t>
        </is>
      </c>
      <c r="D138" s="14" t="n">
        <v>1948</v>
      </c>
      <c r="E138" s="15" t="n">
        <v>23.81</v>
      </c>
      <c r="F138" s="16" t="n">
        <v>0.0026</v>
      </c>
      <c r="G138" s="16" t="n"/>
    </row>
    <row r="139">
      <c r="A139" s="13" t="inlineStr">
        <is>
          <t>Tata Motors Passenger Vehicles Ltd.</t>
        </is>
      </c>
      <c r="B139" s="32" t="inlineStr">
        <is>
          <t>INE155A01022</t>
        </is>
      </c>
      <c r="C139" s="32" t="inlineStr">
        <is>
          <t>Automobiles</t>
        </is>
      </c>
      <c r="D139" s="14" t="n">
        <v>6642</v>
      </c>
      <c r="E139" s="15" t="n">
        <v>23.7</v>
      </c>
      <c r="F139" s="16" t="n">
        <v>0.0026</v>
      </c>
      <c r="G139" s="16" t="n"/>
    </row>
    <row r="140">
      <c r="A140" s="13" t="inlineStr">
        <is>
          <t>Apollo Hospitals Enterprise Ltd.</t>
        </is>
      </c>
      <c r="B140" s="32" t="inlineStr">
        <is>
          <t>INE437A01024</t>
        </is>
      </c>
      <c r="C140" s="32" t="inlineStr">
        <is>
          <t>Healthcare Services</t>
        </is>
      </c>
      <c r="D140" s="14" t="n">
        <v>322</v>
      </c>
      <c r="E140" s="15" t="n">
        <v>23.62</v>
      </c>
      <c r="F140" s="16" t="n">
        <v>0.0026</v>
      </c>
      <c r="G140" s="16" t="n"/>
    </row>
    <row r="141">
      <c r="A141" s="13" t="inlineStr">
        <is>
          <t>Cholamandalam Investment &amp; Finance Company Ltd.</t>
        </is>
      </c>
      <c r="B141" s="32" t="inlineStr">
        <is>
          <t>INE121A01024</t>
        </is>
      </c>
      <c r="C141" s="32" t="inlineStr">
        <is>
          <t>Finance</t>
        </is>
      </c>
      <c r="D141" s="14" t="n">
        <v>1340</v>
      </c>
      <c r="E141" s="15" t="n">
        <v>23.26</v>
      </c>
      <c r="F141" s="16" t="n">
        <v>0.0026</v>
      </c>
      <c r="G141" s="16" t="n"/>
    </row>
    <row r="142">
      <c r="A142" s="13" t="inlineStr">
        <is>
          <t>Steel Authority of India Ltd.</t>
        </is>
      </c>
      <c r="B142" s="32" t="inlineStr">
        <is>
          <t>INE114A01011</t>
        </is>
      </c>
      <c r="C142" s="32" t="inlineStr">
        <is>
          <t>Ferrous Metals</t>
        </is>
      </c>
      <c r="D142" s="14" t="n">
        <v>17208</v>
      </c>
      <c r="E142" s="15" t="n">
        <v>23.22</v>
      </c>
      <c r="F142" s="16" t="n">
        <v>0.0026</v>
      </c>
      <c r="G142" s="16" t="n"/>
    </row>
    <row r="143">
      <c r="A143" s="13" t="inlineStr">
        <is>
          <t>ITC Hotels Ltd.</t>
        </is>
      </c>
      <c r="B143" s="32" t="inlineStr">
        <is>
          <t>INE379A01028</t>
        </is>
      </c>
      <c r="C143" s="32" t="inlineStr">
        <is>
          <t>Leisure Services</t>
        </is>
      </c>
      <c r="D143" s="14" t="n">
        <v>11091</v>
      </c>
      <c r="E143" s="15" t="n">
        <v>23.15</v>
      </c>
      <c r="F143" s="16" t="n">
        <v>0.0025</v>
      </c>
      <c r="G143" s="16" t="n"/>
    </row>
    <row r="144">
      <c r="A144" s="13" t="inlineStr">
        <is>
          <t>Kalyan Jewellers India Ltd.</t>
        </is>
      </c>
      <c r="B144" s="32" t="inlineStr">
        <is>
          <t>INE303R01014</t>
        </is>
      </c>
      <c r="C144" s="32" t="inlineStr">
        <is>
          <t>Consumer Durables</t>
        </is>
      </c>
      <c r="D144" s="14" t="n">
        <v>4579</v>
      </c>
      <c r="E144" s="15" t="n">
        <v>23.14</v>
      </c>
      <c r="F144" s="16" t="n">
        <v>0.0025</v>
      </c>
      <c r="G144" s="16" t="n"/>
    </row>
    <row r="145">
      <c r="A145" s="13" t="inlineStr">
        <is>
          <t>Oberoi Realty Ltd.</t>
        </is>
      </c>
      <c r="B145" s="32" t="inlineStr">
        <is>
          <t>INE093I01010</t>
        </is>
      </c>
      <c r="C145" s="32" t="inlineStr">
        <is>
          <t>Realty</t>
        </is>
      </c>
      <c r="D145" s="14" t="n">
        <v>1401</v>
      </c>
      <c r="E145" s="15" t="n">
        <v>23.08</v>
      </c>
      <c r="F145" s="16" t="n">
        <v>0.0025</v>
      </c>
      <c r="G145" s="16" t="n"/>
    </row>
    <row r="146">
      <c r="A146" s="13" t="inlineStr">
        <is>
          <t>Patanjali Foods Ltd.</t>
        </is>
      </c>
      <c r="B146" s="32" t="inlineStr">
        <is>
          <t>INE619A01035</t>
        </is>
      </c>
      <c r="C146" s="32" t="inlineStr">
        <is>
          <t>Agricultural Food &amp; other Products</t>
        </is>
      </c>
      <c r="D146" s="14" t="n">
        <v>4048</v>
      </c>
      <c r="E146" s="15" t="n">
        <v>23</v>
      </c>
      <c r="F146" s="16" t="n">
        <v>0.0025</v>
      </c>
      <c r="G146" s="16" t="n"/>
    </row>
    <row r="147">
      <c r="A147" s="13" t="inlineStr">
        <is>
          <t>Oracle Financial Services Software Ltd.</t>
        </is>
      </c>
      <c r="B147" s="32" t="inlineStr">
        <is>
          <t>INE881D01027</t>
        </is>
      </c>
      <c r="C147" s="32" t="inlineStr">
        <is>
          <t>IT - Software</t>
        </is>
      </c>
      <c r="D147" s="14" t="n">
        <v>282</v>
      </c>
      <c r="E147" s="15" t="n">
        <v>22.86</v>
      </c>
      <c r="F147" s="16" t="n">
        <v>0.0025</v>
      </c>
      <c r="G147" s="16" t="n"/>
    </row>
    <row r="148">
      <c r="A148" s="13" t="inlineStr">
        <is>
          <t>Wipro Ltd.</t>
        </is>
      </c>
      <c r="B148" s="32" t="inlineStr">
        <is>
          <t>INE075A01022</t>
        </is>
      </c>
      <c r="C148" s="32" t="inlineStr">
        <is>
          <t>IT - Software</t>
        </is>
      </c>
      <c r="D148" s="14" t="n">
        <v>9073</v>
      </c>
      <c r="E148" s="15" t="n">
        <v>22.64</v>
      </c>
      <c r="F148" s="16" t="n">
        <v>0.0025</v>
      </c>
      <c r="G148" s="16" t="n"/>
    </row>
    <row r="149">
      <c r="A149" s="13" t="inlineStr">
        <is>
          <t>Bharat Petroleum Corporation Ltd.</t>
        </is>
      </c>
      <c r="B149" s="32" t="inlineStr">
        <is>
          <t>INE029A01011</t>
        </is>
      </c>
      <c r="C149" s="32" t="inlineStr">
        <is>
          <t>Petroleum Products</t>
        </is>
      </c>
      <c r="D149" s="14" t="n">
        <v>6163</v>
      </c>
      <c r="E149" s="15" t="n">
        <v>22.13</v>
      </c>
      <c r="F149" s="16" t="n">
        <v>0.0024</v>
      </c>
      <c r="G149" s="16" t="n"/>
    </row>
    <row r="150">
      <c r="A150" s="13" t="inlineStr">
        <is>
          <t>Balkrishna Industries Ltd.</t>
        </is>
      </c>
      <c r="B150" s="32" t="inlineStr">
        <is>
          <t>INE787D01026</t>
        </is>
      </c>
      <c r="C150" s="32" t="inlineStr">
        <is>
          <t>Auto Components</t>
        </is>
      </c>
      <c r="D150" s="14" t="n">
        <v>953</v>
      </c>
      <c r="E150" s="15" t="n">
        <v>22</v>
      </c>
      <c r="F150" s="16" t="n">
        <v>0.0024</v>
      </c>
      <c r="G150" s="16" t="n"/>
    </row>
    <row r="151">
      <c r="A151" s="13" t="inlineStr">
        <is>
          <t>Britannia Industries Ltd.</t>
        </is>
      </c>
      <c r="B151" s="32" t="inlineStr">
        <is>
          <t>INE216A01030</t>
        </is>
      </c>
      <c r="C151" s="32" t="inlineStr">
        <is>
          <t>Food Products</t>
        </is>
      </c>
      <c r="D151" s="14" t="n">
        <v>375</v>
      </c>
      <c r="E151" s="15" t="n">
        <v>21.92</v>
      </c>
      <c r="F151" s="16" t="n">
        <v>0.0024</v>
      </c>
      <c r="G151" s="16" t="n"/>
    </row>
    <row r="152">
      <c r="A152" s="13" t="inlineStr">
        <is>
          <t>Rail Vikas Nigam Ltd.</t>
        </is>
      </c>
      <c r="B152" s="32" t="inlineStr">
        <is>
          <t>INE415G01027</t>
        </is>
      </c>
      <c r="C152" s="32" t="inlineStr">
        <is>
          <t>Construction</t>
        </is>
      </c>
      <c r="D152" s="14" t="n">
        <v>6756</v>
      </c>
      <c r="E152" s="15" t="n">
        <v>21.9</v>
      </c>
      <c r="F152" s="16" t="n">
        <v>0.0024</v>
      </c>
      <c r="G152" s="16" t="n"/>
    </row>
    <row r="153">
      <c r="A153" s="13" t="inlineStr">
        <is>
          <t>Bank of India</t>
        </is>
      </c>
      <c r="B153" s="32" t="inlineStr">
        <is>
          <t>INE084A01016</t>
        </is>
      </c>
      <c r="C153" s="32" t="inlineStr">
        <is>
          <t>Banks</t>
        </is>
      </c>
      <c r="D153" s="14" t="n">
        <v>14465</v>
      </c>
      <c r="E153" s="15" t="n">
        <v>21.28</v>
      </c>
      <c r="F153" s="16" t="n">
        <v>0.0023</v>
      </c>
      <c r="G153" s="16" t="n"/>
    </row>
    <row r="154">
      <c r="A154" s="13" t="inlineStr">
        <is>
          <t>Tata Elxsi Ltd.</t>
        </is>
      </c>
      <c r="B154" s="32" t="inlineStr">
        <is>
          <t>INE670A01012</t>
        </is>
      </c>
      <c r="C154" s="32" t="inlineStr">
        <is>
          <t>IT - Software</t>
        </is>
      </c>
      <c r="D154" s="14" t="n">
        <v>412</v>
      </c>
      <c r="E154" s="15" t="n">
        <v>21.25</v>
      </c>
      <c r="F154" s="16" t="n">
        <v>0.0023</v>
      </c>
      <c r="G154" s="16" t="n"/>
    </row>
    <row r="155">
      <c r="A155" s="13" t="inlineStr">
        <is>
          <t>Astral Ltd.</t>
        </is>
      </c>
      <c r="B155" s="32" t="inlineStr">
        <is>
          <t>INE006I01046</t>
        </is>
      </c>
      <c r="C155" s="32" t="inlineStr">
        <is>
          <t>Industrial Products</t>
        </is>
      </c>
      <c r="D155" s="14" t="n">
        <v>1465</v>
      </c>
      <c r="E155" s="15" t="n">
        <v>21.11</v>
      </c>
      <c r="F155" s="16" t="n">
        <v>0.0023</v>
      </c>
      <c r="G155" s="16" t="n"/>
    </row>
    <row r="156">
      <c r="A156" s="13" t="inlineStr">
        <is>
          <t>Container Corporation Of India Ltd.</t>
        </is>
      </c>
      <c r="B156" s="32" t="inlineStr">
        <is>
          <t>INE111A01025</t>
        </is>
      </c>
      <c r="C156" s="32" t="inlineStr">
        <is>
          <t>Transport Services</t>
        </is>
      </c>
      <c r="D156" s="14" t="n">
        <v>4101</v>
      </c>
      <c r="E156" s="15" t="n">
        <v>20.97</v>
      </c>
      <c r="F156" s="16" t="n">
        <v>0.0023</v>
      </c>
      <c r="G156" s="16" t="n"/>
    </row>
    <row r="157">
      <c r="A157" s="13" t="inlineStr">
        <is>
          <t>Tata Power Company Ltd.</t>
        </is>
      </c>
      <c r="B157" s="32" t="inlineStr">
        <is>
          <t>INE245A01021</t>
        </is>
      </c>
      <c r="C157" s="32" t="inlineStr">
        <is>
          <t>Power</t>
        </is>
      </c>
      <c r="D157" s="14" t="n">
        <v>5340</v>
      </c>
      <c r="E157" s="15" t="n">
        <v>20.83</v>
      </c>
      <c r="F157" s="16" t="n">
        <v>0.0023</v>
      </c>
      <c r="G157" s="16" t="n"/>
    </row>
    <row r="158">
      <c r="A158" s="13" t="inlineStr">
        <is>
          <t>The Indian Hotels Company Ltd.</t>
        </is>
      </c>
      <c r="B158" s="32" t="inlineStr">
        <is>
          <t>INE053A01029</t>
        </is>
      </c>
      <c r="C158" s="32" t="inlineStr">
        <is>
          <t>Leisure Services</t>
        </is>
      </c>
      <c r="D158" s="14" t="n">
        <v>2793</v>
      </c>
      <c r="E158" s="15" t="n">
        <v>20.79</v>
      </c>
      <c r="F158" s="16" t="n">
        <v>0.0023</v>
      </c>
      <c r="G158" s="16" t="n"/>
    </row>
    <row r="159">
      <c r="A159" s="13" t="inlineStr">
        <is>
          <t>VARUN BEVERAGES LIMITED</t>
        </is>
      </c>
      <c r="B159" s="32" t="inlineStr">
        <is>
          <t>INE200M01039</t>
        </is>
      </c>
      <c r="C159" s="32" t="inlineStr">
        <is>
          <t>Beverages</t>
        </is>
      </c>
      <c r="D159" s="14" t="n">
        <v>4308</v>
      </c>
      <c r="E159" s="15" t="n">
        <v>20.75</v>
      </c>
      <c r="F159" s="16" t="n">
        <v>0.0023</v>
      </c>
      <c r="G159" s="16" t="n"/>
    </row>
    <row r="160">
      <c r="A160" s="13" t="inlineStr">
        <is>
          <t>Exide Industries Ltd.</t>
        </is>
      </c>
      <c r="B160" s="32" t="inlineStr">
        <is>
          <t>INE302A01020</t>
        </is>
      </c>
      <c r="C160" s="32" t="inlineStr">
        <is>
          <t>Auto Components</t>
        </is>
      </c>
      <c r="D160" s="14" t="n">
        <v>5417</v>
      </c>
      <c r="E160" s="15" t="n">
        <v>20.3</v>
      </c>
      <c r="F160" s="16" t="n">
        <v>0.0022</v>
      </c>
      <c r="G160" s="16" t="n"/>
    </row>
    <row r="161">
      <c r="A161" s="13" t="inlineStr">
        <is>
          <t>Adani Total Gas Ltd.</t>
        </is>
      </c>
      <c r="B161" s="32" t="inlineStr">
        <is>
          <t>INE399L01023</t>
        </is>
      </c>
      <c r="C161" s="32" t="inlineStr">
        <is>
          <t>Gas</t>
        </is>
      </c>
      <c r="D161" s="14" t="n">
        <v>3302</v>
      </c>
      <c r="E161" s="15" t="n">
        <v>20.03</v>
      </c>
      <c r="F161" s="16" t="n">
        <v>0.0022</v>
      </c>
      <c r="G161" s="16" t="n"/>
    </row>
    <row r="162">
      <c r="A162" s="13" t="inlineStr">
        <is>
          <t>Apollo Tyres Ltd.</t>
        </is>
      </c>
      <c r="B162" s="32" t="inlineStr">
        <is>
          <t>INE438A01022</t>
        </is>
      </c>
      <c r="C162" s="32" t="inlineStr">
        <is>
          <t>Auto Components</t>
        </is>
      </c>
      <c r="D162" s="14" t="n">
        <v>3853</v>
      </c>
      <c r="E162" s="15" t="n">
        <v>19.8</v>
      </c>
      <c r="F162" s="16" t="n">
        <v>0.0022</v>
      </c>
      <c r="G162" s="16" t="n"/>
    </row>
    <row r="163">
      <c r="A163" s="13" t="inlineStr">
        <is>
          <t>LIC Housing Finance Ltd.</t>
        </is>
      </c>
      <c r="B163" s="32" t="inlineStr">
        <is>
          <t>INE115A01026</t>
        </is>
      </c>
      <c r="C163" s="32" t="inlineStr">
        <is>
          <t>Finance</t>
        </is>
      </c>
      <c r="D163" s="14" t="n">
        <v>3579</v>
      </c>
      <c r="E163" s="15" t="n">
        <v>19.65</v>
      </c>
      <c r="F163" s="16" t="n">
        <v>0.0022</v>
      </c>
      <c r="G163" s="16" t="n"/>
    </row>
    <row r="164">
      <c r="A164" s="13" t="inlineStr">
        <is>
          <t>Indian Oil Corporation Ltd.</t>
        </is>
      </c>
      <c r="B164" s="32" t="inlineStr">
        <is>
          <t>INE242A01010</t>
        </is>
      </c>
      <c r="C164" s="32" t="inlineStr">
        <is>
          <t>Petroleum Products</t>
        </is>
      </c>
      <c r="D164" s="14" t="n">
        <v>11882</v>
      </c>
      <c r="E164" s="15" t="n">
        <v>19.22</v>
      </c>
      <c r="F164" s="16" t="n">
        <v>0.0021</v>
      </c>
      <c r="G164" s="16" t="n"/>
    </row>
    <row r="165">
      <c r="A165" s="13" t="inlineStr">
        <is>
          <t>Berger Paints (I) Ltd.</t>
        </is>
      </c>
      <c r="B165" s="32" t="inlineStr">
        <is>
          <t>INE463A01038</t>
        </is>
      </c>
      <c r="C165" s="32" t="inlineStr">
        <is>
          <t>Consumer Durables</t>
        </is>
      </c>
      <c r="D165" s="14" t="n">
        <v>3390</v>
      </c>
      <c r="E165" s="15" t="n">
        <v>19.14</v>
      </c>
      <c r="F165" s="16" t="n">
        <v>0.0021</v>
      </c>
      <c r="G165" s="16" t="n"/>
    </row>
    <row r="166">
      <c r="A166" s="13" t="inlineStr">
        <is>
          <t>Dalmia Bharat Ltd.</t>
        </is>
      </c>
      <c r="B166" s="32" t="inlineStr">
        <is>
          <t>INE00R701025</t>
        </is>
      </c>
      <c r="C166" s="32" t="inlineStr">
        <is>
          <t>Cement &amp; Cement Products</t>
        </is>
      </c>
      <c r="D166" s="14" t="n">
        <v>948</v>
      </c>
      <c r="E166" s="15" t="n">
        <v>19.05</v>
      </c>
      <c r="F166" s="16" t="n">
        <v>0.0021</v>
      </c>
      <c r="G166" s="16" t="n"/>
    </row>
    <row r="167">
      <c r="A167" s="13" t="inlineStr">
        <is>
          <t>Lloyds Metals And Energy Ltd.</t>
        </is>
      </c>
      <c r="B167" s="32" t="inlineStr">
        <is>
          <t>INE281B01032</t>
        </is>
      </c>
      <c r="C167" s="32" t="inlineStr">
        <is>
          <t>Minerals &amp; Mining</t>
        </is>
      </c>
      <c r="D167" s="14" t="n">
        <v>1560</v>
      </c>
      <c r="E167" s="15" t="n">
        <v>19.04</v>
      </c>
      <c r="F167" s="16" t="n">
        <v>0.0021</v>
      </c>
      <c r="G167" s="16" t="n"/>
    </row>
    <row r="168">
      <c r="A168" s="13" t="inlineStr">
        <is>
          <t>Abbott India Ltd.</t>
        </is>
      </c>
      <c r="B168" s="32" t="inlineStr">
        <is>
          <t>INE358A01014</t>
        </is>
      </c>
      <c r="C168" s="32" t="inlineStr">
        <is>
          <t>Pharmaceuticals &amp; Biotechnology</t>
        </is>
      </c>
      <c r="D168" s="14" t="n">
        <v>63</v>
      </c>
      <c r="E168" s="15" t="n">
        <v>18.95</v>
      </c>
      <c r="F168" s="16" t="n">
        <v>0.0021</v>
      </c>
      <c r="G168" s="16" t="n"/>
    </row>
    <row r="169">
      <c r="A169" s="13" t="inlineStr">
        <is>
          <t>Adani Enterprises Ltd.</t>
        </is>
      </c>
      <c r="B169" s="32" t="inlineStr">
        <is>
          <t>INE423A01024</t>
        </is>
      </c>
      <c r="C169" s="32" t="inlineStr">
        <is>
          <t>Metals &amp; Minerals Trading</t>
        </is>
      </c>
      <c r="D169" s="14" t="n">
        <v>828</v>
      </c>
      <c r="E169" s="15" t="n">
        <v>18.88</v>
      </c>
      <c r="F169" s="16" t="n">
        <v>0.0021</v>
      </c>
      <c r="G169" s="16" t="n"/>
    </row>
    <row r="170">
      <c r="A170" s="13" t="inlineStr">
        <is>
          <t>Avenue Supermarts Ltd.</t>
        </is>
      </c>
      <c r="B170" s="32" t="inlineStr">
        <is>
          <t>INE192R01011</t>
        </is>
      </c>
      <c r="C170" s="32" t="inlineStr">
        <is>
          <t>Retailing</t>
        </is>
      </c>
      <c r="D170" s="14" t="n">
        <v>468</v>
      </c>
      <c r="E170" s="15" t="n">
        <v>18.7</v>
      </c>
      <c r="F170" s="16" t="n">
        <v>0.0021</v>
      </c>
      <c r="G170" s="16" t="n"/>
    </row>
    <row r="171">
      <c r="A171" s="13" t="inlineStr">
        <is>
          <t>Schaeffler India Ltd.</t>
        </is>
      </c>
      <c r="B171" s="32" t="inlineStr">
        <is>
          <t>INE513A01022</t>
        </is>
      </c>
      <c r="C171" s="32" t="inlineStr">
        <is>
          <t>Auto Components</t>
        </is>
      </c>
      <c r="D171" s="14" t="n">
        <v>479</v>
      </c>
      <c r="E171" s="15" t="n">
        <v>18.68</v>
      </c>
      <c r="F171" s="16" t="n">
        <v>0.0021</v>
      </c>
      <c r="G171" s="16" t="n"/>
    </row>
    <row r="172">
      <c r="A172" s="13" t="inlineStr">
        <is>
          <t>Adani Power Ltd.</t>
        </is>
      </c>
      <c r="B172" s="32" t="inlineStr">
        <is>
          <t>INE814H01029</t>
        </is>
      </c>
      <c r="C172" s="32" t="inlineStr">
        <is>
          <t>Power</t>
        </is>
      </c>
      <c r="D172" s="14" t="n">
        <v>12516</v>
      </c>
      <c r="E172" s="15" t="n">
        <v>18.46</v>
      </c>
      <c r="F172" s="16" t="n">
        <v>0.002</v>
      </c>
      <c r="G172" s="16" t="n"/>
    </row>
    <row r="173">
      <c r="A173" s="13" t="inlineStr">
        <is>
          <t>Nippon Life India Asset Management Ltd.</t>
        </is>
      </c>
      <c r="B173" s="32" t="inlineStr">
        <is>
          <t>INE298J01013</t>
        </is>
      </c>
      <c r="C173" s="32" t="inlineStr">
        <is>
          <t>Capital Markets</t>
        </is>
      </c>
      <c r="D173" s="14" t="n">
        <v>2103</v>
      </c>
      <c r="E173" s="15" t="n">
        <v>18.41</v>
      </c>
      <c r="F173" s="16" t="n">
        <v>0.002</v>
      </c>
      <c r="G173" s="16" t="n"/>
    </row>
    <row r="174">
      <c r="A174" s="13" t="inlineStr">
        <is>
          <t>Apar Industries Ltd.</t>
        </is>
      </c>
      <c r="B174" s="32" t="inlineStr">
        <is>
          <t>INE372A01015</t>
        </is>
      </c>
      <c r="C174" s="32" t="inlineStr">
        <is>
          <t>Electrical Equipment</t>
        </is>
      </c>
      <c r="D174" s="14" t="n">
        <v>201</v>
      </c>
      <c r="E174" s="15" t="n">
        <v>18.41</v>
      </c>
      <c r="F174" s="16" t="n">
        <v>0.002</v>
      </c>
      <c r="G174" s="16" t="n"/>
    </row>
    <row r="175">
      <c r="A175" s="13" t="inlineStr">
        <is>
          <t>LTIMindtree Ltd.</t>
        </is>
      </c>
      <c r="B175" s="32" t="inlineStr">
        <is>
          <t>INE214T01019</t>
        </is>
      </c>
      <c r="C175" s="32" t="inlineStr">
        <is>
          <t>IT - Software</t>
        </is>
      </c>
      <c r="D175" s="14" t="n">
        <v>294</v>
      </c>
      <c r="E175" s="15" t="n">
        <v>17.92</v>
      </c>
      <c r="F175" s="16" t="n">
        <v>0.002</v>
      </c>
      <c r="G175" s="16" t="n"/>
    </row>
    <row r="176">
      <c r="A176" s="13" t="inlineStr">
        <is>
          <t>AIA Engineering Ltd.</t>
        </is>
      </c>
      <c r="B176" s="32" t="inlineStr">
        <is>
          <t>INE212H01026</t>
        </is>
      </c>
      <c r="C176" s="32" t="inlineStr">
        <is>
          <t>Industrial Products</t>
        </is>
      </c>
      <c r="D176" s="14" t="n">
        <v>462</v>
      </c>
      <c r="E176" s="15" t="n">
        <v>17.85</v>
      </c>
      <c r="F176" s="16" t="n">
        <v>0.002</v>
      </c>
      <c r="G176" s="16" t="n"/>
    </row>
    <row r="177">
      <c r="A177" s="13" t="inlineStr">
        <is>
          <t>Motilal Oswal Financial Services Ltd.</t>
        </is>
      </c>
      <c r="B177" s="32" t="inlineStr">
        <is>
          <t>INE338I01027</t>
        </is>
      </c>
      <c r="C177" s="32" t="inlineStr">
        <is>
          <t>Capital Markets</t>
        </is>
      </c>
      <c r="D177" s="14" t="n">
        <v>1837</v>
      </c>
      <c r="E177" s="15" t="n">
        <v>17.63</v>
      </c>
      <c r="F177" s="16" t="n">
        <v>0.0019</v>
      </c>
      <c r="G177" s="16" t="n"/>
    </row>
    <row r="178">
      <c r="A178" s="13" t="inlineStr">
        <is>
          <t>Bank of Baroda</t>
        </is>
      </c>
      <c r="B178" s="32" t="inlineStr">
        <is>
          <t>INE028A01039</t>
        </is>
      </c>
      <c r="C178" s="32" t="inlineStr">
        <is>
          <t>Banks</t>
        </is>
      </c>
      <c r="D178" s="14" t="n">
        <v>5870</v>
      </c>
      <c r="E178" s="15" t="n">
        <v>17.01</v>
      </c>
      <c r="F178" s="16" t="n">
        <v>0.0019</v>
      </c>
      <c r="G178" s="16" t="n"/>
    </row>
    <row r="179">
      <c r="A179" s="13" t="inlineStr">
        <is>
          <t>Power Finance Corporation Ltd.</t>
        </is>
      </c>
      <c r="B179" s="32" t="inlineStr">
        <is>
          <t>INE134E01011</t>
        </is>
      </c>
      <c r="C179" s="32" t="inlineStr">
        <is>
          <t>Finance</t>
        </is>
      </c>
      <c r="D179" s="14" t="n">
        <v>4631</v>
      </c>
      <c r="E179" s="15" t="n">
        <v>16.8</v>
      </c>
      <c r="F179" s="16" t="n">
        <v>0.0018</v>
      </c>
      <c r="G179" s="16" t="n"/>
    </row>
    <row r="180">
      <c r="A180" s="13" t="inlineStr">
        <is>
          <t>Cochin Shipyard Ltd.</t>
        </is>
      </c>
      <c r="B180" s="32" t="inlineStr">
        <is>
          <t>INE704P01025</t>
        </is>
      </c>
      <c r="C180" s="32" t="inlineStr">
        <is>
          <t>Industrial Manufacturing</t>
        </is>
      </c>
      <c r="D180" s="14" t="n">
        <v>1007</v>
      </c>
      <c r="E180" s="15" t="n">
        <v>16.78</v>
      </c>
      <c r="F180" s="16" t="n">
        <v>0.0018</v>
      </c>
      <c r="G180" s="16" t="n"/>
    </row>
    <row r="181">
      <c r="A181" s="13" t="inlineStr">
        <is>
          <t>Indraprastha Gas Ltd.</t>
        </is>
      </c>
      <c r="B181" s="32" t="inlineStr">
        <is>
          <t>INE203G01027</t>
        </is>
      </c>
      <c r="C181" s="32" t="inlineStr">
        <is>
          <t>Gas</t>
        </is>
      </c>
      <c r="D181" s="14" t="n">
        <v>8350</v>
      </c>
      <c r="E181" s="15" t="n">
        <v>16.65</v>
      </c>
      <c r="F181" s="16" t="n">
        <v>0.0018</v>
      </c>
      <c r="G181" s="16" t="n"/>
    </row>
    <row r="182">
      <c r="A182" s="13" t="inlineStr">
        <is>
          <t>Gujarat Fluorochemicals Ltd.</t>
        </is>
      </c>
      <c r="B182" s="32" t="inlineStr">
        <is>
          <t>INE09N301011</t>
        </is>
      </c>
      <c r="C182" s="32" t="inlineStr">
        <is>
          <t>Chemicals &amp; Petrochemicals</t>
        </is>
      </c>
      <c r="D182" s="14" t="n">
        <v>486</v>
      </c>
      <c r="E182" s="15" t="n">
        <v>16.64</v>
      </c>
      <c r="F182" s="16" t="n">
        <v>0.0018</v>
      </c>
      <c r="G182" s="16" t="n"/>
    </row>
    <row r="183">
      <c r="A183" s="13" t="inlineStr">
        <is>
          <t>Bharat Dynamics Ltd.</t>
        </is>
      </c>
      <c r="B183" s="32" t="inlineStr">
        <is>
          <t>INE171Z01026</t>
        </is>
      </c>
      <c r="C183" s="32" t="inlineStr">
        <is>
          <t>Aerospace &amp; Defense</t>
        </is>
      </c>
      <c r="D183" s="14" t="n">
        <v>1097</v>
      </c>
      <c r="E183" s="15" t="n">
        <v>16.6</v>
      </c>
      <c r="F183" s="16" t="n">
        <v>0.0018</v>
      </c>
      <c r="G183" s="16" t="n"/>
    </row>
    <row r="184">
      <c r="A184" s="13" t="inlineStr">
        <is>
          <t>Info Edge (India) Ltd.</t>
        </is>
      </c>
      <c r="B184" s="32" t="inlineStr">
        <is>
          <t>INE663F01032</t>
        </is>
      </c>
      <c r="C184" s="32" t="inlineStr">
        <is>
          <t>Retailing</t>
        </is>
      </c>
      <c r="D184" s="14" t="n">
        <v>1236</v>
      </c>
      <c r="E184" s="15" t="n">
        <v>16.44</v>
      </c>
      <c r="F184" s="16" t="n">
        <v>0.0018</v>
      </c>
      <c r="G184" s="16" t="n"/>
    </row>
    <row r="185">
      <c r="A185" s="13" t="inlineStr">
        <is>
          <t>Samvardhana Motherson International Ltd.</t>
        </is>
      </c>
      <c r="B185" s="32" t="inlineStr">
        <is>
          <t>INE775A01035</t>
        </is>
      </c>
      <c r="C185" s="32" t="inlineStr">
        <is>
          <t>Auto Components</t>
        </is>
      </c>
      <c r="D185" s="14" t="n">
        <v>14119</v>
      </c>
      <c r="E185" s="15" t="n">
        <v>16.42</v>
      </c>
      <c r="F185" s="16" t="n">
        <v>0.0018</v>
      </c>
      <c r="G185" s="16" t="n"/>
    </row>
    <row r="186">
      <c r="A186" s="13" t="inlineStr">
        <is>
          <t>Canara Bank</t>
        </is>
      </c>
      <c r="B186" s="32" t="inlineStr">
        <is>
          <t>INE476A01022</t>
        </is>
      </c>
      <c r="C186" s="32" t="inlineStr">
        <is>
          <t>Banks</t>
        </is>
      </c>
      <c r="D186" s="14" t="n">
        <v>10721</v>
      </c>
      <c r="E186" s="15" t="n">
        <v>16.25</v>
      </c>
      <c r="F186" s="16" t="n">
        <v>0.0018</v>
      </c>
      <c r="G186" s="16" t="n"/>
    </row>
    <row r="187">
      <c r="A187" s="13" t="inlineStr">
        <is>
          <t>Bajaj Holdings &amp; Investment Ltd.</t>
        </is>
      </c>
      <c r="B187" s="32" t="inlineStr">
        <is>
          <t>INE118A01012</t>
        </is>
      </c>
      <c r="C187" s="32" t="inlineStr">
        <is>
          <t>Finance</t>
        </is>
      </c>
      <c r="D187" s="14" t="n">
        <v>138</v>
      </c>
      <c r="E187" s="15" t="n">
        <v>15.87</v>
      </c>
      <c r="F187" s="16" t="n">
        <v>0.0017</v>
      </c>
      <c r="G187" s="16" t="n"/>
    </row>
    <row r="188">
      <c r="A188" s="13" t="inlineStr">
        <is>
          <t>Bharti Hexacom Ltd.</t>
        </is>
      </c>
      <c r="B188" s="32" t="inlineStr">
        <is>
          <t>INE343G01021</t>
        </is>
      </c>
      <c r="C188" s="32" t="inlineStr">
        <is>
          <t>Telecom - Services</t>
        </is>
      </c>
      <c r="D188" s="14" t="n">
        <v>895</v>
      </c>
      <c r="E188" s="15" t="n">
        <v>15.83</v>
      </c>
      <c r="F188" s="16" t="n">
        <v>0.0017</v>
      </c>
      <c r="G188" s="16" t="n"/>
    </row>
    <row r="189">
      <c r="A189" s="13" t="inlineStr">
        <is>
          <t>ICICI Lombard General Insurance Co. Ltd.</t>
        </is>
      </c>
      <c r="B189" s="32" t="inlineStr">
        <is>
          <t>INE765G01017</t>
        </is>
      </c>
      <c r="C189" s="32" t="inlineStr">
        <is>
          <t>Insurance</t>
        </is>
      </c>
      <c r="D189" s="14" t="n">
        <v>767</v>
      </c>
      <c r="E189" s="15" t="n">
        <v>15.11</v>
      </c>
      <c r="F189" s="16" t="n">
        <v>0.0017</v>
      </c>
      <c r="G189" s="16" t="n"/>
    </row>
    <row r="190">
      <c r="A190" s="13" t="inlineStr">
        <is>
          <t>GAIL (India) Ltd.</t>
        </is>
      </c>
      <c r="B190" s="32" t="inlineStr">
        <is>
          <t>INE129A01019</t>
        </is>
      </c>
      <c r="C190" s="32" t="inlineStr">
        <is>
          <t>Gas</t>
        </is>
      </c>
      <c r="D190" s="14" t="n">
        <v>8578</v>
      </c>
      <c r="E190" s="15" t="n">
        <v>15.11</v>
      </c>
      <c r="F190" s="16" t="n">
        <v>0.0017</v>
      </c>
      <c r="G190" s="16" t="n"/>
    </row>
    <row r="191">
      <c r="A191" s="13" t="inlineStr">
        <is>
          <t>Escorts Kubota Ltd.</t>
        </is>
      </c>
      <c r="B191" s="32" t="inlineStr">
        <is>
          <t>INE042A01014</t>
        </is>
      </c>
      <c r="C191" s="32" t="inlineStr">
        <is>
          <t>Agricultural, Commercial &amp; Construction Vehicles</t>
        </is>
      </c>
      <c r="D191" s="14" t="n">
        <v>395</v>
      </c>
      <c r="E191" s="15" t="n">
        <v>15.08</v>
      </c>
      <c r="F191" s="16" t="n">
        <v>0.0017</v>
      </c>
      <c r="G191" s="16" t="n"/>
    </row>
    <row r="192">
      <c r="A192" s="13" t="inlineStr">
        <is>
          <t>Linde India Ltd.</t>
        </is>
      </c>
      <c r="B192" s="32" t="inlineStr">
        <is>
          <t>INE473A01011</t>
        </is>
      </c>
      <c r="C192" s="32" t="inlineStr">
        <is>
          <t>Chemicals &amp; Petrochemicals</t>
        </is>
      </c>
      <c r="D192" s="14" t="n">
        <v>250</v>
      </c>
      <c r="E192" s="15" t="n">
        <v>14.92</v>
      </c>
      <c r="F192" s="16" t="n">
        <v>0.0016</v>
      </c>
      <c r="G192" s="16" t="n"/>
    </row>
    <row r="193">
      <c r="A193" s="13" t="inlineStr">
        <is>
          <t>DLF Ltd.</t>
        </is>
      </c>
      <c r="B193" s="32" t="inlineStr">
        <is>
          <t>INE271C01023</t>
        </is>
      </c>
      <c r="C193" s="32" t="inlineStr">
        <is>
          <t>Realty</t>
        </is>
      </c>
      <c r="D193" s="14" t="n">
        <v>2040</v>
      </c>
      <c r="E193" s="15" t="n">
        <v>14.76</v>
      </c>
      <c r="F193" s="16" t="n">
        <v>0.0016</v>
      </c>
      <c r="G193" s="16" t="n"/>
    </row>
    <row r="194">
      <c r="A194" s="13" t="inlineStr">
        <is>
          <t>CG Power and Industrial Solutions Ltd.</t>
        </is>
      </c>
      <c r="B194" s="32" t="inlineStr">
        <is>
          <t>INE067A01029</t>
        </is>
      </c>
      <c r="C194" s="32" t="inlineStr">
        <is>
          <t>Electrical Equipment</t>
        </is>
      </c>
      <c r="D194" s="14" t="n">
        <v>2183</v>
      </c>
      <c r="E194" s="15" t="n">
        <v>14.69</v>
      </c>
      <c r="F194" s="16" t="n">
        <v>0.0016</v>
      </c>
      <c r="G194" s="16" t="n"/>
    </row>
    <row r="195">
      <c r="A195" s="13" t="inlineStr">
        <is>
          <t>Godrej Consumer Products Ltd.</t>
        </is>
      </c>
      <c r="B195" s="32" t="inlineStr">
        <is>
          <t>INE102D01028</t>
        </is>
      </c>
      <c r="C195" s="32" t="inlineStr">
        <is>
          <t>Personal Products</t>
        </is>
      </c>
      <c r="D195" s="14" t="n">
        <v>1280</v>
      </c>
      <c r="E195" s="15" t="n">
        <v>14.66</v>
      </c>
      <c r="F195" s="16" t="n">
        <v>0.0016</v>
      </c>
      <c r="G195" s="16" t="n"/>
    </row>
    <row r="196">
      <c r="A196" s="13" t="inlineStr">
        <is>
          <t>Syngene International Ltd.</t>
        </is>
      </c>
      <c r="B196" s="32" t="inlineStr">
        <is>
          <t>INE398R01022</t>
        </is>
      </c>
      <c r="C196" s="32" t="inlineStr">
        <is>
          <t>Healthcare Services</t>
        </is>
      </c>
      <c r="D196" s="14" t="n">
        <v>2258</v>
      </c>
      <c r="E196" s="15" t="n">
        <v>14.64</v>
      </c>
      <c r="F196" s="16" t="n">
        <v>0.0016</v>
      </c>
      <c r="G196" s="16" t="n"/>
    </row>
    <row r="197">
      <c r="A197" s="13" t="inlineStr">
        <is>
          <t>L&amp;T Technology Services Ltd.</t>
        </is>
      </c>
      <c r="B197" s="32" t="inlineStr">
        <is>
          <t>INE010V01017</t>
        </is>
      </c>
      <c r="C197" s="32" t="inlineStr">
        <is>
          <t>IT - Services</t>
        </is>
      </c>
      <c r="D197" s="14" t="n">
        <v>328</v>
      </c>
      <c r="E197" s="15" t="n">
        <v>14.56</v>
      </c>
      <c r="F197" s="16" t="n">
        <v>0.0016</v>
      </c>
      <c r="G197" s="16" t="n"/>
    </row>
    <row r="198">
      <c r="A198" s="13" t="inlineStr">
        <is>
          <t>United Breweries Ltd.</t>
        </is>
      </c>
      <c r="B198" s="32" t="inlineStr">
        <is>
          <t>INE686F01025</t>
        </is>
      </c>
      <c r="C198" s="32" t="inlineStr">
        <is>
          <t>Beverages</t>
        </is>
      </c>
      <c r="D198" s="14" t="n">
        <v>859</v>
      </c>
      <c r="E198" s="15" t="n">
        <v>14.52</v>
      </c>
      <c r="F198" s="16" t="n">
        <v>0.0016</v>
      </c>
      <c r="G198" s="16" t="n"/>
    </row>
    <row r="199">
      <c r="A199" s="13" t="inlineStr">
        <is>
          <t>Pidilite Industries Ltd.</t>
        </is>
      </c>
      <c r="B199" s="32" t="inlineStr">
        <is>
          <t>INE318A01026</t>
        </is>
      </c>
      <c r="C199" s="32" t="inlineStr">
        <is>
          <t>Chemicals &amp; Petrochemicals</t>
        </is>
      </c>
      <c r="D199" s="14" t="n">
        <v>987</v>
      </c>
      <c r="E199" s="15" t="n">
        <v>14.51</v>
      </c>
      <c r="F199" s="16" t="n">
        <v>0.0016</v>
      </c>
      <c r="G199" s="16" t="n"/>
    </row>
    <row r="200">
      <c r="A200" s="13" t="inlineStr">
        <is>
          <t>Procter &amp; Gamble Hygiene&amp;HealthCare Ltd.</t>
        </is>
      </c>
      <c r="B200" s="32" t="inlineStr">
        <is>
          <t>INE179A01014</t>
        </is>
      </c>
      <c r="C200" s="32" t="inlineStr">
        <is>
          <t>Personal Products</t>
        </is>
      </c>
      <c r="D200" s="14" t="n">
        <v>113</v>
      </c>
      <c r="E200" s="15" t="n">
        <v>14.41</v>
      </c>
      <c r="F200" s="16" t="n">
        <v>0.0016</v>
      </c>
      <c r="G200" s="16" t="n"/>
    </row>
    <row r="201">
      <c r="A201" s="13" t="inlineStr">
        <is>
          <t>REC Ltd.</t>
        </is>
      </c>
      <c r="B201" s="32" t="inlineStr">
        <is>
          <t>INE020B01018</t>
        </is>
      </c>
      <c r="C201" s="32" t="inlineStr">
        <is>
          <t>Finance</t>
        </is>
      </c>
      <c r="D201" s="14" t="n">
        <v>3972</v>
      </c>
      <c r="E201" s="15" t="n">
        <v>14.33</v>
      </c>
      <c r="F201" s="16" t="n">
        <v>0.0016</v>
      </c>
      <c r="G201" s="16" t="n"/>
    </row>
    <row r="202">
      <c r="A202" s="13" t="inlineStr">
        <is>
          <t>K.P.R. Mill Ltd.</t>
        </is>
      </c>
      <c r="B202" s="32" t="inlineStr">
        <is>
          <t>INE930H01031</t>
        </is>
      </c>
      <c r="C202" s="32" t="inlineStr">
        <is>
          <t>Textiles &amp; Apparels</t>
        </is>
      </c>
      <c r="D202" s="14" t="n">
        <v>1324</v>
      </c>
      <c r="E202" s="15" t="n">
        <v>14.29</v>
      </c>
      <c r="F202" s="16" t="n">
        <v>0.0016</v>
      </c>
      <c r="G202" s="16" t="n"/>
    </row>
    <row r="203">
      <c r="A203" s="13" t="inlineStr">
        <is>
          <t>Housing &amp; Urban Development Corp Ltd.</t>
        </is>
      </c>
      <c r="B203" s="32" t="inlineStr">
        <is>
          <t>INE031A01017</t>
        </is>
      </c>
      <c r="C203" s="32" t="inlineStr">
        <is>
          <t>Finance</t>
        </is>
      </c>
      <c r="D203" s="14" t="n">
        <v>5974</v>
      </c>
      <c r="E203" s="15" t="n">
        <v>14.29</v>
      </c>
      <c r="F203" s="16" t="n">
        <v>0.0016</v>
      </c>
      <c r="G203" s="16" t="n"/>
    </row>
    <row r="204">
      <c r="A204" s="13" t="inlineStr">
        <is>
          <t>General Insurance Corporation of India</t>
        </is>
      </c>
      <c r="B204" s="32" t="inlineStr">
        <is>
          <t>INE481Y01014</t>
        </is>
      </c>
      <c r="C204" s="32" t="inlineStr">
        <is>
          <t>Insurance</t>
        </is>
      </c>
      <c r="D204" s="14" t="n">
        <v>3681</v>
      </c>
      <c r="E204" s="15" t="n">
        <v>14.25</v>
      </c>
      <c r="F204" s="16" t="n">
        <v>0.0016</v>
      </c>
      <c r="G204" s="16" t="n"/>
    </row>
    <row r="205">
      <c r="A205" s="13" t="inlineStr">
        <is>
          <t>Godfrey Phillips India Ltd.</t>
        </is>
      </c>
      <c r="B205" s="32" t="inlineStr">
        <is>
          <t>INE260B01028</t>
        </is>
      </c>
      <c r="C205" s="32" t="inlineStr">
        <is>
          <t>Cigarettes &amp; Tobacco Products</t>
        </is>
      </c>
      <c r="D205" s="14" t="n">
        <v>484</v>
      </c>
      <c r="E205" s="15" t="n">
        <v>13.91</v>
      </c>
      <c r="F205" s="16" t="n">
        <v>0.0015</v>
      </c>
      <c r="G205" s="16" t="n"/>
    </row>
    <row r="206">
      <c r="A206" s="13" t="inlineStr">
        <is>
          <t>Tata Technologies Ltd.</t>
        </is>
      </c>
      <c r="B206" s="32" t="inlineStr">
        <is>
          <t>INE142M01025</t>
        </is>
      </c>
      <c r="C206" s="32" t="inlineStr">
        <is>
          <t>IT - Services</t>
        </is>
      </c>
      <c r="D206" s="14" t="n">
        <v>2042</v>
      </c>
      <c r="E206" s="15" t="n">
        <v>13.87</v>
      </c>
      <c r="F206" s="16" t="n">
        <v>0.0015</v>
      </c>
      <c r="G206" s="16" t="n"/>
    </row>
    <row r="207">
      <c r="A207" s="13" t="inlineStr">
        <is>
          <t>ACC Ltd.</t>
        </is>
      </c>
      <c r="B207" s="32" t="inlineStr">
        <is>
          <t>INE012A01025</t>
        </is>
      </c>
      <c r="C207" s="32" t="inlineStr">
        <is>
          <t>Cement &amp; Cement Products</t>
        </is>
      </c>
      <c r="D207" s="14" t="n">
        <v>745</v>
      </c>
      <c r="E207" s="15" t="n">
        <v>13.79</v>
      </c>
      <c r="F207" s="16" t="n">
        <v>0.0015</v>
      </c>
      <c r="G207" s="16" t="n"/>
    </row>
    <row r="208">
      <c r="A208" s="13" t="inlineStr">
        <is>
          <t>Punjab National Bank</t>
        </is>
      </c>
      <c r="B208" s="32" t="inlineStr">
        <is>
          <t>INE160A01022</t>
        </is>
      </c>
      <c r="C208" s="32" t="inlineStr">
        <is>
          <t>Banks</t>
        </is>
      </c>
      <c r="D208" s="14" t="n">
        <v>10964</v>
      </c>
      <c r="E208" s="15" t="n">
        <v>13.65</v>
      </c>
      <c r="F208" s="16" t="n">
        <v>0.0015</v>
      </c>
      <c r="G208" s="16" t="n"/>
    </row>
    <row r="209">
      <c r="A209" s="13" t="inlineStr">
        <is>
          <t>United Spirits Ltd.</t>
        </is>
      </c>
      <c r="B209" s="32" t="inlineStr">
        <is>
          <t>INE854D01024</t>
        </is>
      </c>
      <c r="C209" s="32" t="inlineStr">
        <is>
          <t>Beverages</t>
        </is>
      </c>
      <c r="D209" s="14" t="n">
        <v>939</v>
      </c>
      <c r="E209" s="15" t="n">
        <v>13.63</v>
      </c>
      <c r="F209" s="16" t="n">
        <v>0.0015</v>
      </c>
      <c r="G209" s="16" t="n"/>
    </row>
    <row r="210">
      <c r="A210" s="13" t="inlineStr">
        <is>
          <t>Indian Renewable Energy Dev Agency Ltd.</t>
        </is>
      </c>
      <c r="B210" s="32" t="inlineStr">
        <is>
          <t>INE202E01016</t>
        </is>
      </c>
      <c r="C210" s="32" t="inlineStr">
        <is>
          <t>Finance</t>
        </is>
      </c>
      <c r="D210" s="14" t="n">
        <v>9470</v>
      </c>
      <c r="E210" s="15" t="n">
        <v>13.53</v>
      </c>
      <c r="F210" s="16" t="n">
        <v>0.0015</v>
      </c>
      <c r="G210" s="16" t="n"/>
    </row>
    <row r="211">
      <c r="A211" s="13" t="inlineStr">
        <is>
          <t>Thermax Ltd.</t>
        </is>
      </c>
      <c r="B211" s="32" t="inlineStr">
        <is>
          <t>INE152A01029</t>
        </is>
      </c>
      <c r="C211" s="32" t="inlineStr">
        <is>
          <t>Electrical Equipment</t>
        </is>
      </c>
      <c r="D211" s="14" t="n">
        <v>461</v>
      </c>
      <c r="E211" s="15" t="n">
        <v>13.46</v>
      </c>
      <c r="F211" s="16" t="n">
        <v>0.0015</v>
      </c>
      <c r="G211" s="16" t="n"/>
    </row>
    <row r="212">
      <c r="A212" s="13" t="inlineStr">
        <is>
          <t>Premier Energies Ltd.</t>
        </is>
      </c>
      <c r="B212" s="32" t="inlineStr">
        <is>
          <t>INE0BS701011</t>
        </is>
      </c>
      <c r="C212" s="32" t="inlineStr">
        <is>
          <t>Electrical Equipment</t>
        </is>
      </c>
      <c r="D212" s="14" t="n">
        <v>1360</v>
      </c>
      <c r="E212" s="15" t="n">
        <v>13.27</v>
      </c>
      <c r="F212" s="16" t="n">
        <v>0.0015</v>
      </c>
      <c r="G212" s="16" t="n"/>
    </row>
    <row r="213">
      <c r="A213" s="13" t="inlineStr">
        <is>
          <t>CRISIL Ltd.</t>
        </is>
      </c>
      <c r="B213" s="32" t="inlineStr">
        <is>
          <t>INE007A01025</t>
        </is>
      </c>
      <c r="C213" s="32" t="inlineStr">
        <is>
          <t>Finance</t>
        </is>
      </c>
      <c r="D213" s="14" t="n">
        <v>290</v>
      </c>
      <c r="E213" s="15" t="n">
        <v>12.83</v>
      </c>
      <c r="F213" s="16" t="n">
        <v>0.0014</v>
      </c>
      <c r="G213" s="16" t="n"/>
    </row>
    <row r="214">
      <c r="A214" s="13" t="inlineStr">
        <is>
          <t>Ajanta Pharma Ltd.</t>
        </is>
      </c>
      <c r="B214" s="32" t="inlineStr">
        <is>
          <t>INE031B01049</t>
        </is>
      </c>
      <c r="C214" s="32" t="inlineStr">
        <is>
          <t>Pharmaceuticals &amp; Biotechnology</t>
        </is>
      </c>
      <c r="D214" s="14" t="n">
        <v>501</v>
      </c>
      <c r="E214" s="15" t="n">
        <v>12.83</v>
      </c>
      <c r="F214" s="16" t="n">
        <v>0.0014</v>
      </c>
      <c r="G214" s="16" t="n"/>
    </row>
    <row r="215">
      <c r="A215" s="13" t="inlineStr">
        <is>
          <t>Deepak Nitrite Ltd.</t>
        </is>
      </c>
      <c r="B215" s="32" t="inlineStr">
        <is>
          <t>INE288B01029</t>
        </is>
      </c>
      <c r="C215" s="32" t="inlineStr">
        <is>
          <t>Chemicals &amp; Petrochemicals</t>
        </is>
      </c>
      <c r="D215" s="14" t="n">
        <v>818</v>
      </c>
      <c r="E215" s="15" t="n">
        <v>12.75</v>
      </c>
      <c r="F215" s="16" t="n">
        <v>0.0014</v>
      </c>
      <c r="G215" s="16" t="n"/>
    </row>
    <row r="216">
      <c r="A216" s="13" t="inlineStr">
        <is>
          <t>GlaxoSmithKline Pharmaceuticals Ltd.</t>
        </is>
      </c>
      <c r="B216" s="32" t="inlineStr">
        <is>
          <t>INE159A01016</t>
        </is>
      </c>
      <c r="C216" s="32" t="inlineStr">
        <is>
          <t>Pharmaceuticals &amp; Biotechnology</t>
        </is>
      </c>
      <c r="D216" s="14" t="n">
        <v>493</v>
      </c>
      <c r="E216" s="15" t="n">
        <v>12.67</v>
      </c>
      <c r="F216" s="16" t="n">
        <v>0.0014</v>
      </c>
      <c r="G216" s="16" t="n"/>
    </row>
    <row r="217">
      <c r="A217" s="13" t="inlineStr">
        <is>
          <t>Global Health Ltd.</t>
        </is>
      </c>
      <c r="B217" s="32" t="inlineStr">
        <is>
          <t>INE474Q01031</t>
        </is>
      </c>
      <c r="C217" s="32" t="inlineStr">
        <is>
          <t>Healthcare Services</t>
        </is>
      </c>
      <c r="D217" s="14" t="n">
        <v>1004</v>
      </c>
      <c r="E217" s="15" t="n">
        <v>12.51</v>
      </c>
      <c r="F217" s="16" t="n">
        <v>0.0014</v>
      </c>
      <c r="G217" s="16" t="n"/>
    </row>
    <row r="218">
      <c r="A218" s="13" t="inlineStr">
        <is>
          <t>Jindal Steel Ltd.</t>
        </is>
      </c>
      <c r="B218" s="32" t="inlineStr">
        <is>
          <t>INE749A01030</t>
        </is>
      </c>
      <c r="C218" s="32" t="inlineStr">
        <is>
          <t>Ferrous Metals</t>
        </is>
      </c>
      <c r="D218" s="14" t="n">
        <v>1189</v>
      </c>
      <c r="E218" s="15" t="n">
        <v>12.42</v>
      </c>
      <c r="F218" s="16" t="n">
        <v>0.0014</v>
      </c>
      <c r="G218" s="16" t="n"/>
    </row>
    <row r="219">
      <c r="A219" s="13" t="inlineStr">
        <is>
          <t>Torrent Pharmaceuticals Ltd.</t>
        </is>
      </c>
      <c r="B219" s="32" t="inlineStr">
        <is>
          <t>INE685A01028</t>
        </is>
      </c>
      <c r="C219" s="32" t="inlineStr">
        <is>
          <t>Pharmaceuticals &amp; Biotechnology</t>
        </is>
      </c>
      <c r="D219" s="14" t="n">
        <v>333</v>
      </c>
      <c r="E219" s="15" t="n">
        <v>12.39</v>
      </c>
      <c r="F219" s="16" t="n">
        <v>0.0014</v>
      </c>
      <c r="G219" s="16" t="n"/>
    </row>
    <row r="220">
      <c r="A220" s="13" t="inlineStr">
        <is>
          <t>Hexaware Technologies Ltd.</t>
        </is>
      </c>
      <c r="B220" s="32" t="inlineStr">
        <is>
          <t>INE093A01041</t>
        </is>
      </c>
      <c r="C220" s="32" t="inlineStr">
        <is>
          <t>IT - Software</t>
        </is>
      </c>
      <c r="D220" s="14" t="n">
        <v>1579</v>
      </c>
      <c r="E220" s="15" t="n">
        <v>11.95</v>
      </c>
      <c r="F220" s="16" t="n">
        <v>0.0013</v>
      </c>
      <c r="G220" s="16" t="n"/>
    </row>
    <row r="221">
      <c r="A221" s="13" t="inlineStr">
        <is>
          <t>Havells India Ltd.</t>
        </is>
      </c>
      <c r="B221" s="32" t="inlineStr">
        <is>
          <t>INE176B01034</t>
        </is>
      </c>
      <c r="C221" s="32" t="inlineStr">
        <is>
          <t>Consumer Durables</t>
        </is>
      </c>
      <c r="D221" s="14" t="n">
        <v>802</v>
      </c>
      <c r="E221" s="15" t="n">
        <v>11.56</v>
      </c>
      <c r="F221" s="16" t="n">
        <v>0.0013</v>
      </c>
      <c r="G221" s="16" t="n"/>
    </row>
    <row r="222">
      <c r="A222" s="13" t="inlineStr">
        <is>
          <t>Tata Investment Corporation Ltd.</t>
        </is>
      </c>
      <c r="B222" s="32" t="inlineStr">
        <is>
          <t>INE672A01026</t>
        </is>
      </c>
      <c r="C222" s="32" t="inlineStr">
        <is>
          <t>Finance</t>
        </is>
      </c>
      <c r="D222" s="14" t="n">
        <v>1547</v>
      </c>
      <c r="E222" s="15" t="n">
        <v>11.54</v>
      </c>
      <c r="F222" s="16" t="n">
        <v>0.0013</v>
      </c>
      <c r="G222" s="16" t="n"/>
    </row>
    <row r="223">
      <c r="A223" s="13" t="inlineStr">
        <is>
          <t>3M India Ltd.</t>
        </is>
      </c>
      <c r="B223" s="32" t="inlineStr">
        <is>
          <t>INE470A01017</t>
        </is>
      </c>
      <c r="C223" s="32" t="inlineStr">
        <is>
          <t>Diversified</t>
        </is>
      </c>
      <c r="D223" s="14" t="n">
        <v>33</v>
      </c>
      <c r="E223" s="15" t="n">
        <v>11.5</v>
      </c>
      <c r="F223" s="16" t="n">
        <v>0.0013</v>
      </c>
      <c r="G223" s="16" t="n"/>
    </row>
    <row r="224">
      <c r="A224" s="13" t="inlineStr">
        <is>
          <t>Endurance Technologies Ltd.</t>
        </is>
      </c>
      <c r="B224" s="32" t="inlineStr">
        <is>
          <t>INE913H01037</t>
        </is>
      </c>
      <c r="C224" s="32" t="inlineStr">
        <is>
          <t>Auto Components</t>
        </is>
      </c>
      <c r="D224" s="14" t="n">
        <v>420</v>
      </c>
      <c r="E224" s="15" t="n">
        <v>11.1</v>
      </c>
      <c r="F224" s="16" t="n">
        <v>0.0012</v>
      </c>
      <c r="G224" s="16" t="n"/>
    </row>
    <row r="225">
      <c r="A225" s="13" t="inlineStr">
        <is>
          <t>Shree Cement Ltd.</t>
        </is>
      </c>
      <c r="B225" s="32" t="inlineStr">
        <is>
          <t>INE070A01015</t>
        </is>
      </c>
      <c r="C225" s="32" t="inlineStr">
        <is>
          <t>Cement &amp; Cement Products</t>
        </is>
      </c>
      <c r="D225" s="14" t="n">
        <v>42</v>
      </c>
      <c r="E225" s="15" t="n">
        <v>11.09</v>
      </c>
      <c r="F225" s="16" t="n">
        <v>0.0012</v>
      </c>
      <c r="G225" s="16" t="n"/>
    </row>
    <row r="226">
      <c r="A226" s="13" t="inlineStr">
        <is>
          <t>Bank of Maharashtra</t>
        </is>
      </c>
      <c r="B226" s="32" t="inlineStr">
        <is>
          <t>INE457A01014</t>
        </is>
      </c>
      <c r="C226" s="32" t="inlineStr">
        <is>
          <t>Banks</t>
        </is>
      </c>
      <c r="D226" s="14" t="n">
        <v>18727</v>
      </c>
      <c r="E226" s="15" t="n">
        <v>10.97</v>
      </c>
      <c r="F226" s="16" t="n">
        <v>0.0012</v>
      </c>
      <c r="G226" s="16" t="n"/>
    </row>
    <row r="227">
      <c r="A227" s="13" t="inlineStr">
        <is>
          <t>Adani Energy Solutions Ltd.</t>
        </is>
      </c>
      <c r="B227" s="32" t="inlineStr">
        <is>
          <t>INE931S01010</t>
        </is>
      </c>
      <c r="C227" s="32" t="inlineStr">
        <is>
          <t>Power</t>
        </is>
      </c>
      <c r="D227" s="14" t="n">
        <v>1103</v>
      </c>
      <c r="E227" s="15" t="n">
        <v>10.97</v>
      </c>
      <c r="F227" s="16" t="n">
        <v>0.0012</v>
      </c>
      <c r="G227" s="16" t="n"/>
    </row>
    <row r="228">
      <c r="A228" s="13" t="inlineStr">
        <is>
          <t>Ambuja Cements Ltd.</t>
        </is>
      </c>
      <c r="B228" s="32" t="inlineStr">
        <is>
          <t>INE079A01024</t>
        </is>
      </c>
      <c r="C228" s="32" t="inlineStr">
        <is>
          <t>Cement &amp; Cement Products</t>
        </is>
      </c>
      <c r="D228" s="14" t="n">
        <v>1991</v>
      </c>
      <c r="E228" s="15" t="n">
        <v>10.95</v>
      </c>
      <c r="F228" s="16" t="n">
        <v>0.0012</v>
      </c>
      <c r="G228" s="16" t="n"/>
    </row>
    <row r="229">
      <c r="A229" s="13" t="inlineStr">
        <is>
          <t>Hyundai Motor India Ltd.</t>
        </is>
      </c>
      <c r="B229" s="32" t="inlineStr">
        <is>
          <t>INE0V6F01027</t>
        </is>
      </c>
      <c r="C229" s="32" t="inlineStr">
        <is>
          <t>Automobiles</t>
        </is>
      </c>
      <c r="D229" s="14" t="n">
        <v>454</v>
      </c>
      <c r="E229" s="15" t="n">
        <v>10.56</v>
      </c>
      <c r="F229" s="16" t="n">
        <v>0.0012</v>
      </c>
      <c r="G229" s="16" t="n"/>
    </row>
    <row r="230">
      <c r="A230" s="13" t="inlineStr">
        <is>
          <t>NTPC Green Energy Ltd.</t>
        </is>
      </c>
      <c r="B230" s="32" t="inlineStr">
        <is>
          <t>INE0ONG01011</t>
        </is>
      </c>
      <c r="C230" s="32" t="inlineStr">
        <is>
          <t>Power</t>
        </is>
      </c>
      <c r="D230" s="14" t="n">
        <v>11057</v>
      </c>
      <c r="E230" s="15" t="n">
        <v>10.5</v>
      </c>
      <c r="F230" s="16" t="n">
        <v>0.0012</v>
      </c>
      <c r="G230" s="16" t="n"/>
    </row>
    <row r="231">
      <c r="A231" s="13" t="inlineStr">
        <is>
          <t>JSW Infrastructure Ltd.</t>
        </is>
      </c>
      <c r="B231" s="32" t="inlineStr">
        <is>
          <t>INE880J01026</t>
        </is>
      </c>
      <c r="C231" s="32" t="inlineStr">
        <is>
          <t>Transport Infrastructure</t>
        </is>
      </c>
      <c r="D231" s="14" t="n">
        <v>3835</v>
      </c>
      <c r="E231" s="15" t="n">
        <v>10.37</v>
      </c>
      <c r="F231" s="16" t="n">
        <v>0.0011</v>
      </c>
      <c r="G231" s="16" t="n"/>
    </row>
    <row r="232">
      <c r="A232" s="13" t="inlineStr">
        <is>
          <t>Solar Industries India Ltd.</t>
        </is>
      </c>
      <c r="B232" s="32" t="inlineStr">
        <is>
          <t>INE343H01029</t>
        </is>
      </c>
      <c r="C232" s="32" t="inlineStr">
        <is>
          <t>Chemicals &amp; Petrochemicals</t>
        </is>
      </c>
      <c r="D232" s="14" t="n">
        <v>78</v>
      </c>
      <c r="E232" s="15" t="n">
        <v>10.35</v>
      </c>
      <c r="F232" s="16" t="n">
        <v>0.0011</v>
      </c>
      <c r="G232" s="16" t="n"/>
    </row>
    <row r="233">
      <c r="A233" s="13" t="inlineStr">
        <is>
          <t>Lodha Developers Ltd.</t>
        </is>
      </c>
      <c r="B233" s="32" t="inlineStr">
        <is>
          <t>INE670K01029</t>
        </is>
      </c>
      <c r="C233" s="32" t="inlineStr">
        <is>
          <t>Realty</t>
        </is>
      </c>
      <c r="D233" s="14" t="n">
        <v>893</v>
      </c>
      <c r="E233" s="15" t="n">
        <v>10.25</v>
      </c>
      <c r="F233" s="16" t="n">
        <v>0.0011</v>
      </c>
      <c r="G233" s="16" t="n"/>
    </row>
    <row r="234">
      <c r="A234" s="13" t="inlineStr">
        <is>
          <t>Adani Green Energy Ltd.</t>
        </is>
      </c>
      <c r="B234" s="32" t="inlineStr">
        <is>
          <t>INE364U01010</t>
        </is>
      </c>
      <c r="C234" s="32" t="inlineStr">
        <is>
          <t>Power</t>
        </is>
      </c>
      <c r="D234" s="14" t="n">
        <v>973</v>
      </c>
      <c r="E234" s="15" t="n">
        <v>10.2</v>
      </c>
      <c r="F234" s="16" t="n">
        <v>0.0011</v>
      </c>
      <c r="G234" s="16" t="n"/>
    </row>
    <row r="235">
      <c r="A235" s="13" t="inlineStr">
        <is>
          <t>AWL Agri Business Ltd.</t>
        </is>
      </c>
      <c r="B235" s="32" t="inlineStr">
        <is>
          <t>INE699H01024</t>
        </is>
      </c>
      <c r="C235" s="32" t="inlineStr">
        <is>
          <t>Agricultural Food &amp; other Products</t>
        </is>
      </c>
      <c r="D235" s="14" t="n">
        <v>3925</v>
      </c>
      <c r="E235" s="15" t="n">
        <v>10.17</v>
      </c>
      <c r="F235" s="16" t="n">
        <v>0.0011</v>
      </c>
      <c r="G235" s="16" t="n"/>
    </row>
    <row r="236">
      <c r="A236" s="13" t="inlineStr">
        <is>
          <t>IRB Infrastructure Developers Ltd.</t>
        </is>
      </c>
      <c r="B236" s="32" t="inlineStr">
        <is>
          <t>INE821I01022</t>
        </is>
      </c>
      <c r="C236" s="32" t="inlineStr">
        <is>
          <t>Construction</t>
        </is>
      </c>
      <c r="D236" s="14" t="n">
        <v>23613</v>
      </c>
      <c r="E236" s="15" t="n">
        <v>10.13</v>
      </c>
      <c r="F236" s="16" t="n">
        <v>0.0011</v>
      </c>
      <c r="G236" s="16" t="n"/>
    </row>
    <row r="237">
      <c r="A237" s="13" t="inlineStr">
        <is>
          <t>Bosch Ltd.</t>
        </is>
      </c>
      <c r="B237" s="32" t="inlineStr">
        <is>
          <t>INE323A01026</t>
        </is>
      </c>
      <c r="C237" s="32" t="inlineStr">
        <is>
          <t>Auto Components</t>
        </is>
      </c>
      <c r="D237" s="14" t="n">
        <v>27</v>
      </c>
      <c r="E237" s="15" t="n">
        <v>9.75</v>
      </c>
      <c r="F237" s="16" t="n">
        <v>0.0011</v>
      </c>
      <c r="G237" s="16" t="n"/>
    </row>
    <row r="238">
      <c r="A238" s="13" t="inlineStr">
        <is>
          <t>NLC India Ltd.</t>
        </is>
      </c>
      <c r="B238" s="32" t="inlineStr">
        <is>
          <t>INE589A01014</t>
        </is>
      </c>
      <c r="C238" s="32" t="inlineStr">
        <is>
          <t>Power</t>
        </is>
      </c>
      <c r="D238" s="14" t="n">
        <v>3883</v>
      </c>
      <c r="E238" s="15" t="n">
        <v>9.44</v>
      </c>
      <c r="F238" s="16" t="n">
        <v>0.001</v>
      </c>
      <c r="G238" s="16" t="n"/>
    </row>
    <row r="239">
      <c r="A239" s="13" t="inlineStr">
        <is>
          <t>Siemens Ltd.</t>
        </is>
      </c>
      <c r="B239" s="32" t="inlineStr">
        <is>
          <t>INE003A01024</t>
        </is>
      </c>
      <c r="C239" s="32" t="inlineStr">
        <is>
          <t>Electrical Equipment</t>
        </is>
      </c>
      <c r="D239" s="14" t="n">
        <v>281</v>
      </c>
      <c r="E239" s="15" t="n">
        <v>9.26</v>
      </c>
      <c r="F239" s="16" t="n">
        <v>0.001</v>
      </c>
      <c r="G239" s="16" t="n"/>
    </row>
    <row r="240">
      <c r="A240" s="13" t="inlineStr">
        <is>
          <t>Honeywell Automation India Ltd.</t>
        </is>
      </c>
      <c r="B240" s="32" t="inlineStr">
        <is>
          <t>INE671A01010</t>
        </is>
      </c>
      <c r="C240" s="32" t="inlineStr">
        <is>
          <t>Industrial Manufacturing</t>
        </is>
      </c>
      <c r="D240" s="14" t="n">
        <v>26</v>
      </c>
      <c r="E240" s="15" t="n">
        <v>9.199999999999999</v>
      </c>
      <c r="F240" s="16" t="n">
        <v>0.001</v>
      </c>
      <c r="G240" s="16" t="n"/>
    </row>
    <row r="241">
      <c r="A241" s="13" t="inlineStr">
        <is>
          <t>Siemens Energy India Ltd.</t>
        </is>
      </c>
      <c r="B241" s="32" t="inlineStr">
        <is>
          <t>INE1NPP01017</t>
        </is>
      </c>
      <c r="C241" s="32" t="inlineStr">
        <is>
          <t>Electrical Equipment</t>
        </is>
      </c>
      <c r="D241" s="14" t="n">
        <v>281</v>
      </c>
      <c r="E241" s="15" t="n">
        <v>8.880000000000001</v>
      </c>
      <c r="F241" s="16" t="n">
        <v>0.001</v>
      </c>
      <c r="G241" s="16" t="n"/>
    </row>
    <row r="242">
      <c r="A242" s="13" t="inlineStr">
        <is>
          <t>ABB India Ltd.</t>
        </is>
      </c>
      <c r="B242" s="32" t="inlineStr">
        <is>
          <t>INE117A01022</t>
        </is>
      </c>
      <c r="C242" s="32" t="inlineStr">
        <is>
          <t>Electrical Equipment</t>
        </is>
      </c>
      <c r="D242" s="14" t="n">
        <v>166</v>
      </c>
      <c r="E242" s="15" t="n">
        <v>8.59</v>
      </c>
      <c r="F242" s="16" t="n">
        <v>0.0009</v>
      </c>
      <c r="G242" s="16" t="n"/>
    </row>
    <row r="243">
      <c r="A243" s="13" t="inlineStr">
        <is>
          <t>JSW Energy Ltd.</t>
        </is>
      </c>
      <c r="B243" s="32" t="inlineStr">
        <is>
          <t>INE121E01018</t>
        </is>
      </c>
      <c r="C243" s="32" t="inlineStr">
        <is>
          <t>Power</t>
        </is>
      </c>
      <c r="D243" s="14" t="n">
        <v>1702</v>
      </c>
      <c r="E243" s="15" t="n">
        <v>8.32</v>
      </c>
      <c r="F243" s="16" t="n">
        <v>0.0009</v>
      </c>
      <c r="G243" s="16" t="n"/>
    </row>
    <row r="244">
      <c r="A244" s="13" t="inlineStr">
        <is>
          <t>Gujarat Gas Ltd.</t>
        </is>
      </c>
      <c r="B244" s="32" t="inlineStr">
        <is>
          <t>INE844O01030</t>
        </is>
      </c>
      <c r="C244" s="32" t="inlineStr">
        <is>
          <t>Gas</t>
        </is>
      </c>
      <c r="D244" s="14" t="n">
        <v>2052</v>
      </c>
      <c r="E244" s="15" t="n">
        <v>8.130000000000001</v>
      </c>
      <c r="F244" s="16" t="n">
        <v>0.0009</v>
      </c>
      <c r="G244" s="16" t="n"/>
    </row>
    <row r="245">
      <c r="A245" s="13" t="inlineStr">
        <is>
          <t>Zydus Lifesciences Ltd.</t>
        </is>
      </c>
      <c r="B245" s="32" t="inlineStr">
        <is>
          <t>INE010B01027</t>
        </is>
      </c>
      <c r="C245" s="32" t="inlineStr">
        <is>
          <t>Pharmaceuticals &amp; Biotechnology</t>
        </is>
      </c>
      <c r="D245" s="14" t="n">
        <v>795</v>
      </c>
      <c r="E245" s="15" t="n">
        <v>7.49</v>
      </c>
      <c r="F245" s="16" t="n">
        <v>0.0008</v>
      </c>
      <c r="G245" s="16" t="n"/>
    </row>
    <row r="246">
      <c r="A246" s="13" t="inlineStr">
        <is>
          <t>IDBI Bank Ltd.</t>
        </is>
      </c>
      <c r="B246" s="32" t="inlineStr">
        <is>
          <t>INE008A01015</t>
        </is>
      </c>
      <c r="C246" s="32" t="inlineStr">
        <is>
          <t>Banks</t>
        </is>
      </c>
      <c r="D246" s="14" t="n">
        <v>6673</v>
      </c>
      <c r="E246" s="15" t="n">
        <v>6.7</v>
      </c>
      <c r="F246" s="16" t="n">
        <v>0.0007</v>
      </c>
      <c r="G246" s="16" t="n"/>
    </row>
    <row r="247">
      <c r="A247" s="13" t="inlineStr">
        <is>
          <t>Hindustan Zinc Ltd.</t>
        </is>
      </c>
      <c r="B247" s="32" t="inlineStr">
        <is>
          <t>INE267A01025</t>
        </is>
      </c>
      <c r="C247" s="32" t="inlineStr">
        <is>
          <t>Non - Ferrous Metals</t>
        </is>
      </c>
      <c r="D247" s="14" t="n">
        <v>1378</v>
      </c>
      <c r="E247" s="15" t="n">
        <v>6.69</v>
      </c>
      <c r="F247" s="16" t="n">
        <v>0.0007</v>
      </c>
      <c r="G247" s="16" t="n"/>
    </row>
    <row r="248">
      <c r="A248" s="13" t="inlineStr">
        <is>
          <t>Indian Railway Finance Corporation Ltd.</t>
        </is>
      </c>
      <c r="B248" s="32" t="inlineStr">
        <is>
          <t>INE053F01010</t>
        </is>
      </c>
      <c r="C248" s="32" t="inlineStr">
        <is>
          <t>Finance</t>
        </is>
      </c>
      <c r="D248" s="14" t="n">
        <v>5681</v>
      </c>
      <c r="E248" s="15" t="n">
        <v>6.68</v>
      </c>
      <c r="F248" s="16" t="n">
        <v>0.0007</v>
      </c>
      <c r="G248" s="16" t="n"/>
    </row>
    <row r="249">
      <c r="A249" s="13" t="inlineStr">
        <is>
          <t>SJVN Ltd.</t>
        </is>
      </c>
      <c r="B249" s="32" t="inlineStr">
        <is>
          <t>INE002L01015</t>
        </is>
      </c>
      <c r="C249" s="32" t="inlineStr">
        <is>
          <t>Power</t>
        </is>
      </c>
      <c r="D249" s="14" t="n">
        <v>8514</v>
      </c>
      <c r="E249" s="15" t="n">
        <v>6.63</v>
      </c>
      <c r="F249" s="16" t="n">
        <v>0.0007</v>
      </c>
      <c r="G249" s="16" t="n"/>
    </row>
    <row r="250">
      <c r="A250" s="13" t="inlineStr">
        <is>
          <t>Fertilizers &amp; Chemicals Travancore Ltd.</t>
        </is>
      </c>
      <c r="B250" s="32" t="inlineStr">
        <is>
          <t>INE188A01015</t>
        </is>
      </c>
      <c r="C250" s="32" t="inlineStr">
        <is>
          <t>Fertilizers &amp; Agrochemicals</t>
        </is>
      </c>
      <c r="D250" s="14" t="n">
        <v>741</v>
      </c>
      <c r="E250" s="15" t="n">
        <v>6.49</v>
      </c>
      <c r="F250" s="16" t="n">
        <v>0.0007</v>
      </c>
      <c r="G250" s="16" t="n"/>
    </row>
    <row r="251">
      <c r="A251" s="13" t="inlineStr">
        <is>
          <t>Mazagon Dock Shipbuilders Ltd.</t>
        </is>
      </c>
      <c r="B251" s="32" t="inlineStr">
        <is>
          <t>INE249Z01020</t>
        </is>
      </c>
      <c r="C251" s="32" t="inlineStr">
        <is>
          <t>Industrial Manufacturing</t>
        </is>
      </c>
      <c r="D251" s="14" t="n">
        <v>242</v>
      </c>
      <c r="E251" s="15" t="n">
        <v>6.48</v>
      </c>
      <c r="F251" s="16" t="n">
        <v>0.0007</v>
      </c>
      <c r="G251" s="16" t="n"/>
    </row>
    <row r="252">
      <c r="A252" s="13" t="inlineStr">
        <is>
          <t>Life Insurance Corporation of India</t>
        </is>
      </c>
      <c r="B252" s="32" t="inlineStr">
        <is>
          <t>INE0J1Y01017</t>
        </is>
      </c>
      <c r="C252" s="32" t="inlineStr">
        <is>
          <t>Insurance</t>
        </is>
      </c>
      <c r="D252" s="14" t="n">
        <v>706</v>
      </c>
      <c r="E252" s="15" t="n">
        <v>6.31</v>
      </c>
      <c r="F252" s="16" t="n">
        <v>0.0007</v>
      </c>
      <c r="G252" s="16" t="n"/>
    </row>
    <row r="253">
      <c r="A253" s="13" t="inlineStr">
        <is>
          <t>Godrej Industries Ltd.</t>
        </is>
      </c>
      <c r="B253" s="32" t="inlineStr">
        <is>
          <t>INE233A01035</t>
        </is>
      </c>
      <c r="C253" s="32" t="inlineStr">
        <is>
          <t>Diversified</t>
        </is>
      </c>
      <c r="D253" s="14" t="n">
        <v>527</v>
      </c>
      <c r="E253" s="15" t="n">
        <v>5.54</v>
      </c>
      <c r="F253" s="16" t="n">
        <v>0.0005999999999999999</v>
      </c>
      <c r="G253" s="16" t="n"/>
    </row>
    <row r="254">
      <c r="A254" s="13" t="inlineStr">
        <is>
          <t>The New India Assurance Company Ltd.</t>
        </is>
      </c>
      <c r="B254" s="32" t="inlineStr">
        <is>
          <t>INE470Y01017</t>
        </is>
      </c>
      <c r="C254" s="32" t="inlineStr">
        <is>
          <t>Insurance</t>
        </is>
      </c>
      <c r="D254" s="14" t="n">
        <v>2865</v>
      </c>
      <c r="E254" s="15" t="n">
        <v>4.89</v>
      </c>
      <c r="F254" s="16" t="n">
        <v>0.0005</v>
      </c>
      <c r="G254" s="16" t="n"/>
    </row>
    <row r="255">
      <c r="A255" s="13" t="inlineStr">
        <is>
          <t>Indian Overseas Bank</t>
        </is>
      </c>
      <c r="B255" s="32" t="inlineStr">
        <is>
          <t>INE565A01014</t>
        </is>
      </c>
      <c r="C255" s="32" t="inlineStr">
        <is>
          <t>Banks</t>
        </is>
      </c>
      <c r="D255" s="14" t="n">
        <v>12393</v>
      </c>
      <c r="E255" s="15" t="n">
        <v>4.81</v>
      </c>
      <c r="F255" s="16" t="n">
        <v>0.0005</v>
      </c>
      <c r="G255" s="16" t="n"/>
    </row>
    <row r="256">
      <c r="A256" s="13" t="inlineStr">
        <is>
          <t>UCO Bank</t>
        </is>
      </c>
      <c r="B256" s="32" t="inlineStr">
        <is>
          <t>INE691A01018</t>
        </is>
      </c>
      <c r="C256" s="32" t="inlineStr">
        <is>
          <t>Banks</t>
        </is>
      </c>
      <c r="D256" s="14" t="n">
        <v>13544</v>
      </c>
      <c r="E256" s="15" t="n">
        <v>4.17</v>
      </c>
      <c r="F256" s="16" t="n">
        <v>0.0005</v>
      </c>
      <c r="G256" s="16" t="n"/>
    </row>
    <row r="257">
      <c r="A257" s="13" t="inlineStr">
        <is>
          <t>Bajaj Housing Finance Ltd.</t>
        </is>
      </c>
      <c r="B257" s="32" t="inlineStr">
        <is>
          <t>INE377Y01014</t>
        </is>
      </c>
      <c r="C257" s="32" t="inlineStr">
        <is>
          <t>Finance</t>
        </is>
      </c>
      <c r="D257" s="14" t="n">
        <v>2962</v>
      </c>
      <c r="E257" s="15" t="n">
        <v>3.11</v>
      </c>
      <c r="F257" s="16" t="n">
        <v>0.0003</v>
      </c>
      <c r="G257" s="16" t="n"/>
    </row>
    <row r="258">
      <c r="A258" s="17" t="inlineStr">
        <is>
          <t>Sub Total</t>
        </is>
      </c>
      <c r="B258" s="33" t="n"/>
      <c r="C258" s="33" t="n"/>
      <c r="D258" s="18" t="n"/>
      <c r="E258" s="38" t="n">
        <v>9094.610000000001</v>
      </c>
      <c r="F258" s="39" t="n">
        <v>0.9992</v>
      </c>
      <c r="G258" s="21" t="n"/>
    </row>
    <row r="259">
      <c r="A259" s="17" t="inlineStr">
        <is>
          <t>(b) Unlisted</t>
        </is>
      </c>
      <c r="B259" s="32" t="n"/>
      <c r="C259" s="32" t="n"/>
      <c r="D259" s="14" t="n"/>
      <c r="E259" s="15" t="n"/>
      <c r="F259" s="16" t="n"/>
      <c r="G259" s="16" t="n"/>
    </row>
    <row r="260">
      <c r="A260" s="17" t="inlineStr">
        <is>
          <t>Sub Total</t>
        </is>
      </c>
      <c r="B260" s="32" t="n"/>
      <c r="C260" s="32" t="n"/>
      <c r="D260" s="14" t="n"/>
      <c r="E260" s="40" t="inlineStr">
        <is>
          <t>NIL</t>
        </is>
      </c>
      <c r="F260" s="41" t="inlineStr">
        <is>
          <t>NIL</t>
        </is>
      </c>
      <c r="G260" s="16" t="n"/>
    </row>
    <row r="261">
      <c r="A261" s="25" t="inlineStr">
        <is>
          <t>TOTAL</t>
        </is>
      </c>
      <c r="B261" s="34" t="n"/>
      <c r="C261" s="34" t="n"/>
      <c r="D261" s="26" t="n"/>
      <c r="E261" s="29" t="n">
        <v>9094.610000000001</v>
      </c>
      <c r="F261" s="30" t="n">
        <v>0.9992</v>
      </c>
      <c r="G261" s="21" t="n"/>
    </row>
    <row r="262">
      <c r="A262" s="13" t="n"/>
      <c r="B262" s="32" t="n"/>
      <c r="C262" s="32" t="n"/>
      <c r="D262" s="14" t="n"/>
      <c r="E262" s="15" t="n"/>
      <c r="F262" s="16" t="n"/>
      <c r="G262" s="16" t="n"/>
    </row>
    <row r="263">
      <c r="A263" s="13" t="n"/>
      <c r="B263" s="32" t="n"/>
      <c r="C263" s="32" t="n"/>
      <c r="D263" s="14" t="n"/>
      <c r="E263" s="15" t="n"/>
      <c r="F263" s="16" t="n"/>
      <c r="G263" s="16" t="n"/>
    </row>
    <row r="264">
      <c r="A264" s="17" t="inlineStr">
        <is>
          <t>TREPS / Reverse Repo</t>
        </is>
      </c>
      <c r="B264" s="32" t="n"/>
      <c r="C264" s="32" t="n"/>
      <c r="D264" s="14" t="n"/>
      <c r="E264" s="15" t="n"/>
      <c r="F264" s="16" t="n"/>
      <c r="G264" s="16" t="n"/>
    </row>
    <row r="265">
      <c r="A265" s="13" t="inlineStr">
        <is>
          <t>Clearing Corporation of India Ltd.</t>
        </is>
      </c>
      <c r="B265" s="32" t="n"/>
      <c r="C265" s="32" t="n"/>
      <c r="D265" s="14" t="n"/>
      <c r="E265" s="15" t="n">
        <v>9</v>
      </c>
      <c r="F265" s="16" t="n">
        <v>0.001</v>
      </c>
      <c r="G265" s="16" t="n">
        <v>0.053935</v>
      </c>
    </row>
    <row r="266">
      <c r="A266" s="17" t="inlineStr">
        <is>
          <t>Sub Total</t>
        </is>
      </c>
      <c r="B266" s="33" t="n"/>
      <c r="C266" s="33" t="n"/>
      <c r="D266" s="18" t="n"/>
      <c r="E266" s="38" t="n">
        <v>9</v>
      </c>
      <c r="F266" s="39" t="n">
        <v>0.001</v>
      </c>
      <c r="G266" s="21" t="n"/>
    </row>
    <row r="267">
      <c r="A267" s="13" t="n"/>
      <c r="B267" s="32" t="n"/>
      <c r="C267" s="32" t="n"/>
      <c r="D267" s="14" t="n"/>
      <c r="E267" s="15" t="n"/>
      <c r="F267" s="16" t="n"/>
      <c r="G267" s="16" t="n"/>
    </row>
    <row r="268">
      <c r="A268" s="25" t="inlineStr">
        <is>
          <t>TOTAL</t>
        </is>
      </c>
      <c r="B268" s="34" t="n"/>
      <c r="C268" s="34" t="n"/>
      <c r="D268" s="26" t="n"/>
      <c r="E268" s="19" t="n">
        <v>9</v>
      </c>
      <c r="F268" s="20" t="n">
        <v>0.001</v>
      </c>
      <c r="G268" s="21" t="n"/>
    </row>
    <row r="269">
      <c r="A269" s="13" t="inlineStr">
        <is>
          <t>Accrued Interest</t>
        </is>
      </c>
      <c r="B269" s="32" t="n"/>
      <c r="C269" s="32" t="n"/>
      <c r="D269" s="14" t="n"/>
      <c r="E269" s="15" t="n">
        <v>0.0039879</v>
      </c>
      <c r="F269" s="16" t="n">
        <v>0</v>
      </c>
      <c r="G269" s="16" t="n"/>
    </row>
    <row r="270">
      <c r="A270" s="13" t="inlineStr">
        <is>
          <t>Net Receivables/(Payables)</t>
        </is>
      </c>
      <c r="B270" s="32" t="n"/>
      <c r="C270" s="32" t="n"/>
      <c r="D270" s="14" t="n"/>
      <c r="E270" s="36" t="n">
        <v>-2.0239879</v>
      </c>
      <c r="F270" s="37" t="n">
        <v>-0.0002</v>
      </c>
      <c r="G270" s="16" t="n">
        <v>0.053935</v>
      </c>
    </row>
    <row r="271">
      <c r="A271" s="27" t="inlineStr">
        <is>
          <t>GRAND TOTAL</t>
        </is>
      </c>
      <c r="B271" s="35" t="n"/>
      <c r="C271" s="35" t="n"/>
      <c r="D271" s="28" t="n"/>
      <c r="E271" s="29" t="n">
        <v>9101.59</v>
      </c>
      <c r="F271" s="30" t="n">
        <v>1</v>
      </c>
      <c r="G271" s="30" t="n"/>
    </row>
    <row r="276">
      <c r="A276" s="83" t="inlineStr">
        <is>
          <t>Notes:</t>
        </is>
      </c>
    </row>
    <row r="277">
      <c r="A277" s="57" t="inlineStr">
        <is>
          <t>1. Security in default beyond its maturiy date</t>
        </is>
      </c>
      <c r="B277" s="3" t="inlineStr">
        <is>
          <t>NIL</t>
        </is>
      </c>
    </row>
    <row r="278">
      <c r="A278" t="inlineStr">
        <is>
          <t>2. NAV at the beginning of the period (Rs. per unit)</t>
        </is>
      </c>
    </row>
    <row r="279">
      <c r="A279" t="inlineStr">
        <is>
          <t>Plan /option (Face Value 16.0624)</t>
        </is>
      </c>
      <c r="B279" t="inlineStr">
        <is>
          <t>As on</t>
        </is>
      </c>
      <c r="C279" t="inlineStr">
        <is>
          <t>As on</t>
        </is>
      </c>
    </row>
    <row r="280">
      <c r="B280" s="58" t="n">
        <v>45961</v>
      </c>
      <c r="C280" s="58" t="n">
        <v>45989</v>
      </c>
    </row>
    <row r="281">
      <c r="A281" t="inlineStr">
        <is>
          <t>Regular Plan  Growth Option</t>
        </is>
      </c>
      <c r="B281" t="n">
        <v>16.6324</v>
      </c>
      <c r="C281" t="n">
        <v>16.8753</v>
      </c>
    </row>
    <row r="283">
      <c r="A283" t="inlineStr">
        <is>
          <t xml:space="preserve">3. Total Dividend (Net) declared during the month </t>
        </is>
      </c>
      <c r="B283" s="3" t="inlineStr">
        <is>
          <t>NIL</t>
        </is>
      </c>
    </row>
    <row r="284">
      <c r="A284" t="inlineStr">
        <is>
          <t>4. Bonus was declared during the month</t>
        </is>
      </c>
      <c r="B284" s="3" t="inlineStr">
        <is>
          <t>NIL</t>
        </is>
      </c>
    </row>
    <row r="285" ht="29" customHeight="1">
      <c r="A285" s="57" t="inlineStr">
        <is>
          <t>5. Investment in Repo of Corporate Debt Securities during the month ended November 30, 2025</t>
        </is>
      </c>
      <c r="B285" s="3" t="inlineStr">
        <is>
          <t>NIL</t>
        </is>
      </c>
    </row>
    <row r="286" ht="29" customHeight="1">
      <c r="A286" s="57" t="inlineStr">
        <is>
          <t>6. Investment in foreign securities/ADRs/GDRs at the end of the month</t>
        </is>
      </c>
      <c r="B286" s="3" t="inlineStr">
        <is>
          <t>NIL</t>
        </is>
      </c>
    </row>
    <row r="287">
      <c r="A287" t="inlineStr">
        <is>
          <t>7. Portfolio Turnover Ratio</t>
        </is>
      </c>
      <c r="B287" s="60" t="n">
        <v>0.047</v>
      </c>
    </row>
    <row r="288" ht="43.5" customHeight="1">
      <c r="A288" s="57" t="inlineStr">
        <is>
          <t>8. Total gross exposure to derivative instruments (excluding reversed positions) at the end of the month (Rs. in Lakhs)</t>
        </is>
      </c>
      <c r="B288" s="3" t="inlineStr">
        <is>
          <t>NIL</t>
        </is>
      </c>
    </row>
    <row r="289">
      <c r="B289" s="3" t="n"/>
    </row>
    <row r="290" ht="29" customHeight="1">
      <c r="A290" s="57" t="inlineStr">
        <is>
          <t>9. Margin Deposits includes Margin money placed on derivatives other than margin money placed with bank</t>
        </is>
      </c>
      <c r="B290" s="3" t="inlineStr">
        <is>
          <t>NIL</t>
        </is>
      </c>
    </row>
    <row r="291" ht="29" customHeight="1">
      <c r="A291" s="57" t="inlineStr">
        <is>
          <t>10. Value of investment made by other schemes under same management (Rs. In Lakhs)</t>
        </is>
      </c>
      <c r="B291" t="n">
        <v>9082.66</v>
      </c>
    </row>
    <row r="292" ht="29" customHeight="1">
      <c r="A292" s="57" t="inlineStr">
        <is>
          <t>11. Number of instance of deviation In valuation of securities</t>
        </is>
      </c>
      <c r="B292" s="3" t="inlineStr">
        <is>
          <t>NIL</t>
        </is>
      </c>
    </row>
    <row r="293" ht="29" customHeight="1">
      <c r="A293" s="57" t="inlineStr">
        <is>
          <t>12. Total value and percentage of illiquid equity shares / securities</t>
        </is>
      </c>
      <c r="B293" s="3" t="inlineStr">
        <is>
          <t>NIL</t>
        </is>
      </c>
    </row>
    <row r="295" ht="70" customHeight="1">
      <c r="A295" s="85" t="inlineStr">
        <is>
          <t>Scheme Name</t>
        </is>
      </c>
      <c r="B295" s="85" t="inlineStr">
        <is>
          <t>Risk- O - Meter</t>
        </is>
      </c>
      <c r="C295" s="85" t="inlineStr">
        <is>
          <t>Benchmark of the Scheme</t>
        </is>
      </c>
      <c r="D295" s="85" t="inlineStr">
        <is>
          <t>Benchmark Risk-o-meter</t>
        </is>
      </c>
    </row>
    <row r="296" ht="70" customHeight="1">
      <c r="A296" s="85" t="inlineStr">
        <is>
          <t>Edelweiss Nifty LargeMidcap 250 ETF</t>
        </is>
      </c>
      <c r="B296" s="85" t="n"/>
      <c r="C296" s="85" t="inlineStr">
        <is>
          <t>Nifty LargeMidcap 250 Total Return Index</t>
        </is>
      </c>
      <c r="D296" s="85" t="n"/>
      <c r="E29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0.xml><?xml version="1.0" encoding="utf-8"?>
<worksheet xmlns="http://schemas.openxmlformats.org/spreadsheetml/2006/main">
  <sheetPr>
    <outlinePr summaryBelow="1" summaryRight="1"/>
    <pageSetUpPr/>
  </sheetPr>
  <dimension ref="A1:G46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 US TECHNOLOGY EQUITY FOF AS ON NOVEMBER 30, 2025</t>
        </is>
      </c>
    </row>
    <row r="2" ht="31.5" customHeight="1">
      <c r="A2" s="84" t="inlineStr">
        <is>
          <t>(An open ended fund of fund scheme investing in JPMorgan Funds – US Technology Fund)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Foreign Securities and/or Overseas ETFs</t>
        </is>
      </c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International  Mutual Fund Units</t>
        </is>
      </c>
      <c r="B8" s="33" t="n"/>
      <c r="C8" s="33" t="n"/>
      <c r="D8" s="18" t="n"/>
      <c r="E8" s="42" t="n"/>
      <c r="F8" s="21" t="n"/>
      <c r="G8" s="21" t="n"/>
    </row>
    <row r="9">
      <c r="A9" s="13" t="inlineStr">
        <is>
          <t>JPMORGAN F-US TECHNOLOGY-I A</t>
        </is>
      </c>
      <c r="B9" s="32" t="inlineStr">
        <is>
          <t>LU0248060906</t>
        </is>
      </c>
      <c r="C9" s="32" t="n"/>
      <c r="D9" s="14" t="n">
        <v>1089401.553</v>
      </c>
      <c r="E9" s="15" t="n">
        <v>347820.14</v>
      </c>
      <c r="F9" s="16" t="n">
        <v>0.9629</v>
      </c>
      <c r="G9" s="16" t="n"/>
    </row>
    <row r="10">
      <c r="A10" s="17" t="inlineStr">
        <is>
          <t>Sub Total</t>
        </is>
      </c>
      <c r="B10" s="33" t="n"/>
      <c r="C10" s="33" t="n"/>
      <c r="D10" s="18" t="n"/>
      <c r="E10" s="19" t="n">
        <v>347820.14</v>
      </c>
      <c r="F10" s="20" t="n">
        <v>0.9629</v>
      </c>
      <c r="G10" s="21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25" t="inlineStr">
        <is>
          <t>TOTAL</t>
        </is>
      </c>
      <c r="B12" s="34" t="n"/>
      <c r="C12" s="34" t="n"/>
      <c r="D12" s="26" t="n"/>
      <c r="E12" s="19" t="n">
        <v>347820.14</v>
      </c>
      <c r="F12" s="20" t="n">
        <v>0.9629</v>
      </c>
      <c r="G12" s="21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17" t="inlineStr">
        <is>
          <t>TREPS / Reverse Repo</t>
        </is>
      </c>
      <c r="B14" s="32" t="n"/>
      <c r="C14" s="32" t="n"/>
      <c r="D14" s="14" t="n"/>
      <c r="E14" s="15" t="n"/>
      <c r="F14" s="16" t="n"/>
      <c r="G14" s="16" t="n"/>
    </row>
    <row r="15">
      <c r="A15" s="13" t="inlineStr">
        <is>
          <t>Clearing Corporation of India Ltd.</t>
        </is>
      </c>
      <c r="B15" s="32" t="n"/>
      <c r="C15" s="32" t="n"/>
      <c r="D15" s="14" t="n"/>
      <c r="E15" s="15" t="n">
        <v>15474.14</v>
      </c>
      <c r="F15" s="16" t="n">
        <v>0.0428</v>
      </c>
      <c r="G15" s="16" t="n">
        <v>0.053935</v>
      </c>
    </row>
    <row r="16">
      <c r="A16" s="17" t="inlineStr">
        <is>
          <t>Sub Total</t>
        </is>
      </c>
      <c r="B16" s="33" t="n"/>
      <c r="C16" s="33" t="n"/>
      <c r="D16" s="18" t="n"/>
      <c r="E16" s="19" t="n">
        <v>15474.14</v>
      </c>
      <c r="F16" s="20" t="n">
        <v>0.0428</v>
      </c>
      <c r="G16" s="21" t="n"/>
    </row>
    <row r="17">
      <c r="A17" s="13" t="n"/>
      <c r="B17" s="32" t="n"/>
      <c r="C17" s="32" t="n"/>
      <c r="D17" s="14" t="n"/>
      <c r="E17" s="15" t="n"/>
      <c r="F17" s="16" t="n"/>
      <c r="G17" s="16" t="n"/>
    </row>
    <row r="18">
      <c r="A18" s="25" t="inlineStr">
        <is>
          <t>TOTAL</t>
        </is>
      </c>
      <c r="B18" s="34" t="n"/>
      <c r="C18" s="34" t="n"/>
      <c r="D18" s="26" t="n"/>
      <c r="E18" s="19" t="n">
        <v>15474.14</v>
      </c>
      <c r="F18" s="20" t="n">
        <v>0.0428</v>
      </c>
      <c r="G18" s="21" t="n"/>
    </row>
    <row r="19">
      <c r="A19" s="13" t="inlineStr">
        <is>
          <t>Accrued Interest</t>
        </is>
      </c>
      <c r="B19" s="32" t="n"/>
      <c r="C19" s="32" t="n"/>
      <c r="D19" s="14" t="n"/>
      <c r="E19" s="15" t="n">
        <v>6.8597076</v>
      </c>
      <c r="F19" s="16" t="n">
        <v>1.8e-05</v>
      </c>
      <c r="G19" s="16" t="n"/>
    </row>
    <row r="20">
      <c r="A20" s="13" t="inlineStr">
        <is>
          <t>Net Receivables/(Payables)</t>
        </is>
      </c>
      <c r="B20" s="32" t="n"/>
      <c r="C20" s="32" t="n"/>
      <c r="D20" s="14" t="n"/>
      <c r="E20" s="36" t="n">
        <v>-2071.8697076</v>
      </c>
      <c r="F20" s="37" t="n">
        <v>-0.005718</v>
      </c>
      <c r="G20" s="16" t="n">
        <v>0.053935</v>
      </c>
    </row>
    <row r="21">
      <c r="A21" s="27" t="inlineStr">
        <is>
          <t>GRAND TOTAL</t>
        </is>
      </c>
      <c r="B21" s="35" t="n"/>
      <c r="C21" s="35" t="n"/>
      <c r="D21" s="28" t="n"/>
      <c r="E21" s="29" t="n">
        <v>361229.27</v>
      </c>
      <c r="F21" s="30" t="n">
        <v>1</v>
      </c>
      <c r="G21" s="30" t="n"/>
    </row>
    <row r="26">
      <c r="A26" s="83" t="inlineStr">
        <is>
          <t>Notes:</t>
        </is>
      </c>
    </row>
    <row r="27">
      <c r="A27" s="57" t="inlineStr">
        <is>
          <t>1. Security in default beyond its maturiy date</t>
        </is>
      </c>
      <c r="B27" s="3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58" t="n">
        <v>45961</v>
      </c>
      <c r="C30" s="58" t="n">
        <v>45989</v>
      </c>
    </row>
    <row r="31">
      <c r="A31" t="inlineStr">
        <is>
          <t>Direct Plan Growth Option</t>
        </is>
      </c>
      <c r="B31" t="n">
        <v>36.4417</v>
      </c>
      <c r="C31" t="n">
        <v>34.2105</v>
      </c>
    </row>
    <row r="32">
      <c r="A32" t="inlineStr">
        <is>
          <t>Regular Plan Growth Option</t>
        </is>
      </c>
      <c r="B32" t="n">
        <v>34.5146</v>
      </c>
      <c r="C32" t="n">
        <v>32.3795</v>
      </c>
    </row>
    <row r="34">
      <c r="A34" t="inlineStr">
        <is>
          <t xml:space="preserve">3. Total Dividend (Net) declared during the month </t>
        </is>
      </c>
      <c r="B34" s="3" t="inlineStr">
        <is>
          <t>NIL</t>
        </is>
      </c>
    </row>
    <row r="35">
      <c r="A35" t="inlineStr">
        <is>
          <t>4. Bonus was declared during the month</t>
        </is>
      </c>
      <c r="B35" s="3" t="inlineStr">
        <is>
          <t>NIL</t>
        </is>
      </c>
    </row>
    <row r="36" ht="29" customHeight="1">
      <c r="A36" s="57" t="inlineStr">
        <is>
          <t>5. Investment in Repo of Corporate Debt Securities during the month ended November 30, 2025</t>
        </is>
      </c>
      <c r="B36" s="3" t="inlineStr">
        <is>
          <t>NIL</t>
        </is>
      </c>
    </row>
    <row r="37" ht="29" customHeight="1">
      <c r="A37" s="57" t="inlineStr">
        <is>
          <t>6. Investment in foreign securities/ADRs/GDRs at the end of the month</t>
        </is>
      </c>
      <c r="B37" s="60" t="n">
        <v>347820.1394</v>
      </c>
    </row>
    <row r="38" ht="43.5" customHeight="1">
      <c r="A38" s="57" t="inlineStr">
        <is>
          <t>7. Total gross exposure to derivative instruments (excluding reversed positions) at the end of the month (Rs. in Lakhs)</t>
        </is>
      </c>
      <c r="B38" s="3" t="inlineStr">
        <is>
          <t>NIL</t>
        </is>
      </c>
    </row>
    <row r="39">
      <c r="B39" s="3" t="n"/>
    </row>
    <row r="40" ht="29" customHeight="1">
      <c r="A40" s="57" t="inlineStr">
        <is>
          <t>8. Margin Deposits includes Margin money placed on derivatives other than margin money placed with bank</t>
        </is>
      </c>
      <c r="B40" s="3" t="inlineStr">
        <is>
          <t>NIL</t>
        </is>
      </c>
    </row>
    <row r="41" ht="29" customHeight="1">
      <c r="A41" s="57" t="inlineStr">
        <is>
          <t>9. Value of investment made by other schemes under same management (Rs. In Lakhs)</t>
        </is>
      </c>
      <c r="B41" t="inlineStr">
        <is>
          <t>NIL</t>
        </is>
      </c>
    </row>
    <row r="42" ht="29" customHeight="1">
      <c r="A42" s="57" t="inlineStr">
        <is>
          <t>10. Number of instance of deviation In valuation of securities</t>
        </is>
      </c>
      <c r="B42" s="3" t="inlineStr">
        <is>
          <t>NIL</t>
        </is>
      </c>
    </row>
    <row r="43" ht="29" customHeight="1">
      <c r="A43" s="57" t="inlineStr">
        <is>
          <t>11. Total value and percentage of illiquid equity shares / securities</t>
        </is>
      </c>
      <c r="B43" s="3" t="inlineStr">
        <is>
          <t>NIL</t>
        </is>
      </c>
    </row>
    <row r="45" ht="70" customHeight="1">
      <c r="A45" s="85" t="inlineStr">
        <is>
          <t>Scheme Name</t>
        </is>
      </c>
      <c r="B45" s="85" t="inlineStr">
        <is>
          <t>Risk- O - Meter</t>
        </is>
      </c>
      <c r="C45" s="85" t="inlineStr">
        <is>
          <t>Benchmark of the Scheme</t>
        </is>
      </c>
      <c r="D45" s="85" t="inlineStr">
        <is>
          <t>Benchmark Risk-o-meter</t>
        </is>
      </c>
    </row>
    <row r="46" ht="70" customHeight="1">
      <c r="A46" s="85" t="inlineStr">
        <is>
          <t>Edelweiss US Technology Equity Fund of Fund</t>
        </is>
      </c>
      <c r="B46" s="85" t="n"/>
      <c r="C46" s="85" t="inlineStr">
        <is>
          <t>Russell 1000 Equal Weighted Technology Index</t>
        </is>
      </c>
      <c r="D46" s="85" t="n"/>
      <c r="E4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1.xml><?xml version="1.0" encoding="utf-8"?>
<worksheet xmlns="http://schemas.openxmlformats.org/spreadsheetml/2006/main">
  <sheetPr>
    <outlinePr summaryBelow="1" summaryRight="1"/>
    <pageSetUpPr/>
  </sheetPr>
  <dimension ref="A1:G136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MONEY MARKET FUND AS ON NOVEMBER 30, 2025</t>
        </is>
      </c>
    </row>
    <row r="2" ht="31.5" customHeight="1">
      <c r="A2" s="84" t="inlineStr">
        <is>
          <t>(An open-ended debt scheme investing in money market securities. A relatively low interest rate risk and moderate credit risk.)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7" t="inlineStr">
        <is>
          <t>Debt Instruments</t>
        </is>
      </c>
      <c r="B8" s="32" t="n"/>
      <c r="C8" s="32" t="n"/>
      <c r="D8" s="14" t="n"/>
      <c r="E8" s="15" t="n"/>
      <c r="F8" s="16" t="n"/>
      <c r="G8" s="16" t="n"/>
    </row>
    <row r="9">
      <c r="A9" s="17" t="inlineStr">
        <is>
          <t>(a) Listed / Awaiting listing on Stock Exchanges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Sub Total</t>
        </is>
      </c>
      <c r="B10" s="32" t="n"/>
      <c r="C10" s="32" t="n"/>
      <c r="D10" s="14" t="n"/>
      <c r="E10" s="22" t="inlineStr">
        <is>
          <t>NIL</t>
        </is>
      </c>
      <c r="F10" s="23" t="inlineStr">
        <is>
          <t>NIL</t>
        </is>
      </c>
      <c r="G10" s="16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17" t="inlineStr">
        <is>
          <t>State Development Loan</t>
        </is>
      </c>
      <c r="B12" s="32" t="n"/>
      <c r="C12" s="32" t="n"/>
      <c r="D12" s="14" t="n"/>
      <c r="E12" s="15" t="n"/>
      <c r="F12" s="16" t="n"/>
      <c r="G12" s="16" t="n"/>
    </row>
    <row r="13">
      <c r="A13" s="13" t="inlineStr">
        <is>
          <t>8.27% KARNATAKA SDL RED 23-12-2025</t>
        </is>
      </c>
      <c r="B13" s="32" t="inlineStr">
        <is>
          <t>IN1920150068</t>
        </is>
      </c>
      <c r="C13" s="32" t="inlineStr">
        <is>
          <t>SOVEREIGN</t>
        </is>
      </c>
      <c r="D13" s="14" t="n">
        <v>2500000</v>
      </c>
      <c r="E13" s="15" t="n">
        <v>2504.16</v>
      </c>
      <c r="F13" s="16" t="n">
        <v>0.0133</v>
      </c>
      <c r="G13" s="16" t="n">
        <v>0.054935</v>
      </c>
    </row>
    <row r="14">
      <c r="A14" s="13" t="inlineStr">
        <is>
          <t>8.54% BIHAR SDL RED 10-02-2026</t>
        </is>
      </c>
      <c r="B14" s="32" t="inlineStr">
        <is>
          <t>IN1320150031</t>
        </is>
      </c>
      <c r="C14" s="32" t="inlineStr">
        <is>
          <t>SOVEREIGN</t>
        </is>
      </c>
      <c r="D14" s="14" t="n">
        <v>500000</v>
      </c>
      <c r="E14" s="15" t="n">
        <v>502.61</v>
      </c>
      <c r="F14" s="16" t="n">
        <v>0.0027</v>
      </c>
      <c r="G14" s="16" t="n">
        <v>0.056362</v>
      </c>
    </row>
    <row r="15">
      <c r="A15" s="13" t="inlineStr">
        <is>
          <t>8.51% HARYANA SDL RED 10-02-2026</t>
        </is>
      </c>
      <c r="B15" s="32" t="inlineStr">
        <is>
          <t>IN1620150137</t>
        </is>
      </c>
      <c r="C15" s="32" t="inlineStr">
        <is>
          <t>SOVEREIGN</t>
        </is>
      </c>
      <c r="D15" s="14" t="n">
        <v>500000</v>
      </c>
      <c r="E15" s="15" t="n">
        <v>502.6</v>
      </c>
      <c r="F15" s="16" t="n">
        <v>0.0027</v>
      </c>
      <c r="G15" s="16" t="n">
        <v>0.056168</v>
      </c>
    </row>
    <row r="16">
      <c r="A16" s="13" t="inlineStr">
        <is>
          <t>8.53% UTTAR PRADESH SDL 10-02-2026</t>
        </is>
      </c>
      <c r="B16" s="32" t="inlineStr">
        <is>
          <t>IN3320150375</t>
        </is>
      </c>
      <c r="C16" s="32" t="inlineStr">
        <is>
          <t>SOVEREIGN</t>
        </is>
      </c>
      <c r="D16" s="14" t="n">
        <v>500000</v>
      </c>
      <c r="E16" s="15" t="n">
        <v>502.58</v>
      </c>
      <c r="F16" s="16" t="n">
        <v>0.0027</v>
      </c>
      <c r="G16" s="16" t="n">
        <v>0.056568</v>
      </c>
    </row>
    <row r="17">
      <c r="A17" s="17" t="inlineStr">
        <is>
          <t>Sub Total</t>
        </is>
      </c>
      <c r="B17" s="33" t="n"/>
      <c r="C17" s="33" t="n"/>
      <c r="D17" s="18" t="n"/>
      <c r="E17" s="19" t="n">
        <v>4011.95</v>
      </c>
      <c r="F17" s="20" t="n">
        <v>0.0214</v>
      </c>
      <c r="G17" s="21" t="n"/>
    </row>
    <row r="18">
      <c r="A18" s="13" t="n"/>
      <c r="B18" s="32" t="n"/>
      <c r="C18" s="32" t="n"/>
      <c r="D18" s="14" t="n"/>
      <c r="E18" s="15" t="n"/>
      <c r="F18" s="16" t="n"/>
      <c r="G18" s="16" t="n"/>
    </row>
    <row r="19">
      <c r="A19" s="13" t="n"/>
      <c r="B19" s="32" t="n"/>
      <c r="C19" s="32" t="n"/>
      <c r="D19" s="14" t="n"/>
      <c r="E19" s="15" t="n"/>
      <c r="F19" s="16" t="n"/>
      <c r="G19" s="16" t="n"/>
    </row>
    <row r="20">
      <c r="A20" s="17" t="inlineStr">
        <is>
          <t>(b)Privately Placed/Unlisted</t>
        </is>
      </c>
      <c r="B20" s="32" t="n"/>
      <c r="C20" s="32" t="n"/>
      <c r="D20" s="14" t="n"/>
      <c r="E20" s="15" t="n"/>
      <c r="F20" s="16" t="n"/>
      <c r="G20" s="16" t="n"/>
    </row>
    <row r="21">
      <c r="A21" s="17" t="inlineStr">
        <is>
          <t>Sub Total</t>
        </is>
      </c>
      <c r="B21" s="32" t="n"/>
      <c r="C21" s="32" t="n"/>
      <c r="D21" s="14" t="n"/>
      <c r="E21" s="22" t="inlineStr">
        <is>
          <t>NIL</t>
        </is>
      </c>
      <c r="F21" s="23" t="inlineStr">
        <is>
          <t>NIL</t>
        </is>
      </c>
      <c r="G21" s="16" t="n"/>
    </row>
    <row r="22">
      <c r="A22" s="13" t="n"/>
      <c r="B22" s="32" t="n"/>
      <c r="C22" s="32" t="n"/>
      <c r="D22" s="14" t="n"/>
      <c r="E22" s="15" t="n"/>
      <c r="F22" s="16" t="n"/>
      <c r="G22" s="16" t="n"/>
    </row>
    <row r="23">
      <c r="A23" s="17" t="inlineStr">
        <is>
          <t>(c)Securitised Debt Instruments</t>
        </is>
      </c>
      <c r="B23" s="32" t="n"/>
      <c r="C23" s="32" t="n"/>
      <c r="D23" s="14" t="n"/>
      <c r="E23" s="15" t="n"/>
      <c r="F23" s="16" t="n"/>
      <c r="G23" s="16" t="n"/>
    </row>
    <row r="24">
      <c r="A24" s="17" t="inlineStr">
        <is>
          <t>Sub Total</t>
        </is>
      </c>
      <c r="B24" s="32" t="n"/>
      <c r="C24" s="32" t="n"/>
      <c r="D24" s="14" t="n"/>
      <c r="E24" s="22" t="inlineStr">
        <is>
          <t>NIL</t>
        </is>
      </c>
      <c r="F24" s="23" t="inlineStr">
        <is>
          <t>NIL</t>
        </is>
      </c>
      <c r="G24" s="16" t="n"/>
    </row>
    <row r="25">
      <c r="A25" s="13" t="n"/>
      <c r="B25" s="32" t="n"/>
      <c r="C25" s="32" t="n"/>
      <c r="D25" s="14" t="n"/>
      <c r="E25" s="15" t="n"/>
      <c r="F25" s="16" t="n"/>
      <c r="G25" s="16" t="n"/>
    </row>
    <row r="26">
      <c r="A26" s="25" t="inlineStr">
        <is>
          <t>TOTAL</t>
        </is>
      </c>
      <c r="B26" s="34" t="n"/>
      <c r="C26" s="34" t="n"/>
      <c r="D26" s="26" t="n"/>
      <c r="E26" s="19" t="n">
        <v>4011.95</v>
      </c>
      <c r="F26" s="20" t="n">
        <v>0.0214</v>
      </c>
      <c r="G26" s="21" t="n"/>
    </row>
    <row r="27">
      <c r="A27" s="13" t="n"/>
      <c r="B27" s="32" t="n"/>
      <c r="C27" s="32" t="n"/>
      <c r="D27" s="14" t="n"/>
      <c r="E27" s="15" t="n"/>
      <c r="F27" s="16" t="n"/>
      <c r="G27" s="16" t="n"/>
    </row>
    <row r="28">
      <c r="A28" s="17" t="inlineStr">
        <is>
          <t>Money Market Instruments</t>
        </is>
      </c>
      <c r="B28" s="32" t="n"/>
      <c r="C28" s="32" t="n"/>
      <c r="D28" s="14" t="n"/>
      <c r="E28" s="15" t="n"/>
      <c r="F28" s="16" t="n"/>
      <c r="G28" s="16" t="n"/>
    </row>
    <row r="29">
      <c r="A29" s="13" t="n"/>
      <c r="B29" s="32" t="n"/>
      <c r="C29" s="32" t="n"/>
      <c r="D29" s="14" t="n"/>
      <c r="E29" s="15" t="n"/>
      <c r="F29" s="16" t="n"/>
      <c r="G29" s="16" t="n"/>
    </row>
    <row r="30">
      <c r="A30" s="17" t="inlineStr">
        <is>
          <t>Treasury bills</t>
        </is>
      </c>
      <c r="B30" s="32" t="n"/>
      <c r="C30" s="32" t="n"/>
      <c r="D30" s="14" t="n"/>
      <c r="E30" s="15" t="n"/>
      <c r="F30" s="16" t="n"/>
      <c r="G30" s="16" t="n"/>
    </row>
    <row r="31">
      <c r="A31" s="13" t="inlineStr">
        <is>
          <t>364 DAYS TBILL RED 26-03-2026</t>
        </is>
      </c>
      <c r="B31" s="32" t="inlineStr">
        <is>
          <t>IN002024Z503</t>
        </is>
      </c>
      <c r="C31" s="32" t="inlineStr">
        <is>
          <t>SOVEREIGN</t>
        </is>
      </c>
      <c r="D31" s="14" t="n">
        <v>7500000</v>
      </c>
      <c r="E31" s="15" t="n">
        <v>7374.99</v>
      </c>
      <c r="F31" s="16" t="n">
        <v>0.039</v>
      </c>
      <c r="G31" s="16" t="n">
        <v>0.0538</v>
      </c>
    </row>
    <row r="32">
      <c r="A32" s="13" t="inlineStr">
        <is>
          <t>364 DAYS TBILL RED 23-07-2026</t>
        </is>
      </c>
      <c r="B32" s="32" t="inlineStr">
        <is>
          <t>IN002025Z179</t>
        </is>
      </c>
      <c r="C32" s="32" t="inlineStr">
        <is>
          <t>SOVEREIGN</t>
        </is>
      </c>
      <c r="D32" s="14" t="n">
        <v>5500000</v>
      </c>
      <c r="E32" s="15" t="n">
        <v>5312.91</v>
      </c>
      <c r="F32" s="16" t="n">
        <v>0.0281</v>
      </c>
      <c r="G32" s="16" t="n">
        <v>0.054928</v>
      </c>
    </row>
    <row r="33">
      <c r="A33" s="13" t="inlineStr">
        <is>
          <t>364 DAYS TBILL RED 19-03-2026</t>
        </is>
      </c>
      <c r="B33" s="32" t="inlineStr">
        <is>
          <t>IN002024Z495</t>
        </is>
      </c>
      <c r="C33" s="32" t="inlineStr">
        <is>
          <t>SOVEREIGN</t>
        </is>
      </c>
      <c r="D33" s="14" t="n">
        <v>5000000</v>
      </c>
      <c r="E33" s="15" t="n">
        <v>4921.84</v>
      </c>
      <c r="F33" s="16" t="n">
        <v>0.0261</v>
      </c>
      <c r="G33" s="16" t="n">
        <v>0.053675</v>
      </c>
    </row>
    <row r="34">
      <c r="A34" s="13" t="inlineStr">
        <is>
          <t>364 DAYS TBILL RED 12-03-2026</t>
        </is>
      </c>
      <c r="B34" s="32" t="inlineStr">
        <is>
          <t>IN002024Z487</t>
        </is>
      </c>
      <c r="C34" s="32" t="inlineStr">
        <is>
          <t>SOVEREIGN</t>
        </is>
      </c>
      <c r="D34" s="14" t="n">
        <v>2500000</v>
      </c>
      <c r="E34" s="15" t="n">
        <v>2463.35</v>
      </c>
      <c r="F34" s="16" t="n">
        <v>0.013</v>
      </c>
      <c r="G34" s="16" t="n">
        <v>0.053775</v>
      </c>
    </row>
    <row r="35">
      <c r="A35" s="13" t="inlineStr">
        <is>
          <t>364 DAYS TBILL RED 04-06-2026</t>
        </is>
      </c>
      <c r="B35" s="32" t="inlineStr">
        <is>
          <t>IN002025Z104</t>
        </is>
      </c>
      <c r="C35" s="32" t="inlineStr">
        <is>
          <t>SOVEREIGN</t>
        </is>
      </c>
      <c r="D35" s="14" t="n">
        <v>2500000</v>
      </c>
      <c r="E35" s="15" t="n">
        <v>2432.29</v>
      </c>
      <c r="F35" s="16" t="n">
        <v>0.0129</v>
      </c>
      <c r="G35" s="16" t="n">
        <v>0.054926</v>
      </c>
    </row>
    <row r="36">
      <c r="A36" s="17" t="inlineStr">
        <is>
          <t>Sub Total</t>
        </is>
      </c>
      <c r="B36" s="33" t="n"/>
      <c r="C36" s="33" t="n"/>
      <c r="D36" s="18" t="n"/>
      <c r="E36" s="19" t="n">
        <v>22505.38</v>
      </c>
      <c r="F36" s="20" t="n">
        <v>0.1191</v>
      </c>
      <c r="G36" s="21" t="n"/>
    </row>
    <row r="37">
      <c r="A37" s="17" t="inlineStr">
        <is>
          <t>Certificate of Deposit</t>
        </is>
      </c>
      <c r="B37" s="32" t="n"/>
      <c r="C37" s="32" t="n"/>
      <c r="D37" s="14" t="n"/>
      <c r="E37" s="15" t="n"/>
      <c r="F37" s="16" t="n"/>
      <c r="G37" s="16" t="n"/>
    </row>
    <row r="38">
      <c r="A38" s="13" t="inlineStr">
        <is>
          <t>SIDBI CD RED 11-03-2026#**</t>
        </is>
      </c>
      <c r="B38" s="32" t="inlineStr">
        <is>
          <t>INE556F16BD2</t>
        </is>
      </c>
      <c r="C38" s="32" t="inlineStr">
        <is>
          <t>CRISIL A1+</t>
        </is>
      </c>
      <c r="D38" s="14" t="n">
        <v>10000000</v>
      </c>
      <c r="E38" s="15" t="n">
        <v>9840.26</v>
      </c>
      <c r="F38" s="16" t="n">
        <v>0.0521</v>
      </c>
      <c r="G38" s="16" t="n">
        <v>0.059252</v>
      </c>
    </row>
    <row r="39">
      <c r="A39" s="13" t="inlineStr">
        <is>
          <t>BANK OF BARODA CD RED 13-03-2026#**</t>
        </is>
      </c>
      <c r="B39" s="32" t="inlineStr">
        <is>
          <t>INE028A16IC0</t>
        </is>
      </c>
      <c r="C39" s="32" t="inlineStr">
        <is>
          <t>ICRA A1+</t>
        </is>
      </c>
      <c r="D39" s="14" t="n">
        <v>10000000</v>
      </c>
      <c r="E39" s="15" t="n">
        <v>9838.07</v>
      </c>
      <c r="F39" s="16" t="n">
        <v>0.0521</v>
      </c>
      <c r="G39" s="16" t="n">
        <v>0.058899</v>
      </c>
    </row>
    <row r="40">
      <c r="A40" s="13" t="inlineStr">
        <is>
          <t>EXIM BANK CD RED 11-06-2026#**</t>
        </is>
      </c>
      <c r="B40" s="32" t="inlineStr">
        <is>
          <t>INE514E16CM3</t>
        </is>
      </c>
      <c r="C40" s="32" t="inlineStr">
        <is>
          <t>CRISIL A1+</t>
        </is>
      </c>
      <c r="D40" s="14" t="n">
        <v>10000000</v>
      </c>
      <c r="E40" s="15" t="n">
        <v>9685.15</v>
      </c>
      <c r="F40" s="16" t="n">
        <v>0.0513</v>
      </c>
      <c r="G40" s="16" t="n">
        <v>0.0618</v>
      </c>
    </row>
    <row r="41">
      <c r="A41" s="13" t="inlineStr">
        <is>
          <t>HDFC BANK CD RED 12-03-2026#**</t>
        </is>
      </c>
      <c r="B41" s="32" t="inlineStr">
        <is>
          <t>INE040A16GN6</t>
        </is>
      </c>
      <c r="C41" s="32" t="inlineStr">
        <is>
          <t>CARE A1+</t>
        </is>
      </c>
      <c r="D41" s="14" t="n">
        <v>7500000</v>
      </c>
      <c r="E41" s="15" t="n">
        <v>7379.42</v>
      </c>
      <c r="F41" s="16" t="n">
        <v>0.0391</v>
      </c>
      <c r="G41" s="16" t="n">
        <v>0.059051</v>
      </c>
    </row>
    <row r="42">
      <c r="A42" s="13" t="inlineStr">
        <is>
          <t>PUNJAB NATIONAL BANK CD RED 25-03-2026#**</t>
        </is>
      </c>
      <c r="B42" s="32" t="inlineStr">
        <is>
          <t>INE160A16RP4</t>
        </is>
      </c>
      <c r="C42" s="32" t="inlineStr">
        <is>
          <t>CRISIL A1+</t>
        </is>
      </c>
      <c r="D42" s="14" t="n">
        <v>7500000</v>
      </c>
      <c r="E42" s="15" t="n">
        <v>7364.41</v>
      </c>
      <c r="F42" s="16" t="n">
        <v>0.039</v>
      </c>
      <c r="G42" s="16" t="n">
        <v>0.05895</v>
      </c>
    </row>
    <row r="43">
      <c r="A43" s="13" t="inlineStr">
        <is>
          <t>CANARA BANK CD RED 29-05-2026#**</t>
        </is>
      </c>
      <c r="B43" s="32" t="inlineStr">
        <is>
          <t>INE476A16F03</t>
        </is>
      </c>
      <c r="C43" s="32" t="inlineStr">
        <is>
          <t>CRISIL A1+</t>
        </is>
      </c>
      <c r="D43" s="14" t="n">
        <v>7500000</v>
      </c>
      <c r="E43" s="15" t="n">
        <v>7277.99</v>
      </c>
      <c r="F43" s="16" t="n">
        <v>0.0385</v>
      </c>
      <c r="G43" s="16" t="n">
        <v>0.062201</v>
      </c>
    </row>
    <row r="44">
      <c r="A44" s="13" t="inlineStr">
        <is>
          <t>HDFC BANK CD RED 25-02-2026#**</t>
        </is>
      </c>
      <c r="B44" s="32" t="inlineStr">
        <is>
          <t>INE040A16GJ4</t>
        </is>
      </c>
      <c r="C44" s="32" t="inlineStr">
        <is>
          <t>CARE A1+</t>
        </is>
      </c>
      <c r="D44" s="14" t="n">
        <v>5000000</v>
      </c>
      <c r="E44" s="15" t="n">
        <v>4931.33</v>
      </c>
      <c r="F44" s="16" t="n">
        <v>0.0261</v>
      </c>
      <c r="G44" s="16" t="n">
        <v>0.059101</v>
      </c>
    </row>
    <row r="45">
      <c r="A45" s="13" t="inlineStr">
        <is>
          <t>HDFC BANK CD RED 09-03-2026#**</t>
        </is>
      </c>
      <c r="B45" s="32" t="inlineStr">
        <is>
          <t>INE040A16HM6</t>
        </is>
      </c>
      <c r="C45" s="32" t="inlineStr">
        <is>
          <t>CARE A1+</t>
        </is>
      </c>
      <c r="D45" s="14" t="n">
        <v>5000000</v>
      </c>
      <c r="E45" s="15" t="n">
        <v>4921.97</v>
      </c>
      <c r="F45" s="16" t="n">
        <v>0.0261</v>
      </c>
      <c r="G45" s="16" t="n">
        <v>0.05905</v>
      </c>
    </row>
    <row r="46">
      <c r="A46" s="13" t="inlineStr">
        <is>
          <t>NABARD CD RED 10-03-2026#**</t>
        </is>
      </c>
      <c r="B46" s="32" t="inlineStr">
        <is>
          <t>INE261F16975</t>
        </is>
      </c>
      <c r="C46" s="32" t="inlineStr">
        <is>
          <t>CRISIL A1+</t>
        </is>
      </c>
      <c r="D46" s="14" t="n">
        <v>5000000</v>
      </c>
      <c r="E46" s="15" t="n">
        <v>4920.86</v>
      </c>
      <c r="F46" s="16" t="n">
        <v>0.0261</v>
      </c>
      <c r="G46" s="16" t="n">
        <v>0.0593</v>
      </c>
    </row>
    <row r="47">
      <c r="A47" s="13" t="inlineStr">
        <is>
          <t>CANARA BANK CD RED 18-03-2026#**</t>
        </is>
      </c>
      <c r="B47" s="32" t="inlineStr">
        <is>
          <t>INE476A16B64</t>
        </is>
      </c>
      <c r="C47" s="32" t="inlineStr">
        <is>
          <t>CRISIL A1+</t>
        </is>
      </c>
      <c r="D47" s="14" t="n">
        <v>5000000</v>
      </c>
      <c r="E47" s="15" t="n">
        <v>4915.06</v>
      </c>
      <c r="F47" s="16" t="n">
        <v>0.026</v>
      </c>
      <c r="G47" s="16" t="n">
        <v>0.058951</v>
      </c>
    </row>
    <row r="48">
      <c r="A48" s="13" t="inlineStr">
        <is>
          <t>EXIM BANK CD RED 20-03-2026#**</t>
        </is>
      </c>
      <c r="B48" s="32" t="inlineStr">
        <is>
          <t>INE514E16CK7</t>
        </is>
      </c>
      <c r="C48" s="32" t="inlineStr">
        <is>
          <t>CRISIL A1+</t>
        </is>
      </c>
      <c r="D48" s="14" t="n">
        <v>5000000</v>
      </c>
      <c r="E48" s="15" t="n">
        <v>4913.65</v>
      </c>
      <c r="F48" s="16" t="n">
        <v>0.026</v>
      </c>
      <c r="G48" s="16" t="n">
        <v>0.058849</v>
      </c>
    </row>
    <row r="49">
      <c r="A49" s="13" t="inlineStr">
        <is>
          <t>INDIAN BANK CD RED 30-04-2026#**</t>
        </is>
      </c>
      <c r="B49" s="32" t="inlineStr">
        <is>
          <t>INE562A16PQ3</t>
        </is>
      </c>
      <c r="C49" s="32" t="inlineStr">
        <is>
          <t>FITCH A1+</t>
        </is>
      </c>
      <c r="D49" s="14" t="n">
        <v>5000000</v>
      </c>
      <c r="E49" s="15" t="n">
        <v>4875.58</v>
      </c>
      <c r="F49" s="16" t="n">
        <v>0.0258</v>
      </c>
      <c r="G49" s="16" t="n">
        <v>0.0621</v>
      </c>
    </row>
    <row r="50">
      <c r="A50" s="13" t="inlineStr">
        <is>
          <t>AXIS BANK LTD CD RED 30-04-26#**</t>
        </is>
      </c>
      <c r="B50" s="32" t="inlineStr">
        <is>
          <t>INE238AD6BK4</t>
        </is>
      </c>
      <c r="C50" s="32" t="inlineStr">
        <is>
          <t>CRISIL A1+</t>
        </is>
      </c>
      <c r="D50" s="14" t="n">
        <v>5000000</v>
      </c>
      <c r="E50" s="15" t="n">
        <v>4874.99</v>
      </c>
      <c r="F50" s="16" t="n">
        <v>0.0258</v>
      </c>
      <c r="G50" s="16" t="n">
        <v>0.062401</v>
      </c>
    </row>
    <row r="51">
      <c r="A51" s="13" t="inlineStr">
        <is>
          <t>UNION BANK OF INDIA CD R 15-05-26#**</t>
        </is>
      </c>
      <c r="B51" s="32" t="inlineStr">
        <is>
          <t>INE692A16KC9</t>
        </is>
      </c>
      <c r="C51" s="32" t="inlineStr">
        <is>
          <t>ICRA A1+</t>
        </is>
      </c>
      <c r="D51" s="14" t="n">
        <v>5000000</v>
      </c>
      <c r="E51" s="15" t="n">
        <v>4863.26</v>
      </c>
      <c r="F51" s="16" t="n">
        <v>0.0257</v>
      </c>
      <c r="G51" s="16" t="n">
        <v>0.0622</v>
      </c>
    </row>
    <row r="52">
      <c r="A52" s="13" t="inlineStr">
        <is>
          <t>AXIS BANK LTD CD RED 11-06-2026#**</t>
        </is>
      </c>
      <c r="B52" s="32" t="inlineStr">
        <is>
          <t>INE238AD6AT7</t>
        </is>
      </c>
      <c r="C52" s="32" t="inlineStr">
        <is>
          <t>CRISIL A1+</t>
        </is>
      </c>
      <c r="D52" s="14" t="n">
        <v>5000000</v>
      </c>
      <c r="E52" s="15" t="n">
        <v>4841.1</v>
      </c>
      <c r="F52" s="16" t="n">
        <v>0.0256</v>
      </c>
      <c r="G52" s="16" t="n">
        <v>0.0624</v>
      </c>
    </row>
    <row r="53">
      <c r="A53" s="13" t="inlineStr">
        <is>
          <t>KOTAK MAHINDRA BANK CD RED 27-02-2026#**</t>
        </is>
      </c>
      <c r="B53" s="32" t="inlineStr">
        <is>
          <t>INE237A166Z3</t>
        </is>
      </c>
      <c r="C53" s="32" t="inlineStr">
        <is>
          <t>CRISIL A1+</t>
        </is>
      </c>
      <c r="D53" s="14" t="n">
        <v>2500000</v>
      </c>
      <c r="E53" s="15" t="n">
        <v>2465.13</v>
      </c>
      <c r="F53" s="16" t="n">
        <v>0.013</v>
      </c>
      <c r="G53" s="16" t="n">
        <v>0.058679</v>
      </c>
    </row>
    <row r="54">
      <c r="A54" s="13" t="inlineStr">
        <is>
          <t>CANARA BANK CD RED 04-03-2026#**</t>
        </is>
      </c>
      <c r="B54" s="32" t="inlineStr">
        <is>
          <t>INE476A16A73</t>
        </is>
      </c>
      <c r="C54" s="32" t="inlineStr">
        <is>
          <t>CRISIL A1+</t>
        </is>
      </c>
      <c r="D54" s="14" t="n">
        <v>2500000</v>
      </c>
      <c r="E54" s="15" t="n">
        <v>2463.01</v>
      </c>
      <c r="F54" s="16" t="n">
        <v>0.013</v>
      </c>
      <c r="G54" s="16" t="n">
        <v>0.058951</v>
      </c>
    </row>
    <row r="55">
      <c r="A55" s="13" t="inlineStr">
        <is>
          <t>CANARA BANK CD RED 06-03-2026#**</t>
        </is>
      </c>
      <c r="B55" s="32" t="inlineStr">
        <is>
          <t>INE476A16A99</t>
        </is>
      </c>
      <c r="C55" s="32" t="inlineStr">
        <is>
          <t>CRISIL A1+</t>
        </is>
      </c>
      <c r="D55" s="14" t="n">
        <v>2500000</v>
      </c>
      <c r="E55" s="15" t="n">
        <v>2462.22</v>
      </c>
      <c r="F55" s="16" t="n">
        <v>0.013</v>
      </c>
      <c r="G55" s="16" t="n">
        <v>0.058951</v>
      </c>
    </row>
    <row r="56">
      <c r="A56" s="17" t="inlineStr">
        <is>
          <t>Sub Total</t>
        </is>
      </c>
      <c r="B56" s="33" t="n"/>
      <c r="C56" s="33" t="n"/>
      <c r="D56" s="18" t="n"/>
      <c r="E56" s="19" t="n">
        <v>102833.46</v>
      </c>
      <c r="F56" s="20" t="n">
        <v>0.5443</v>
      </c>
      <c r="G56" s="21" t="n"/>
    </row>
    <row r="57">
      <c r="A57" s="13" t="n"/>
      <c r="B57" s="32" t="n"/>
      <c r="C57" s="32" t="n"/>
      <c r="D57" s="14" t="n"/>
      <c r="E57" s="15" t="n"/>
      <c r="F57" s="16" t="n"/>
      <c r="G57" s="16" t="n"/>
    </row>
    <row r="58">
      <c r="A58" s="17" t="inlineStr">
        <is>
          <t>Commercial Paper</t>
        </is>
      </c>
      <c r="B58" s="32" t="n"/>
      <c r="C58" s="32" t="n"/>
      <c r="D58" s="14" t="n"/>
      <c r="E58" s="15" t="n"/>
      <c r="F58" s="16" t="n"/>
      <c r="G58" s="16" t="n"/>
    </row>
    <row r="59">
      <c r="A59" s="13" t="inlineStr">
        <is>
          <t>TATA CAPITAL HSNG CP 25-03-26**</t>
        </is>
      </c>
      <c r="B59" s="32" t="inlineStr">
        <is>
          <t>INE033L14OE6</t>
        </is>
      </c>
      <c r="C59" s="32" t="inlineStr">
        <is>
          <t>CRISIL A1+</t>
        </is>
      </c>
      <c r="D59" s="14" t="n">
        <v>7500000</v>
      </c>
      <c r="E59" s="15" t="n">
        <v>7361.81</v>
      </c>
      <c r="F59" s="16" t="n">
        <v>0.039</v>
      </c>
      <c r="G59" s="16" t="n">
        <v>0.0601</v>
      </c>
    </row>
    <row r="60">
      <c r="A60" s="13" t="inlineStr">
        <is>
          <t>HDB FINANCIAL SERV CP RED 16-03-2026**</t>
        </is>
      </c>
      <c r="B60" s="32" t="inlineStr">
        <is>
          <t>INE756I14EZ4</t>
        </is>
      </c>
      <c r="C60" s="32" t="inlineStr">
        <is>
          <t>CRISIL A1+</t>
        </is>
      </c>
      <c r="D60" s="14" t="n">
        <v>7500000</v>
      </c>
      <c r="E60" s="15" t="n">
        <v>7361.3</v>
      </c>
      <c r="F60" s="16" t="n">
        <v>0.039</v>
      </c>
      <c r="G60" s="16" t="n">
        <v>0.0655</v>
      </c>
    </row>
    <row r="61">
      <c r="A61" s="13" t="inlineStr">
        <is>
          <t>TATA CAPITAL HSNG FIN CP RED 16-01-2026**</t>
        </is>
      </c>
      <c r="B61" s="32" t="inlineStr">
        <is>
          <t>INE033L14NP4</t>
        </is>
      </c>
      <c r="C61" s="32" t="inlineStr">
        <is>
          <t>CRISIL A1+</t>
        </is>
      </c>
      <c r="D61" s="14" t="n">
        <v>5000000</v>
      </c>
      <c r="E61" s="15" t="n">
        <v>4961.45</v>
      </c>
      <c r="F61" s="16" t="n">
        <v>0.0263</v>
      </c>
      <c r="G61" s="16" t="n">
        <v>0.061653</v>
      </c>
    </row>
    <row r="62">
      <c r="A62" s="13" t="inlineStr">
        <is>
          <t>LIC HSG FIN CP RED 21-01-2026**</t>
        </is>
      </c>
      <c r="B62" s="32" t="inlineStr">
        <is>
          <t>INE115A14FI3</t>
        </is>
      </c>
      <c r="C62" s="32" t="inlineStr">
        <is>
          <t>CRISIL A1+</t>
        </is>
      </c>
      <c r="D62" s="14" t="n">
        <v>5000000</v>
      </c>
      <c r="E62" s="15" t="n">
        <v>4957.4</v>
      </c>
      <c r="F62" s="16" t="n">
        <v>0.0262</v>
      </c>
      <c r="G62" s="16" t="n">
        <v>0.0615</v>
      </c>
    </row>
    <row r="63">
      <c r="A63" s="13" t="inlineStr">
        <is>
          <t>TATA CAPITAL LTD CP RED 13-03-2026**</t>
        </is>
      </c>
      <c r="B63" s="32" t="inlineStr">
        <is>
          <t>INE976I14PV3</t>
        </is>
      </c>
      <c r="C63" s="32" t="inlineStr">
        <is>
          <t>CRISIL A1+</t>
        </is>
      </c>
      <c r="D63" s="14" t="n">
        <v>5000000</v>
      </c>
      <c r="E63" s="15" t="n">
        <v>4910.26</v>
      </c>
      <c r="F63" s="16" t="n">
        <v>0.026</v>
      </c>
      <c r="G63" s="16" t="n">
        <v>0.065399</v>
      </c>
    </row>
    <row r="64">
      <c r="A64" s="13" t="inlineStr">
        <is>
          <t>NUVAMA WEALTH FIN CP RED 10-03-26**</t>
        </is>
      </c>
      <c r="B64" s="32" t="inlineStr">
        <is>
          <t>INE918K14CO4</t>
        </is>
      </c>
      <c r="C64" s="32" t="inlineStr">
        <is>
          <t>CRISIL A1+</t>
        </is>
      </c>
      <c r="D64" s="14" t="n">
        <v>5000000</v>
      </c>
      <c r="E64" s="15" t="n">
        <v>4897.58</v>
      </c>
      <c r="F64" s="16" t="n">
        <v>0.0259</v>
      </c>
      <c r="G64" s="16" t="n">
        <v>0.077101</v>
      </c>
    </row>
    <row r="65">
      <c r="A65" s="13" t="inlineStr">
        <is>
          <t>PIRAMAL ENTERPRISES CP RED 17-03-2026**</t>
        </is>
      </c>
      <c r="B65" s="32" t="inlineStr">
        <is>
          <t>INE140A146O5</t>
        </is>
      </c>
      <c r="C65" s="32" t="inlineStr">
        <is>
          <t>CRISIL A1+</t>
        </is>
      </c>
      <c r="D65" s="14" t="n">
        <v>5000000</v>
      </c>
      <c r="E65" s="15" t="n">
        <v>4896.59</v>
      </c>
      <c r="F65" s="16" t="n">
        <v>0.0259</v>
      </c>
      <c r="G65" s="16" t="n">
        <v>0.072724</v>
      </c>
    </row>
    <row r="66">
      <c r="A66" s="13" t="inlineStr">
        <is>
          <t>L&amp;T FINANCE LTD CP RED 21-05-2026**</t>
        </is>
      </c>
      <c r="B66" s="32" t="inlineStr">
        <is>
          <t>INE498L14DY2</t>
        </is>
      </c>
      <c r="C66" s="32" t="inlineStr">
        <is>
          <t>CRISIL A1+</t>
        </is>
      </c>
      <c r="D66" s="14" t="n">
        <v>5000000</v>
      </c>
      <c r="E66" s="15" t="n">
        <v>4849.05</v>
      </c>
      <c r="F66" s="16" t="n">
        <v>0.0257</v>
      </c>
      <c r="G66" s="16" t="n">
        <v>0.06645</v>
      </c>
    </row>
    <row r="67">
      <c r="A67" s="13" t="inlineStr">
        <is>
          <t>REC LTD. CP RED 10-06-2026**</t>
        </is>
      </c>
      <c r="B67" s="32" t="inlineStr">
        <is>
          <t>INE020B14698</t>
        </is>
      </c>
      <c r="C67" s="32" t="inlineStr">
        <is>
          <t>CRISIL A1+</t>
        </is>
      </c>
      <c r="D67" s="14" t="n">
        <v>5000000</v>
      </c>
      <c r="E67" s="15" t="n">
        <v>4842.09</v>
      </c>
      <c r="F67" s="16" t="n">
        <v>0.0256</v>
      </c>
      <c r="G67" s="16" t="n">
        <v>0.062324</v>
      </c>
    </row>
    <row r="68">
      <c r="A68" s="13" t="inlineStr">
        <is>
          <t>ICICI SECURITIES CP RED 06-03-2026**</t>
        </is>
      </c>
      <c r="B68" s="32" t="inlineStr">
        <is>
          <t>INE763G14XX9</t>
        </is>
      </c>
      <c r="C68" s="32" t="inlineStr">
        <is>
          <t>CRISIL A1+</t>
        </is>
      </c>
      <c r="D68" s="14" t="n">
        <v>2500000</v>
      </c>
      <c r="E68" s="15" t="n">
        <v>2457.75</v>
      </c>
      <c r="F68" s="16" t="n">
        <v>0.013</v>
      </c>
      <c r="G68" s="16" t="n">
        <v>0.06605</v>
      </c>
    </row>
    <row r="69">
      <c r="A69" s="13" t="inlineStr">
        <is>
          <t>ADITYA BIRLA CAPITAL CP RED 18-03-2026**</t>
        </is>
      </c>
      <c r="B69" s="32" t="inlineStr">
        <is>
          <t>INE674K14974</t>
        </is>
      </c>
      <c r="C69" s="32" t="inlineStr">
        <is>
          <t>CRISIL A1+</t>
        </is>
      </c>
      <c r="D69" s="14" t="n">
        <v>2500000</v>
      </c>
      <c r="E69" s="15" t="n">
        <v>2452.9</v>
      </c>
      <c r="F69" s="16" t="n">
        <v>0.013</v>
      </c>
      <c r="G69" s="16" t="n">
        <v>0.065501</v>
      </c>
    </row>
    <row r="70">
      <c r="A70" s="13" t="inlineStr">
        <is>
          <t>360 ONE PRIME LTD. CP 29-05-26**</t>
        </is>
      </c>
      <c r="B70" s="32" t="inlineStr">
        <is>
          <t>INE248U14SL7</t>
        </is>
      </c>
      <c r="C70" s="32" t="inlineStr">
        <is>
          <t>ICRA A1+</t>
        </is>
      </c>
      <c r="D70" s="14" t="n">
        <v>2500000</v>
      </c>
      <c r="E70" s="15" t="n">
        <v>2409.77</v>
      </c>
      <c r="F70" s="16" t="n">
        <v>0.0128</v>
      </c>
      <c r="G70" s="16" t="n">
        <v>0.076349</v>
      </c>
    </row>
    <row r="71">
      <c r="A71" s="17" t="inlineStr">
        <is>
          <t>Sub Total</t>
        </is>
      </c>
      <c r="B71" s="33" t="n"/>
      <c r="C71" s="33" t="n"/>
      <c r="D71" s="18" t="n"/>
      <c r="E71" s="19" t="n">
        <v>56357.95</v>
      </c>
      <c r="F71" s="20" t="n">
        <v>0.2984</v>
      </c>
      <c r="G71" s="21" t="n"/>
    </row>
    <row r="72">
      <c r="A72" s="13" t="n"/>
      <c r="B72" s="32" t="n"/>
      <c r="C72" s="32" t="n"/>
      <c r="D72" s="14" t="n"/>
      <c r="E72" s="15" t="n"/>
      <c r="F72" s="16" t="n"/>
      <c r="G72" s="16" t="n"/>
    </row>
    <row r="73">
      <c r="A73" s="25" t="inlineStr">
        <is>
          <t>TOTAL</t>
        </is>
      </c>
      <c r="B73" s="34" t="n"/>
      <c r="C73" s="34" t="n"/>
      <c r="D73" s="26" t="n"/>
      <c r="E73" s="19" t="n">
        <v>181696.79</v>
      </c>
      <c r="F73" s="20" t="n">
        <v>0.9618</v>
      </c>
      <c r="G73" s="21" t="n"/>
    </row>
    <row r="74">
      <c r="A74" s="13" t="n"/>
      <c r="B74" s="32" t="n"/>
      <c r="C74" s="32" t="n"/>
      <c r="D74" s="14" t="n"/>
      <c r="E74" s="15" t="n"/>
      <c r="F74" s="16" t="n"/>
      <c r="G74" s="16" t="n"/>
    </row>
    <row r="75">
      <c r="A75" s="13" t="n"/>
      <c r="B75" s="32" t="n"/>
      <c r="C75" s="32" t="n"/>
      <c r="D75" s="14" t="n"/>
      <c r="E75" s="15" t="n"/>
      <c r="F75" s="16" t="n"/>
      <c r="G75" s="16" t="n"/>
    </row>
    <row r="76">
      <c r="A76" s="17" t="inlineStr">
        <is>
          <t>Investment in AIF</t>
        </is>
      </c>
      <c r="B76" s="32" t="n"/>
      <c r="C76" s="32" t="n"/>
      <c r="D76" s="14" t="n"/>
      <c r="E76" s="15" t="n"/>
      <c r="F76" s="16" t="n"/>
      <c r="G76" s="16" t="n"/>
    </row>
    <row r="77">
      <c r="A77" s="13" t="inlineStr">
        <is>
          <t>SBI CDMDF--A2</t>
        </is>
      </c>
      <c r="B77" s="32" t="inlineStr">
        <is>
          <t>INF0RQ622028</t>
        </is>
      </c>
      <c r="C77" s="32" t="n"/>
      <c r="D77" s="14" t="n">
        <v>4860.902</v>
      </c>
      <c r="E77" s="15" t="n">
        <v>558.7</v>
      </c>
      <c r="F77" s="16" t="n">
        <v>0.003</v>
      </c>
      <c r="G77" s="16" t="n"/>
    </row>
    <row r="78">
      <c r="A78" s="13" t="n"/>
      <c r="B78" s="32" t="n"/>
      <c r="C78" s="32" t="n"/>
      <c r="D78" s="14" t="n"/>
      <c r="E78" s="15" t="n"/>
      <c r="F78" s="16" t="n"/>
      <c r="G78" s="16" t="n"/>
    </row>
    <row r="79">
      <c r="A79" s="25" t="inlineStr">
        <is>
          <t>TOTAL</t>
        </is>
      </c>
      <c r="B79" s="34" t="n"/>
      <c r="C79" s="34" t="n"/>
      <c r="D79" s="26" t="n"/>
      <c r="E79" s="19" t="n">
        <v>558.7</v>
      </c>
      <c r="F79" s="20" t="n">
        <v>0.003</v>
      </c>
      <c r="G79" s="21" t="n"/>
    </row>
    <row r="80">
      <c r="A80" s="13" t="n"/>
      <c r="B80" s="32" t="n"/>
      <c r="C80" s="32" t="n"/>
      <c r="D80" s="14" t="n"/>
      <c r="E80" s="15" t="n"/>
      <c r="F80" s="16" t="n"/>
      <c r="G80" s="16" t="n"/>
    </row>
    <row r="81">
      <c r="A81" s="17" t="inlineStr">
        <is>
          <t>TREPS / Reverse Repo</t>
        </is>
      </c>
      <c r="B81" s="32" t="n"/>
      <c r="C81" s="32" t="n"/>
      <c r="D81" s="14" t="n"/>
      <c r="E81" s="15" t="n"/>
      <c r="F81" s="16" t="n"/>
      <c r="G81" s="16" t="n"/>
    </row>
    <row r="82">
      <c r="A82" s="13" t="inlineStr">
        <is>
          <t>Clearing Corporation of India Ltd.</t>
        </is>
      </c>
      <c r="B82" s="32" t="n"/>
      <c r="C82" s="32" t="n"/>
      <c r="D82" s="14" t="n"/>
      <c r="E82" s="15" t="n">
        <v>22463.04</v>
      </c>
      <c r="F82" s="16" t="n">
        <v>0.1189</v>
      </c>
      <c r="G82" s="16" t="n">
        <v>0.053935</v>
      </c>
    </row>
    <row r="83">
      <c r="A83" s="17" t="inlineStr">
        <is>
          <t>Sub Total</t>
        </is>
      </c>
      <c r="B83" s="33" t="n"/>
      <c r="C83" s="33" t="n"/>
      <c r="D83" s="18" t="n"/>
      <c r="E83" s="19" t="n">
        <v>22463.04</v>
      </c>
      <c r="F83" s="20" t="n">
        <v>0.1189</v>
      </c>
      <c r="G83" s="21" t="n"/>
    </row>
    <row r="84">
      <c r="A84" s="13" t="n"/>
      <c r="B84" s="32" t="n"/>
      <c r="C84" s="32" t="n"/>
      <c r="D84" s="14" t="n"/>
      <c r="E84" s="15" t="n"/>
      <c r="F84" s="16" t="n"/>
      <c r="G84" s="16" t="n"/>
    </row>
    <row r="85">
      <c r="A85" s="25" t="inlineStr">
        <is>
          <t>TOTAL</t>
        </is>
      </c>
      <c r="B85" s="34" t="n"/>
      <c r="C85" s="34" t="n"/>
      <c r="D85" s="26" t="n"/>
      <c r="E85" s="19" t="n">
        <v>22463.04</v>
      </c>
      <c r="F85" s="20" t="n">
        <v>0.1189</v>
      </c>
      <c r="G85" s="21" t="n"/>
    </row>
    <row r="86">
      <c r="A86" s="13" t="inlineStr">
        <is>
          <t>Accrued Interest</t>
        </is>
      </c>
      <c r="B86" s="32" t="n"/>
      <c r="C86" s="32" t="n"/>
      <c r="D86" s="14" t="n"/>
      <c r="E86" s="15" t="n">
        <v>140.1340084</v>
      </c>
      <c r="F86" s="16" t="n">
        <v>0.000741</v>
      </c>
      <c r="G86" s="16" t="n"/>
    </row>
    <row r="87">
      <c r="A87" s="13" t="inlineStr">
        <is>
          <t>Net Receivables/(Payables)</t>
        </is>
      </c>
      <c r="B87" s="32" t="n"/>
      <c r="C87" s="32" t="n"/>
      <c r="D87" s="14" t="n"/>
      <c r="E87" s="36" t="n">
        <v>-19970.4740084</v>
      </c>
      <c r="F87" s="37" t="n">
        <v>-0.105841</v>
      </c>
      <c r="G87" s="16" t="n">
        <v>0.053934</v>
      </c>
    </row>
    <row r="88">
      <c r="A88" s="27" t="inlineStr">
        <is>
          <t>GRAND TOTAL</t>
        </is>
      </c>
      <c r="B88" s="35" t="n"/>
      <c r="C88" s="35" t="n"/>
      <c r="D88" s="28" t="n"/>
      <c r="E88" s="29" t="n">
        <v>188900.14</v>
      </c>
      <c r="F88" s="30" t="n">
        <v>1</v>
      </c>
      <c r="G88" s="30" t="n"/>
    </row>
    <row r="90">
      <c r="A90" s="83" t="inlineStr">
        <is>
          <t>#  Unlisted Security</t>
        </is>
      </c>
    </row>
    <row r="91">
      <c r="A91" s="83" t="inlineStr">
        <is>
          <t>**Non Traded Security</t>
        </is>
      </c>
    </row>
    <row r="93">
      <c r="A93" s="83" t="inlineStr">
        <is>
          <t>Notes:</t>
        </is>
      </c>
    </row>
    <row r="94" ht="29" customHeight="1">
      <c r="A94" s="57" t="inlineStr">
        <is>
          <t>1. Security in default beyond its maturiy date</t>
        </is>
      </c>
      <c r="B94" s="3" t="inlineStr">
        <is>
          <t>NIL</t>
        </is>
      </c>
    </row>
    <row r="95">
      <c r="A95" t="inlineStr">
        <is>
          <t>2. NAV at the beginning of the period (Rs. per unit)</t>
        </is>
      </c>
    </row>
    <row r="96">
      <c r="A96" t="inlineStr">
        <is>
          <t>Plan /option (Face Value 10)</t>
        </is>
      </c>
      <c r="B96" t="inlineStr">
        <is>
          <t>As on</t>
        </is>
      </c>
      <c r="C96" t="inlineStr">
        <is>
          <t>As on</t>
        </is>
      </c>
    </row>
    <row r="97">
      <c r="B97" s="58" t="n">
        <v>45961</v>
      </c>
      <c r="C97" s="58" t="n">
        <v>45989</v>
      </c>
    </row>
    <row r="98">
      <c r="A98" t="inlineStr">
        <is>
          <t>Direct Plan Annual IDCW Option</t>
        </is>
      </c>
      <c r="B98" t="n">
        <v>32.0504</v>
      </c>
      <c r="C98" t="n">
        <v>32.2111</v>
      </c>
    </row>
    <row r="99">
      <c r="A99" t="inlineStr">
        <is>
          <t>Direct Plan Bonus Option</t>
        </is>
      </c>
      <c r="B99" t="inlineStr">
        <is>
          <t xml:space="preserve">                              ^</t>
        </is>
      </c>
      <c r="C99" t="inlineStr">
        <is>
          <t xml:space="preserve">                                                  ^</t>
        </is>
      </c>
    </row>
    <row r="100">
      <c r="A100" t="inlineStr">
        <is>
          <t>Direct Plan Growth Option</t>
        </is>
      </c>
      <c r="B100" t="n">
        <v>32.0548</v>
      </c>
      <c r="C100" t="n">
        <v>32.2155</v>
      </c>
    </row>
    <row r="101">
      <c r="A101" t="inlineStr">
        <is>
          <t>Direct Plan IDCW Option</t>
        </is>
      </c>
      <c r="B101" t="n">
        <v>29.895</v>
      </c>
      <c r="C101" t="n">
        <v>30.0449</v>
      </c>
    </row>
    <row r="102">
      <c r="A102" t="inlineStr">
        <is>
          <t>Institutional Annual IDCW Option</t>
        </is>
      </c>
      <c r="B102" t="inlineStr">
        <is>
          <t xml:space="preserve">                              ^</t>
        </is>
      </c>
      <c r="C102" t="inlineStr">
        <is>
          <t xml:space="preserve">                                                  ^</t>
        </is>
      </c>
    </row>
    <row r="103">
      <c r="A103" t="inlineStr">
        <is>
          <t>Institutional Growth Option</t>
        </is>
      </c>
      <c r="B103" t="n">
        <v>24.8292</v>
      </c>
      <c r="C103" t="n">
        <v>24.9415</v>
      </c>
    </row>
    <row r="104">
      <c r="A104" t="inlineStr">
        <is>
          <t>Institutional IDCW Option</t>
        </is>
      </c>
      <c r="B104" t="inlineStr">
        <is>
          <t xml:space="preserve">                              ^</t>
        </is>
      </c>
      <c r="C104" t="inlineStr">
        <is>
          <t xml:space="preserve">                                                  ^</t>
        </is>
      </c>
    </row>
    <row r="105">
      <c r="A105" t="inlineStr">
        <is>
          <t>Regular Plan - Annual IDCW Option</t>
        </is>
      </c>
      <c r="B105" t="n">
        <v>28.7759</v>
      </c>
      <c r="C105" t="n">
        <v>28.906</v>
      </c>
    </row>
    <row r="106">
      <c r="A106" t="inlineStr">
        <is>
          <t>Regular Plan - Bonus Option</t>
        </is>
      </c>
      <c r="B106" t="inlineStr">
        <is>
          <t xml:space="preserve">                              ^</t>
        </is>
      </c>
      <c r="C106" t="inlineStr">
        <is>
          <t xml:space="preserve">                                                  ^</t>
        </is>
      </c>
    </row>
    <row r="107">
      <c r="A107" t="inlineStr">
        <is>
          <t>Regular Plan - Growth</t>
        </is>
      </c>
      <c r="B107" t="n">
        <v>29.0153</v>
      </c>
      <c r="C107" t="n">
        <v>29.1465</v>
      </c>
    </row>
    <row r="108">
      <c r="A108" t="inlineStr">
        <is>
          <t>Regular Plan - IDCW Option</t>
        </is>
      </c>
      <c r="B108" t="n">
        <v>27.295</v>
      </c>
      <c r="C108" t="n">
        <v>27.4184</v>
      </c>
    </row>
    <row r="109">
      <c r="A109" t="inlineStr">
        <is>
          <t>Regular Plan Bonus Option</t>
        </is>
      </c>
      <c r="B109" t="inlineStr">
        <is>
          <t xml:space="preserve">                              ^</t>
        </is>
      </c>
      <c r="C109" t="inlineStr">
        <is>
          <t xml:space="preserve">                                                  ^</t>
        </is>
      </c>
    </row>
    <row r="110">
      <c r="A110" t="inlineStr">
        <is>
          <t>^ There were no investors in this option.</t>
        </is>
      </c>
    </row>
    <row r="112">
      <c r="A112" t="inlineStr">
        <is>
          <t xml:space="preserve">3. Total Dividend (Net) declared during the month </t>
        </is>
      </c>
      <c r="B112" s="3" t="inlineStr">
        <is>
          <t>NIL</t>
        </is>
      </c>
    </row>
    <row r="113">
      <c r="A113" t="inlineStr">
        <is>
          <t>4. Bonus was declared during the month</t>
        </is>
      </c>
      <c r="B113" s="3" t="inlineStr">
        <is>
          <t>NIL</t>
        </is>
      </c>
    </row>
    <row r="114" ht="58" customHeight="1">
      <c r="A114" s="57" t="inlineStr">
        <is>
          <t>5. Investment in Repo of Corporate Debt Securities during the month ended November 30, 2025</t>
        </is>
      </c>
      <c r="B114" s="3" t="inlineStr">
        <is>
          <t>NIL</t>
        </is>
      </c>
    </row>
    <row r="115" ht="43.5" customHeight="1">
      <c r="A115" s="57" t="inlineStr">
        <is>
          <t>6. Investment in foreign securities/ADRs/GDRs at the end of the month</t>
        </is>
      </c>
      <c r="B115" s="3" t="inlineStr">
        <is>
          <t>NIL</t>
        </is>
      </c>
    </row>
    <row r="116">
      <c r="A116" t="inlineStr">
        <is>
          <t>7. Average Portfolio Maturity</t>
        </is>
      </c>
      <c r="B116" s="60">
        <f>B131</f>
        <v/>
      </c>
    </row>
    <row r="117" ht="72.5" customHeight="1">
      <c r="A117" s="57" t="inlineStr">
        <is>
          <t>8. Total gross exposure to derivative instruments (excluding reversed positions) at the end of the month (Rs. in Lakhs)</t>
        </is>
      </c>
      <c r="B117" s="3" t="inlineStr">
        <is>
          <t>NIL</t>
        </is>
      </c>
    </row>
    <row r="118">
      <c r="B118" s="3" t="n"/>
    </row>
    <row r="119" ht="58" customHeight="1">
      <c r="A119" s="57" t="inlineStr">
        <is>
          <t>9. Margin Deposits includes Margin money placed on derivatives other than margin money placed with bank</t>
        </is>
      </c>
      <c r="B119" s="3" t="inlineStr">
        <is>
          <t>NIL</t>
        </is>
      </c>
    </row>
    <row r="120" ht="58" customHeight="1">
      <c r="A120" s="57" t="inlineStr">
        <is>
          <t>10. Value of investment made by other schemes under same management (Rs. In Lakhs)</t>
        </is>
      </c>
      <c r="B120" t="n">
        <v>50390.72</v>
      </c>
    </row>
    <row r="121" ht="43.5" customHeight="1">
      <c r="A121" s="57" t="inlineStr">
        <is>
          <t>11. Number of instance of deviation In valuation of securities</t>
        </is>
      </c>
      <c r="B121" s="3" t="inlineStr">
        <is>
          <t>NIL</t>
        </is>
      </c>
    </row>
    <row r="122" ht="43.5" customHeight="1">
      <c r="A122" s="57" t="inlineStr">
        <is>
          <t>12. Total value and percentage of illiquid equity shares / securities</t>
        </is>
      </c>
      <c r="B122" s="3" t="inlineStr">
        <is>
          <t>NIL</t>
        </is>
      </c>
    </row>
    <row r="124">
      <c r="A124" t="inlineStr">
        <is>
          <t>Portfolio Information</t>
        </is>
      </c>
    </row>
    <row r="125">
      <c r="A125" s="61" t="inlineStr">
        <is>
          <t>Scheme Name :</t>
        </is>
      </c>
      <c r="B125" s="61" t="inlineStr">
        <is>
          <t>Edelweiss Money Market Fund</t>
        </is>
      </c>
    </row>
    <row r="126">
      <c r="A126" s="61" t="inlineStr">
        <is>
          <t>Description (if any)</t>
        </is>
      </c>
      <c r="B126" s="61" t="inlineStr">
        <is>
          <t>Money Market Fund</t>
        </is>
      </c>
    </row>
    <row r="127">
      <c r="A127" s="61" t="n"/>
      <c r="B127" s="61" t="n"/>
    </row>
    <row r="128">
      <c r="A128" s="61" t="inlineStr">
        <is>
          <t>Annualised Portfolio YTM* :</t>
        </is>
      </c>
      <c r="B128" s="62" t="n">
        <v>6.075492786649039</v>
      </c>
    </row>
    <row r="129">
      <c r="A129" s="61" t="n"/>
      <c r="B129" s="61" t="n"/>
    </row>
    <row r="130">
      <c r="A130" s="61" t="inlineStr">
        <is>
          <t>Macaulay Duration</t>
        </is>
      </c>
      <c r="B130" s="63" t="n">
        <v>0.3348</v>
      </c>
    </row>
    <row r="131">
      <c r="A131" s="61" t="inlineStr">
        <is>
          <t>Residual Maturity</t>
        </is>
      </c>
      <c r="B131" s="63" t="n">
        <v>0.3318309506349365</v>
      </c>
    </row>
    <row r="132">
      <c r="A132" s="61" t="n"/>
      <c r="B132" s="61" t="n"/>
    </row>
    <row r="133">
      <c r="A133" s="61" t="inlineStr">
        <is>
          <t xml:space="preserve">As on (Date) </t>
        </is>
      </c>
      <c r="B133" s="64" t="n">
        <v>45991</v>
      </c>
    </row>
    <row r="135" ht="70" customHeight="1">
      <c r="A135" s="85" t="inlineStr">
        <is>
          <t>Scheme Name</t>
        </is>
      </c>
      <c r="B135" s="85" t="inlineStr">
        <is>
          <t>Risk- O - Meter</t>
        </is>
      </c>
      <c r="C135" s="85" t="inlineStr">
        <is>
          <t>Benchmark of the Scheme</t>
        </is>
      </c>
      <c r="D135" s="85" t="inlineStr">
        <is>
          <t>Benchmark Risk-o-meter</t>
        </is>
      </c>
      <c r="E135" s="85" t="inlineStr">
        <is>
          <t>Benchmark of the Scheme</t>
        </is>
      </c>
      <c r="F135" s="85" t="inlineStr">
        <is>
          <t>Benchmark Risk-o-meter</t>
        </is>
      </c>
    </row>
    <row r="136" ht="70" customHeight="1">
      <c r="A136" s="85" t="inlineStr">
        <is>
          <t>Edelweiss Money Market Fund</t>
        </is>
      </c>
      <c r="B136" s="85" t="n"/>
      <c r="C136" s="85" t="inlineStr">
        <is>
          <t>CRISIL Money Market A-I Index (Tier I Benchmark)</t>
        </is>
      </c>
      <c r="D136" s="85" t="n"/>
      <c r="E136" s="85" t="inlineStr">
        <is>
          <t>NIFTY Money Market Index A-I (Tier II Scheme Benchmark)</t>
        </is>
      </c>
      <c r="F136" s="85" t="n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2.xml><?xml version="1.0" encoding="utf-8"?>
<worksheet xmlns="http://schemas.openxmlformats.org/spreadsheetml/2006/main">
  <sheetPr>
    <outlinePr summaryBelow="1" summaryRight="1"/>
    <pageSetUpPr/>
  </sheetPr>
  <dimension ref="A1:G91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BHARAT BOND ETF – APRIL 2033 AS ON NOVEMBER 30, 2025</t>
        </is>
      </c>
    </row>
    <row r="2" ht="31.5" customHeight="1">
      <c r="A2" s="84" t="inlineStr">
        <is>
          <t>(An open-ended Target Maturity Exchange Traded Bond Fund investing in constituents of Nifty BHARAT Bond Index - April 2033. A relatively high interest rate risk and relatively low credit risk.)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7.55% NPCL NCD RED 23-12-2032**</t>
        </is>
      </c>
      <c r="B11" s="32" t="inlineStr">
        <is>
          <t>INE206D08493</t>
        </is>
      </c>
      <c r="C11" s="32" t="inlineStr">
        <is>
          <t>ICRA AAA</t>
        </is>
      </c>
      <c r="D11" s="14" t="n">
        <v>53500000</v>
      </c>
      <c r="E11" s="15" t="n">
        <v>55415.46</v>
      </c>
      <c r="F11" s="16" t="n">
        <v>0.0871</v>
      </c>
      <c r="G11" s="16" t="n">
        <v>0.0689</v>
      </c>
    </row>
    <row r="12">
      <c r="A12" s="13" t="inlineStr">
        <is>
          <t>6.90% HUDCO NCD RED 23-04-2032**</t>
        </is>
      </c>
      <c r="B12" s="32" t="inlineStr">
        <is>
          <t>INE031A08962</t>
        </is>
      </c>
      <c r="C12" s="32" t="inlineStr">
        <is>
          <t>ICRA AAA</t>
        </is>
      </c>
      <c r="D12" s="14" t="n">
        <v>50000000</v>
      </c>
      <c r="E12" s="15" t="n">
        <v>49794.15</v>
      </c>
      <c r="F12" s="16" t="n">
        <v>0.07820000000000001</v>
      </c>
      <c r="G12" s="16" t="n">
        <v>0.06970999999999999</v>
      </c>
    </row>
    <row r="13">
      <c r="A13" s="13" t="inlineStr">
        <is>
          <t>7.54% HPCL NCD RED 15-04-2033**</t>
        </is>
      </c>
      <c r="B13" s="32" t="inlineStr">
        <is>
          <t>INE094A08143</t>
        </is>
      </c>
      <c r="C13" s="32" t="inlineStr">
        <is>
          <t>CRISIL AAA</t>
        </is>
      </c>
      <c r="D13" s="14" t="n">
        <v>40500000</v>
      </c>
      <c r="E13" s="15" t="n">
        <v>42004.17</v>
      </c>
      <c r="F13" s="16" t="n">
        <v>0.066</v>
      </c>
      <c r="G13" s="16" t="n">
        <v>0.06884999999999999</v>
      </c>
    </row>
    <row r="14">
      <c r="A14" s="13" t="inlineStr">
        <is>
          <t>7.47% IRFC SR166 NCD RED 15-04-2033**</t>
        </is>
      </c>
      <c r="B14" s="32" t="inlineStr">
        <is>
          <t>INE053F08213</t>
        </is>
      </c>
      <c r="C14" s="32" t="inlineStr">
        <is>
          <t>CRISIL AAA</t>
        </is>
      </c>
      <c r="D14" s="14" t="n">
        <v>39500000</v>
      </c>
      <c r="E14" s="15" t="n">
        <v>40548.21</v>
      </c>
      <c r="F14" s="16" t="n">
        <v>0.06370000000000001</v>
      </c>
      <c r="G14" s="16" t="n">
        <v>0.06998699999999999</v>
      </c>
    </row>
    <row r="15">
      <c r="A15" s="13" t="inlineStr">
        <is>
          <t>7.58% POWER FIN NCD RED 15-04-2033**</t>
        </is>
      </c>
      <c r="B15" s="32" t="inlineStr">
        <is>
          <t>INE134E08LW7</t>
        </is>
      </c>
      <c r="C15" s="32" t="inlineStr">
        <is>
          <t>CRISIL AAA</t>
        </is>
      </c>
      <c r="D15" s="14" t="n">
        <v>37700000</v>
      </c>
      <c r="E15" s="15" t="n">
        <v>38847.85</v>
      </c>
      <c r="F15" s="16" t="n">
        <v>0.061</v>
      </c>
      <c r="G15" s="16" t="n">
        <v>0.07041</v>
      </c>
    </row>
    <row r="16">
      <c r="A16" s="13" t="inlineStr">
        <is>
          <t>7.54% NABARD NCD RED 15-04-2033**</t>
        </is>
      </c>
      <c r="B16" s="32" t="inlineStr">
        <is>
          <t>INE261F08DU6</t>
        </is>
      </c>
      <c r="C16" s="32" t="inlineStr">
        <is>
          <t>CRISIL AAA</t>
        </is>
      </c>
      <c r="D16" s="14" t="n">
        <v>37500000</v>
      </c>
      <c r="E16" s="15" t="n">
        <v>38442.19</v>
      </c>
      <c r="F16" s="16" t="n">
        <v>0.0604</v>
      </c>
      <c r="G16" s="16" t="n">
        <v>0.0708</v>
      </c>
    </row>
    <row r="17">
      <c r="A17" s="13" t="inlineStr">
        <is>
          <t>7.44% NTPC LTD. SR 79 NCD RED 15-04-2033**</t>
        </is>
      </c>
      <c r="B17" s="32" t="inlineStr">
        <is>
          <t>INE733E08239</t>
        </is>
      </c>
      <c r="C17" s="32" t="inlineStr">
        <is>
          <t>CRISIL AAA</t>
        </is>
      </c>
      <c r="D17" s="14" t="n">
        <v>35000000</v>
      </c>
      <c r="E17" s="15" t="n">
        <v>36112.41</v>
      </c>
      <c r="F17" s="16" t="n">
        <v>0.0567</v>
      </c>
      <c r="G17" s="16" t="n">
        <v>0.0688</v>
      </c>
    </row>
    <row r="18">
      <c r="A18" s="13" t="inlineStr">
        <is>
          <t>7.52% HUDCO SERIES B NCD RED 15-04-2033**</t>
        </is>
      </c>
      <c r="B18" s="32" t="inlineStr">
        <is>
          <t>INE031A08863</t>
        </is>
      </c>
      <c r="C18" s="32" t="inlineStr">
        <is>
          <t>ICRA AAA</t>
        </is>
      </c>
      <c r="D18" s="14" t="n">
        <v>35000000</v>
      </c>
      <c r="E18" s="15" t="n">
        <v>35976.64</v>
      </c>
      <c r="F18" s="16" t="n">
        <v>0.0565</v>
      </c>
      <c r="G18" s="16" t="n">
        <v>0.070259</v>
      </c>
    </row>
    <row r="19">
      <c r="A19" s="13" t="inlineStr">
        <is>
          <t>7.53% RECL SR 217 NCD RED 31-03-2033**</t>
        </is>
      </c>
      <c r="B19" s="32" t="inlineStr">
        <is>
          <t>INE020B08EC1</t>
        </is>
      </c>
      <c r="C19" s="32" t="inlineStr">
        <is>
          <t>CRISIL AAA</t>
        </is>
      </c>
      <c r="D19" s="14" t="n">
        <v>35000000</v>
      </c>
      <c r="E19" s="15" t="n">
        <v>35960.16</v>
      </c>
      <c r="F19" s="16" t="n">
        <v>0.0565</v>
      </c>
      <c r="G19" s="16" t="n">
        <v>0.070282</v>
      </c>
    </row>
    <row r="20">
      <c r="A20" s="13" t="inlineStr">
        <is>
          <t>7.75% IRFC NCD RED 15-04-2033**</t>
        </is>
      </c>
      <c r="B20" s="32" t="inlineStr">
        <is>
          <t>INE053F08270</t>
        </is>
      </c>
      <c r="C20" s="32" t="inlineStr">
        <is>
          <t>CRISIL AAA</t>
        </is>
      </c>
      <c r="D20" s="14" t="n">
        <v>34500000</v>
      </c>
      <c r="E20" s="15" t="n">
        <v>35957.52</v>
      </c>
      <c r="F20" s="16" t="n">
        <v>0.0565</v>
      </c>
      <c r="G20" s="16" t="n">
        <v>0.06998799999999999</v>
      </c>
    </row>
    <row r="21">
      <c r="A21" s="13" t="inlineStr">
        <is>
          <t>6.92% REC LTD NCD RED 20-03-2032**</t>
        </is>
      </c>
      <c r="B21" s="32" t="inlineStr">
        <is>
          <t>INE020B08DV3</t>
        </is>
      </c>
      <c r="C21" s="32" t="inlineStr">
        <is>
          <t>CRISIL AAA</t>
        </is>
      </c>
      <c r="D21" s="14" t="n">
        <v>24000000</v>
      </c>
      <c r="E21" s="15" t="n">
        <v>23964.79</v>
      </c>
      <c r="F21" s="16" t="n">
        <v>0.0376</v>
      </c>
      <c r="G21" s="16" t="n">
        <v>0.069397</v>
      </c>
    </row>
    <row r="22">
      <c r="A22" s="13" t="inlineStr">
        <is>
          <t>7.70% PFC SR BS226 B NCD RED 15-04-2033**</t>
        </is>
      </c>
      <c r="B22" s="32" t="inlineStr">
        <is>
          <t>INE134E08MI4</t>
        </is>
      </c>
      <c r="C22" s="32" t="inlineStr">
        <is>
          <t>CRISIL AAA</t>
        </is>
      </c>
      <c r="D22" s="14" t="n">
        <v>16000000</v>
      </c>
      <c r="E22" s="15" t="n">
        <v>16582.7</v>
      </c>
      <c r="F22" s="16" t="n">
        <v>0.0261</v>
      </c>
      <c r="G22" s="16" t="n">
        <v>0.07041</v>
      </c>
    </row>
    <row r="23">
      <c r="A23" s="13" t="inlineStr">
        <is>
          <t>7.88% EXIM BANK SR U05 NCD 11-01-2033**</t>
        </is>
      </c>
      <c r="B23" s="32" t="inlineStr">
        <is>
          <t>INE514E08FQ4</t>
        </is>
      </c>
      <c r="C23" s="32" t="inlineStr">
        <is>
          <t>CRISIL AAA</t>
        </is>
      </c>
      <c r="D23" s="14" t="n">
        <v>15000000</v>
      </c>
      <c r="E23" s="15" t="n">
        <v>15737.4</v>
      </c>
      <c r="F23" s="16" t="n">
        <v>0.0247</v>
      </c>
      <c r="G23" s="16" t="n">
        <v>0.06975000000000001</v>
      </c>
    </row>
    <row r="24">
      <c r="A24" s="13" t="inlineStr">
        <is>
          <t>8.5% EXIM BANK NCD RED 14-03-2033**</t>
        </is>
      </c>
      <c r="B24" s="32" t="inlineStr">
        <is>
          <t>INE514E08FS0</t>
        </is>
      </c>
      <c r="C24" s="32" t="inlineStr">
        <is>
          <t>CRISIL AAA</t>
        </is>
      </c>
      <c r="D24" s="14" t="n">
        <v>14500000</v>
      </c>
      <c r="E24" s="15" t="n">
        <v>15721.57</v>
      </c>
      <c r="F24" s="16" t="n">
        <v>0.0247</v>
      </c>
      <c r="G24" s="16" t="n">
        <v>0.06975000000000001</v>
      </c>
    </row>
    <row r="25">
      <c r="A25" s="13" t="inlineStr">
        <is>
          <t>7.69% RECL SR 218 NCD RED 31-01-2033**</t>
        </is>
      </c>
      <c r="B25" s="32" t="inlineStr">
        <is>
          <t>INE020B08EE7</t>
        </is>
      </c>
      <c r="C25" s="32" t="inlineStr">
        <is>
          <t>CRISIL AAA</t>
        </is>
      </c>
      <c r="D25" s="14" t="n">
        <v>15000000</v>
      </c>
      <c r="E25" s="15" t="n">
        <v>15538.92</v>
      </c>
      <c r="F25" s="16" t="n">
        <v>0.0244</v>
      </c>
      <c r="G25" s="16" t="n">
        <v>0.070282</v>
      </c>
    </row>
    <row r="26">
      <c r="A26" s="13" t="inlineStr">
        <is>
          <t>6.92% POWER FINANCE NCD 14-04-32**</t>
        </is>
      </c>
      <c r="B26" s="32" t="inlineStr">
        <is>
          <t>INE134E08LN6</t>
        </is>
      </c>
      <c r="C26" s="32" t="inlineStr">
        <is>
          <t>CRISIL AAA</t>
        </is>
      </c>
      <c r="D26" s="14" t="n">
        <v>13500000</v>
      </c>
      <c r="E26" s="15" t="n">
        <v>13479.09</v>
      </c>
      <c r="F26" s="16" t="n">
        <v>0.0212</v>
      </c>
      <c r="G26" s="16" t="n">
        <v>0.06955</v>
      </c>
    </row>
    <row r="27">
      <c r="A27" s="13" t="inlineStr">
        <is>
          <t>7.82% PFC SR BS225 NCD RED 11-03-2033**</t>
        </is>
      </c>
      <c r="B27" s="32" t="inlineStr">
        <is>
          <t>INE134E08MD5</t>
        </is>
      </c>
      <c r="C27" s="32" t="inlineStr">
        <is>
          <t>CRISIL AAA</t>
        </is>
      </c>
      <c r="D27" s="14" t="n">
        <v>10000000</v>
      </c>
      <c r="E27" s="15" t="n">
        <v>10426.64</v>
      </c>
      <c r="F27" s="16" t="n">
        <v>0.0164</v>
      </c>
      <c r="G27" s="16" t="n">
        <v>0.07041</v>
      </c>
    </row>
    <row r="28">
      <c r="A28" s="13" t="inlineStr">
        <is>
          <t>7.65% IRFC NCD SR167 RED 30-12-2032**</t>
        </is>
      </c>
      <c r="B28" s="32" t="inlineStr">
        <is>
          <t>INE053F08221</t>
        </is>
      </c>
      <c r="C28" s="32" t="inlineStr">
        <is>
          <t>CRISIL AAA</t>
        </is>
      </c>
      <c r="D28" s="14" t="n">
        <v>9000000</v>
      </c>
      <c r="E28" s="15" t="n">
        <v>9325.98</v>
      </c>
      <c r="F28" s="16" t="n">
        <v>0.0147</v>
      </c>
      <c r="G28" s="16" t="n">
        <v>0.069837</v>
      </c>
    </row>
    <row r="29">
      <c r="A29" s="13" t="inlineStr">
        <is>
          <t>7.44% NTPC LTD. SR 78 NCD RED 25-08-2032**</t>
        </is>
      </c>
      <c r="B29" s="32" t="inlineStr">
        <is>
          <t>INE733E08221</t>
        </is>
      </c>
      <c r="C29" s="32" t="inlineStr">
        <is>
          <t>CRISIL AAA</t>
        </is>
      </c>
      <c r="D29" s="14" t="n">
        <v>8000000</v>
      </c>
      <c r="E29" s="15" t="n">
        <v>8254.84</v>
      </c>
      <c r="F29" s="16" t="n">
        <v>0.013</v>
      </c>
      <c r="G29" s="16" t="n">
        <v>0.06825000000000001</v>
      </c>
    </row>
    <row r="30">
      <c r="A30" s="13" t="inlineStr">
        <is>
          <t>7.65% IRFC SR 168B NCD RED 18-04-2033**</t>
        </is>
      </c>
      <c r="B30" s="32" t="inlineStr">
        <is>
          <t>INE053F08247</t>
        </is>
      </c>
      <c r="C30" s="32" t="inlineStr">
        <is>
          <t>CRISIL AAA</t>
        </is>
      </c>
      <c r="D30" s="14" t="n">
        <v>2500000</v>
      </c>
      <c r="E30" s="15" t="n">
        <v>2591.67</v>
      </c>
      <c r="F30" s="16" t="n">
        <v>0.0041</v>
      </c>
      <c r="G30" s="16" t="n">
        <v>0.06998799999999999</v>
      </c>
    </row>
    <row r="31">
      <c r="A31" s="13" t="inlineStr">
        <is>
          <t>7.40% EXIM BANK NCD SR Z02 RED 14-03-29**</t>
        </is>
      </c>
      <c r="B31" s="32" t="inlineStr">
        <is>
          <t>INE514E08GC2</t>
        </is>
      </c>
      <c r="C31" s="32" t="inlineStr">
        <is>
          <t>CRISIL AAA</t>
        </is>
      </c>
      <c r="D31" s="14" t="n">
        <v>2500000</v>
      </c>
      <c r="E31" s="15" t="n">
        <v>2554.91</v>
      </c>
      <c r="F31" s="16" t="n">
        <v>0.004</v>
      </c>
      <c r="G31" s="16" t="n">
        <v>0.066167</v>
      </c>
    </row>
    <row r="32">
      <c r="A32" s="13" t="inlineStr">
        <is>
          <t>7.69% NABARD NCD SR LTIF 1E 31-03-2032**</t>
        </is>
      </c>
      <c r="B32" s="32" t="inlineStr">
        <is>
          <t>INE261F08832</t>
        </is>
      </c>
      <c r="C32" s="32" t="inlineStr">
        <is>
          <t>CRISIL AAA</t>
        </is>
      </c>
      <c r="D32" s="14" t="n">
        <v>1000000</v>
      </c>
      <c r="E32" s="15" t="n">
        <v>1034.27</v>
      </c>
      <c r="F32" s="16" t="n">
        <v>0.0016</v>
      </c>
      <c r="G32" s="16" t="n">
        <v>0.0699</v>
      </c>
    </row>
    <row r="33">
      <c r="A33" s="17" t="inlineStr">
        <is>
          <t>Sub Total</t>
        </is>
      </c>
      <c r="B33" s="33" t="n"/>
      <c r="C33" s="33" t="n"/>
      <c r="D33" s="18" t="n"/>
      <c r="E33" s="19" t="n">
        <v>544271.54</v>
      </c>
      <c r="F33" s="20" t="n">
        <v>0.8551</v>
      </c>
      <c r="G33" s="21" t="n"/>
    </row>
    <row r="34">
      <c r="A34" s="13" t="n"/>
      <c r="B34" s="32" t="n"/>
      <c r="C34" s="32" t="n"/>
      <c r="D34" s="14" t="n"/>
      <c r="E34" s="15" t="n"/>
      <c r="F34" s="16" t="n"/>
      <c r="G34" s="16" t="n"/>
    </row>
    <row r="35">
      <c r="A35" s="17" t="inlineStr">
        <is>
          <t>Government Securities</t>
        </is>
      </c>
      <c r="B35" s="32" t="n"/>
      <c r="C35" s="32" t="n"/>
      <c r="D35" s="14" t="n"/>
      <c r="E35" s="15" t="n"/>
      <c r="F35" s="16" t="n"/>
      <c r="G35" s="16" t="n"/>
    </row>
    <row r="36">
      <c r="A36" s="13" t="inlineStr">
        <is>
          <t>7.26% GOVT OF INDIA RED 06-02-2033</t>
        </is>
      </c>
      <c r="B36" s="32" t="inlineStr">
        <is>
          <t>IN0020220151</t>
        </is>
      </c>
      <c r="C36" s="32" t="inlineStr">
        <is>
          <t>SOVEREIGN</t>
        </is>
      </c>
      <c r="D36" s="14" t="n">
        <v>58500000</v>
      </c>
      <c r="E36" s="15" t="n">
        <v>60939.45</v>
      </c>
      <c r="F36" s="16" t="n">
        <v>0.09569999999999999</v>
      </c>
      <c r="G36" s="16" t="n">
        <v>0.066274</v>
      </c>
    </row>
    <row r="37">
      <c r="A37" s="17" t="inlineStr">
        <is>
          <t>Sub Total</t>
        </is>
      </c>
      <c r="B37" s="33" t="n"/>
      <c r="C37" s="33" t="n"/>
      <c r="D37" s="18" t="n"/>
      <c r="E37" s="19" t="n">
        <v>60939.45</v>
      </c>
      <c r="F37" s="20" t="n">
        <v>0.09569999999999999</v>
      </c>
      <c r="G37" s="21" t="n"/>
    </row>
    <row r="38">
      <c r="A38" s="13" t="n"/>
      <c r="B38" s="32" t="n"/>
      <c r="C38" s="32" t="n"/>
      <c r="D38" s="14" t="n"/>
      <c r="E38" s="15" t="n"/>
      <c r="F38" s="16" t="n"/>
      <c r="G38" s="16" t="n"/>
    </row>
    <row r="39">
      <c r="A39" s="17" t="inlineStr">
        <is>
          <t>(b)Privately Placed/Unlisted</t>
        </is>
      </c>
      <c r="B39" s="32" t="n"/>
      <c r="C39" s="32" t="n"/>
      <c r="D39" s="14" t="n"/>
      <c r="E39" s="15" t="n"/>
      <c r="F39" s="16" t="n"/>
      <c r="G39" s="16" t="n"/>
    </row>
    <row r="40">
      <c r="A40" s="17" t="inlineStr">
        <is>
          <t>Sub Total</t>
        </is>
      </c>
      <c r="B40" s="32" t="n"/>
      <c r="C40" s="32" t="n"/>
      <c r="D40" s="14" t="n"/>
      <c r="E40" s="22" t="inlineStr">
        <is>
          <t>NIL</t>
        </is>
      </c>
      <c r="F40" s="23" t="inlineStr">
        <is>
          <t>NIL</t>
        </is>
      </c>
      <c r="G40" s="16" t="n"/>
    </row>
    <row r="41">
      <c r="A41" s="13" t="n"/>
      <c r="B41" s="32" t="n"/>
      <c r="C41" s="32" t="n"/>
      <c r="D41" s="14" t="n"/>
      <c r="E41" s="15" t="n"/>
      <c r="F41" s="16" t="n"/>
      <c r="G41" s="16" t="n"/>
    </row>
    <row r="42">
      <c r="A42" s="17" t="inlineStr">
        <is>
          <t>(c)Securitised Debt Instruments</t>
        </is>
      </c>
      <c r="B42" s="32" t="n"/>
      <c r="C42" s="32" t="n"/>
      <c r="D42" s="14" t="n"/>
      <c r="E42" s="15" t="n"/>
      <c r="F42" s="16" t="n"/>
      <c r="G42" s="16" t="n"/>
    </row>
    <row r="43">
      <c r="A43" s="17" t="inlineStr">
        <is>
          <t>Sub Total</t>
        </is>
      </c>
      <c r="B43" s="32" t="n"/>
      <c r="C43" s="32" t="n"/>
      <c r="D43" s="14" t="n"/>
      <c r="E43" s="22" t="inlineStr">
        <is>
          <t>NIL</t>
        </is>
      </c>
      <c r="F43" s="23" t="inlineStr">
        <is>
          <t>NIL</t>
        </is>
      </c>
      <c r="G43" s="16" t="n"/>
    </row>
    <row r="44">
      <c r="A44" s="13" t="n"/>
      <c r="B44" s="32" t="n"/>
      <c r="C44" s="32" t="n"/>
      <c r="D44" s="14" t="n"/>
      <c r="E44" s="15" t="n"/>
      <c r="F44" s="16" t="n"/>
      <c r="G44" s="16" t="n"/>
    </row>
    <row r="45">
      <c r="A45" s="25" t="inlineStr">
        <is>
          <t>TOTAL</t>
        </is>
      </c>
      <c r="B45" s="34" t="n"/>
      <c r="C45" s="34" t="n"/>
      <c r="D45" s="26" t="n"/>
      <c r="E45" s="19" t="n">
        <v>605210.99</v>
      </c>
      <c r="F45" s="20" t="n">
        <v>0.9508</v>
      </c>
      <c r="G45" s="21" t="n"/>
    </row>
    <row r="46">
      <c r="A46" s="13" t="n"/>
      <c r="B46" s="32" t="n"/>
      <c r="C46" s="32" t="n"/>
      <c r="D46" s="14" t="n"/>
      <c r="E46" s="15" t="n"/>
      <c r="F46" s="16" t="n"/>
      <c r="G46" s="16" t="n"/>
    </row>
    <row r="47">
      <c r="A47" s="13" t="n"/>
      <c r="B47" s="32" t="n"/>
      <c r="C47" s="32" t="n"/>
      <c r="D47" s="14" t="n"/>
      <c r="E47" s="15" t="n"/>
      <c r="F47" s="16" t="n"/>
      <c r="G47" s="16" t="n"/>
    </row>
    <row r="48">
      <c r="A48" s="17" t="inlineStr">
        <is>
          <t>TREPS / Reverse Repo</t>
        </is>
      </c>
      <c r="B48" s="32" t="n"/>
      <c r="C48" s="32" t="n"/>
      <c r="D48" s="14" t="n"/>
      <c r="E48" s="15" t="n"/>
      <c r="F48" s="16" t="n"/>
      <c r="G48" s="16" t="n"/>
    </row>
    <row r="49">
      <c r="A49" s="13" t="inlineStr">
        <is>
          <t>Clearing Corporation of India Ltd.</t>
        </is>
      </c>
      <c r="B49" s="32" t="n"/>
      <c r="C49" s="32" t="n"/>
      <c r="D49" s="14" t="n"/>
      <c r="E49" s="15" t="n">
        <v>2333.97</v>
      </c>
      <c r="F49" s="16" t="n">
        <v>0.0037</v>
      </c>
      <c r="G49" s="16" t="n">
        <v>0.053935</v>
      </c>
    </row>
    <row r="50">
      <c r="A50" s="17" t="inlineStr">
        <is>
          <t>Sub Total</t>
        </is>
      </c>
      <c r="B50" s="33" t="n"/>
      <c r="C50" s="33" t="n"/>
      <c r="D50" s="18" t="n"/>
      <c r="E50" s="19" t="n">
        <v>2333.97</v>
      </c>
      <c r="F50" s="20" t="n">
        <v>0.0037</v>
      </c>
      <c r="G50" s="21" t="n"/>
    </row>
    <row r="51">
      <c r="A51" s="13" t="n"/>
      <c r="B51" s="32" t="n"/>
      <c r="C51" s="32" t="n"/>
      <c r="D51" s="14" t="n"/>
      <c r="E51" s="15" t="n"/>
      <c r="F51" s="16" t="n"/>
      <c r="G51" s="16" t="n"/>
    </row>
    <row r="52">
      <c r="A52" s="25" t="inlineStr">
        <is>
          <t>TOTAL</t>
        </is>
      </c>
      <c r="B52" s="34" t="n"/>
      <c r="C52" s="34" t="n"/>
      <c r="D52" s="26" t="n"/>
      <c r="E52" s="19" t="n">
        <v>2333.97</v>
      </c>
      <c r="F52" s="20" t="n">
        <v>0.0037</v>
      </c>
      <c r="G52" s="21" t="n"/>
    </row>
    <row r="53">
      <c r="A53" s="13" t="inlineStr">
        <is>
          <t>Accrued Interest</t>
        </is>
      </c>
      <c r="B53" s="32" t="n"/>
      <c r="C53" s="32" t="n"/>
      <c r="D53" s="14" t="n"/>
      <c r="E53" s="15" t="n">
        <v>29023.9641913</v>
      </c>
      <c r="F53" s="16" t="n">
        <v>0.045596</v>
      </c>
      <c r="G53" s="16" t="n"/>
    </row>
    <row r="54">
      <c r="A54" s="13" t="inlineStr">
        <is>
          <t>Net Receivables/(Payables)</t>
        </is>
      </c>
      <c r="B54" s="32" t="n"/>
      <c r="C54" s="32" t="n"/>
      <c r="D54" s="14" t="n"/>
      <c r="E54" s="36" t="n">
        <v>-25.2641913</v>
      </c>
      <c r="F54" s="37" t="n">
        <v>-9.6e-05</v>
      </c>
      <c r="G54" s="16" t="n">
        <v>0.053935</v>
      </c>
    </row>
    <row r="55">
      <c r="A55" s="27" t="inlineStr">
        <is>
          <t>GRAND TOTAL</t>
        </is>
      </c>
      <c r="B55" s="35" t="n"/>
      <c r="C55" s="35" t="n"/>
      <c r="D55" s="28" t="n"/>
      <c r="E55" s="29" t="n">
        <v>636543.66</v>
      </c>
      <c r="F55" s="30" t="n">
        <v>1</v>
      </c>
      <c r="G55" s="30" t="n"/>
    </row>
    <row r="57">
      <c r="A57" s="83" t="inlineStr">
        <is>
          <t>**Non Traded Security</t>
        </is>
      </c>
    </row>
    <row r="58">
      <c r="A58" s="83" t="inlineStr">
        <is>
          <t>In accordance with SEBI Circular no. SEBI/HO/IMD/PoD2/P/CIR/2024/183 dated December 13, 2024, Debt Index Replication Factor (DIRF) is 68.29%.</t>
        </is>
      </c>
    </row>
    <row r="60">
      <c r="A60" s="83" t="inlineStr">
        <is>
          <t>Notes:</t>
        </is>
      </c>
    </row>
    <row r="61" ht="29" customHeight="1">
      <c r="A61" s="57" t="inlineStr">
        <is>
          <t>1. Security in default beyond its maturiy date</t>
        </is>
      </c>
      <c r="B61" s="3" t="inlineStr">
        <is>
          <t>NIL</t>
        </is>
      </c>
    </row>
    <row r="62">
      <c r="A62" t="inlineStr">
        <is>
          <t>2. NAV at the beginning of the period (Rs. per unit)</t>
        </is>
      </c>
    </row>
    <row r="63">
      <c r="A63" t="inlineStr">
        <is>
          <t>Plan /option (Face Value 1000)</t>
        </is>
      </c>
      <c r="B63" t="inlineStr">
        <is>
          <t>As on</t>
        </is>
      </c>
      <c r="C63" t="inlineStr">
        <is>
          <t>As on</t>
        </is>
      </c>
    </row>
    <row r="64">
      <c r="B64" s="58" t="n">
        <v>45961</v>
      </c>
      <c r="C64" s="58" t="n">
        <v>45989</v>
      </c>
    </row>
    <row r="65">
      <c r="A65" t="inlineStr">
        <is>
          <t>Growth Option</t>
        </is>
      </c>
      <c r="B65" t="n">
        <v>1266.7208</v>
      </c>
      <c r="C65" t="n">
        <v>1274.9018</v>
      </c>
    </row>
    <row r="67">
      <c r="A67" t="inlineStr">
        <is>
          <t xml:space="preserve">3. Total Dividend (Net) declared during the month </t>
        </is>
      </c>
      <c r="B67" s="3" t="inlineStr">
        <is>
          <t>NIL</t>
        </is>
      </c>
    </row>
    <row r="68">
      <c r="A68" t="inlineStr">
        <is>
          <t>4. Bonus was declared during the month</t>
        </is>
      </c>
      <c r="B68" s="3" t="inlineStr">
        <is>
          <t>NIL</t>
        </is>
      </c>
    </row>
    <row r="69" ht="58" customHeight="1">
      <c r="A69" s="57" t="inlineStr">
        <is>
          <t>5. Investment in Repo of Corporate Debt Securities during the month ended November 30, 2025</t>
        </is>
      </c>
      <c r="B69" s="3" t="inlineStr">
        <is>
          <t>NIL</t>
        </is>
      </c>
    </row>
    <row r="70" ht="43.5" customHeight="1">
      <c r="A70" s="57" t="inlineStr">
        <is>
          <t>6. Investment in foreign securities/ADRs/GDRs at the end of the month</t>
        </is>
      </c>
      <c r="B70" s="3" t="inlineStr">
        <is>
          <t>NIL</t>
        </is>
      </c>
    </row>
    <row r="71">
      <c r="A71" t="inlineStr">
        <is>
          <t>7. Average Portfolio Maturity</t>
        </is>
      </c>
      <c r="B71" s="60">
        <f>B86</f>
        <v/>
      </c>
    </row>
    <row r="72" ht="72.5" customHeight="1">
      <c r="A72" s="57" t="inlineStr">
        <is>
          <t>8. Total gross exposure to derivative instruments (excluding reversed positions) at the end of the month (Rs. in Lakhs)</t>
        </is>
      </c>
      <c r="B72" s="3" t="inlineStr">
        <is>
          <t>NIL</t>
        </is>
      </c>
    </row>
    <row r="73">
      <c r="B73" s="3" t="n"/>
    </row>
    <row r="74" ht="58" customHeight="1">
      <c r="A74" s="57" t="inlineStr">
        <is>
          <t>9. Margin Deposits includes Margin money placed on derivatives other than margin money placed with bank</t>
        </is>
      </c>
      <c r="B74" s="3" t="inlineStr">
        <is>
          <t>NIL</t>
        </is>
      </c>
    </row>
    <row r="75" ht="58" customHeight="1">
      <c r="A75" s="57" t="inlineStr">
        <is>
          <t>10. Value of investment made by other schemes under same management (Rs. In Lakhs)</t>
        </is>
      </c>
      <c r="B75" t="n">
        <v>224273.11</v>
      </c>
    </row>
    <row r="76" ht="43.5" customHeight="1">
      <c r="A76" s="57" t="inlineStr">
        <is>
          <t>11. Number of instance of deviation In valuation of securities</t>
        </is>
      </c>
      <c r="B76" s="3" t="inlineStr">
        <is>
          <t>NIL</t>
        </is>
      </c>
    </row>
    <row r="77" ht="43.5" customHeight="1">
      <c r="A77" s="57" t="inlineStr">
        <is>
          <t>12. Total value and percentage of illiquid equity shares / securities</t>
        </is>
      </c>
      <c r="B77" s="3" t="inlineStr">
        <is>
          <t>NIL</t>
        </is>
      </c>
    </row>
    <row r="79">
      <c r="A79" t="inlineStr">
        <is>
          <t>Portfolio Information</t>
        </is>
      </c>
    </row>
    <row r="80">
      <c r="A80" s="61" t="inlineStr">
        <is>
          <t>Scheme Name :</t>
        </is>
      </c>
      <c r="B80" s="61" t="inlineStr">
        <is>
          <t>BHARAT Bond ETF - April 2033</t>
        </is>
      </c>
    </row>
    <row r="81">
      <c r="A81" s="61" t="inlineStr">
        <is>
          <t>Description (if any)</t>
        </is>
      </c>
      <c r="B81" s="61" t="inlineStr">
        <is>
          <t>Debt ETFs</t>
        </is>
      </c>
    </row>
    <row r="82">
      <c r="A82" s="61" t="n"/>
      <c r="B82" s="61" t="n"/>
    </row>
    <row r="83">
      <c r="A83" s="61" t="inlineStr">
        <is>
          <t>Annualised Portfolio YTM* :</t>
        </is>
      </c>
      <c r="B83" s="62" t="n">
        <v>6.934164316523607</v>
      </c>
    </row>
    <row r="84">
      <c r="A84" s="61" t="n"/>
      <c r="B84" s="61" t="n"/>
    </row>
    <row r="85">
      <c r="A85" s="61" t="inlineStr">
        <is>
          <t>Macaulay Duration</t>
        </is>
      </c>
      <c r="B85" s="63" t="n">
        <v>5.5009</v>
      </c>
    </row>
    <row r="86">
      <c r="A86" s="61" t="inlineStr">
        <is>
          <t>Residual Maturity</t>
        </is>
      </c>
      <c r="B86" s="63" t="n">
        <v>7.106717080473913</v>
      </c>
    </row>
    <row r="87">
      <c r="A87" s="61" t="n"/>
      <c r="B87" s="61" t="n"/>
    </row>
    <row r="88">
      <c r="A88" s="61" t="inlineStr">
        <is>
          <t xml:space="preserve">As on (Date) </t>
        </is>
      </c>
      <c r="B88" s="64" t="n">
        <v>45991</v>
      </c>
    </row>
    <row r="90" ht="70" customHeight="1">
      <c r="A90" s="85" t="inlineStr">
        <is>
          <t>Scheme Name</t>
        </is>
      </c>
      <c r="B90" s="85" t="inlineStr">
        <is>
          <t>Risk- O - Meter</t>
        </is>
      </c>
      <c r="C90" s="85" t="inlineStr">
        <is>
          <t>Benchmark of the Scheme</t>
        </is>
      </c>
      <c r="D90" s="85" t="inlineStr">
        <is>
          <t>Benchmark Risk-o-meter</t>
        </is>
      </c>
    </row>
    <row r="91" ht="70" customHeight="1">
      <c r="A91" s="85" t="inlineStr">
        <is>
          <t>BHARAT Bond ETF – April 2033</t>
        </is>
      </c>
      <c r="B91" s="85" t="n"/>
      <c r="C91" s="85" t="inlineStr">
        <is>
          <t>Nifty BHARAT Bond Index - April 2033</t>
        </is>
      </c>
      <c r="D91" s="85" t="n"/>
      <c r="E91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3.xml><?xml version="1.0" encoding="utf-8"?>
<worksheet xmlns="http://schemas.openxmlformats.org/spreadsheetml/2006/main">
  <sheetPr>
    <outlinePr summaryBelow="1" summaryRight="1"/>
    <pageSetUpPr/>
  </sheetPr>
  <dimension ref="A1:G81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CRISIL IBX 50:50 GILT PLUS SDL JUNE 2027 INDEX FUND AS ON NOVEMBER 30, 2025</t>
        </is>
      </c>
    </row>
    <row r="2" ht="31.5" customHeight="1">
      <c r="A2" s="84" t="inlineStr">
        <is>
          <t>(An open-ended target maturity Index Fund investing in the constituents of CRISIL IBX 50:50 Gilt Plus SDL Index – June 2027. A relatively high interest rate risk and relatively low credit risk)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7" t="inlineStr">
        <is>
          <t>Debt Instruments</t>
        </is>
      </c>
      <c r="B8" s="32" t="n"/>
      <c r="C8" s="32" t="n"/>
      <c r="D8" s="14" t="n"/>
      <c r="E8" s="15" t="n"/>
      <c r="F8" s="16" t="n"/>
      <c r="G8" s="16" t="n"/>
    </row>
    <row r="9">
      <c r="A9" s="17" t="inlineStr">
        <is>
          <t>(a) Listed / Awaiting listing on Stock Exchanges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Sub Total</t>
        </is>
      </c>
      <c r="B10" s="32" t="n"/>
      <c r="C10" s="32" t="n"/>
      <c r="D10" s="14" t="n"/>
      <c r="E10" s="22" t="inlineStr">
        <is>
          <t>NIL</t>
        </is>
      </c>
      <c r="F10" s="23" t="inlineStr">
        <is>
          <t>NIL</t>
        </is>
      </c>
      <c r="G10" s="16" t="n"/>
    </row>
    <row r="11">
      <c r="A11" s="13" t="n"/>
      <c r="B11" s="32" t="n"/>
      <c r="C11" s="32" t="n"/>
      <c r="D11" s="14" t="n"/>
      <c r="E11" s="15" t="n"/>
      <c r="F11" s="16" t="n"/>
      <c r="G11" s="16" t="n"/>
    </row>
    <row r="12">
      <c r="A12" s="17" t="inlineStr">
        <is>
          <t>Government Securities</t>
        </is>
      </c>
      <c r="B12" s="32" t="n"/>
      <c r="C12" s="32" t="n"/>
      <c r="D12" s="14" t="n"/>
      <c r="E12" s="15" t="n"/>
      <c r="F12" s="16" t="n"/>
      <c r="G12" s="16" t="n"/>
    </row>
    <row r="13">
      <c r="A13" s="13" t="inlineStr">
        <is>
          <t>7.38% GOVT OF INDIA RED 20-06-2027</t>
        </is>
      </c>
      <c r="B13" s="32" t="inlineStr">
        <is>
          <t>IN0020220037</t>
        </is>
      </c>
      <c r="C13" s="32" t="inlineStr">
        <is>
          <t>SOVEREIGN</t>
        </is>
      </c>
      <c r="D13" s="14" t="n">
        <v>4825000</v>
      </c>
      <c r="E13" s="15" t="n">
        <v>4951.89</v>
      </c>
      <c r="F13" s="16" t="n">
        <v>0.5198</v>
      </c>
      <c r="G13" s="16" t="n">
        <v>0.05663</v>
      </c>
    </row>
    <row r="14">
      <c r="A14" s="17" t="inlineStr">
        <is>
          <t>Sub Total</t>
        </is>
      </c>
      <c r="B14" s="33" t="n"/>
      <c r="C14" s="33" t="n"/>
      <c r="D14" s="18" t="n"/>
      <c r="E14" s="19" t="n">
        <v>4951.89</v>
      </c>
      <c r="F14" s="20" t="n">
        <v>0.5198</v>
      </c>
      <c r="G14" s="21" t="n"/>
    </row>
    <row r="15">
      <c r="A15" s="13" t="n"/>
      <c r="B15" s="32" t="n"/>
      <c r="C15" s="32" t="n"/>
      <c r="D15" s="14" t="n"/>
      <c r="E15" s="15" t="n"/>
      <c r="F15" s="16" t="n"/>
      <c r="G15" s="16" t="n"/>
    </row>
    <row r="16">
      <c r="A16" s="17" t="inlineStr">
        <is>
          <t>State Development Loan</t>
        </is>
      </c>
      <c r="B16" s="32" t="n"/>
      <c r="C16" s="32" t="n"/>
      <c r="D16" s="14" t="n"/>
      <c r="E16" s="15" t="n"/>
      <c r="F16" s="16" t="n"/>
      <c r="G16" s="16" t="n"/>
    </row>
    <row r="17">
      <c r="A17" s="13" t="inlineStr">
        <is>
          <t>7.16% TAMILNADU SDL RED 11-01-2027</t>
        </is>
      </c>
      <c r="B17" s="32" t="inlineStr">
        <is>
          <t>IN3120160178</t>
        </is>
      </c>
      <c r="C17" s="32" t="inlineStr">
        <is>
          <t>SOVEREIGN</t>
        </is>
      </c>
      <c r="D17" s="14" t="n">
        <v>1500000</v>
      </c>
      <c r="E17" s="15" t="n">
        <v>1518.38</v>
      </c>
      <c r="F17" s="16" t="n">
        <v>0.1594</v>
      </c>
      <c r="G17" s="16" t="n">
        <v>0.06085</v>
      </c>
    </row>
    <row r="18">
      <c r="A18" s="13" t="inlineStr">
        <is>
          <t>7.71% GUJARAT SDL RED 01-03-2027</t>
        </is>
      </c>
      <c r="B18" s="32" t="inlineStr">
        <is>
          <t>IN1520160202</t>
        </is>
      </c>
      <c r="C18" s="32" t="inlineStr">
        <is>
          <t>SOVEREIGN</t>
        </is>
      </c>
      <c r="D18" s="14" t="n">
        <v>1000000</v>
      </c>
      <c r="E18" s="15" t="n">
        <v>1020.16</v>
      </c>
      <c r="F18" s="16" t="n">
        <v>0.1071</v>
      </c>
      <c r="G18" s="16" t="n">
        <v>0.060902</v>
      </c>
    </row>
    <row r="19">
      <c r="A19" s="13" t="inlineStr">
        <is>
          <t>7.52% TAMIL NADU SDL RED 24-05-2027</t>
        </is>
      </c>
      <c r="B19" s="32" t="inlineStr">
        <is>
          <t>IN3120170037</t>
        </is>
      </c>
      <c r="C19" s="32" t="inlineStr">
        <is>
          <t>SOVEREIGN</t>
        </is>
      </c>
      <c r="D19" s="14" t="n">
        <v>500000</v>
      </c>
      <c r="E19" s="15" t="n">
        <v>510.6</v>
      </c>
      <c r="F19" s="16" t="n">
        <v>0.0536</v>
      </c>
      <c r="G19" s="16" t="n">
        <v>0.060908</v>
      </c>
    </row>
    <row r="20">
      <c r="A20" s="13" t="inlineStr">
        <is>
          <t>7.51% MAHARASHTRA SDL RED 24-05-2027</t>
        </is>
      </c>
      <c r="B20" s="32" t="inlineStr">
        <is>
          <t>IN2220170020</t>
        </is>
      </c>
      <c r="C20" s="32" t="inlineStr">
        <is>
          <t>SOVEREIGN</t>
        </is>
      </c>
      <c r="D20" s="14" t="n">
        <v>500000</v>
      </c>
      <c r="E20" s="15" t="n">
        <v>510.53</v>
      </c>
      <c r="F20" s="16" t="n">
        <v>0.0536</v>
      </c>
      <c r="G20" s="16" t="n">
        <v>0.060908</v>
      </c>
    </row>
    <row r="21">
      <c r="A21" s="13" t="inlineStr">
        <is>
          <t>7.52% UTTAR PRADESH SDL 24-05-2027</t>
        </is>
      </c>
      <c r="B21" s="32" t="inlineStr">
        <is>
          <t>IN3320170043</t>
        </is>
      </c>
      <c r="C21" s="32" t="inlineStr">
        <is>
          <t>SOVEREIGN</t>
        </is>
      </c>
      <c r="D21" s="14" t="n">
        <v>500000</v>
      </c>
      <c r="E21" s="15" t="n">
        <v>510.32</v>
      </c>
      <c r="F21" s="16" t="n">
        <v>0.0536</v>
      </c>
      <c r="G21" s="16" t="n">
        <v>0.061315</v>
      </c>
    </row>
    <row r="22">
      <c r="A22" s="13" t="inlineStr">
        <is>
          <t>7.67% UTTAR PRADESH SDL 12-04-2027</t>
        </is>
      </c>
      <c r="B22" s="32" t="inlineStr">
        <is>
          <t>IN3320170019</t>
        </is>
      </c>
      <c r="C22" s="32" t="inlineStr">
        <is>
          <t>SOVEREIGN</t>
        </is>
      </c>
      <c r="D22" s="14" t="n">
        <v>200000</v>
      </c>
      <c r="E22" s="15" t="n">
        <v>204.18</v>
      </c>
      <c r="F22" s="16" t="n">
        <v>0.0214</v>
      </c>
      <c r="G22" s="16" t="n">
        <v>0.061315</v>
      </c>
    </row>
    <row r="23">
      <c r="A23" s="17" t="inlineStr">
        <is>
          <t>Sub Total</t>
        </is>
      </c>
      <c r="B23" s="33" t="n"/>
      <c r="C23" s="33" t="n"/>
      <c r="D23" s="18" t="n"/>
      <c r="E23" s="19" t="n">
        <v>4274.17</v>
      </c>
      <c r="F23" s="20" t="n">
        <v>0.4487</v>
      </c>
      <c r="G23" s="21" t="n"/>
    </row>
    <row r="24">
      <c r="A24" s="13" t="n"/>
      <c r="B24" s="32" t="n"/>
      <c r="C24" s="32" t="n"/>
      <c r="D24" s="14" t="n"/>
      <c r="E24" s="15" t="n"/>
      <c r="F24" s="16" t="n"/>
      <c r="G24" s="16" t="n"/>
    </row>
    <row r="25">
      <c r="A25" s="13" t="n"/>
      <c r="B25" s="32" t="n"/>
      <c r="C25" s="32" t="n"/>
      <c r="D25" s="14" t="n"/>
      <c r="E25" s="15" t="n"/>
      <c r="F25" s="16" t="n"/>
      <c r="G25" s="16" t="n"/>
    </row>
    <row r="26">
      <c r="A26" s="17" t="inlineStr">
        <is>
          <t>(b)Privately Placed/Unlisted</t>
        </is>
      </c>
      <c r="B26" s="32" t="n"/>
      <c r="C26" s="32" t="n"/>
      <c r="D26" s="14" t="n"/>
      <c r="E26" s="15" t="n"/>
      <c r="F26" s="16" t="n"/>
      <c r="G26" s="16" t="n"/>
    </row>
    <row r="27">
      <c r="A27" s="17" t="inlineStr">
        <is>
          <t>Sub Total</t>
        </is>
      </c>
      <c r="B27" s="32" t="n"/>
      <c r="C27" s="32" t="n"/>
      <c r="D27" s="14" t="n"/>
      <c r="E27" s="22" t="inlineStr">
        <is>
          <t>NIL</t>
        </is>
      </c>
      <c r="F27" s="23" t="inlineStr">
        <is>
          <t>NIL</t>
        </is>
      </c>
      <c r="G27" s="16" t="n"/>
    </row>
    <row r="28">
      <c r="A28" s="13" t="n"/>
      <c r="B28" s="32" t="n"/>
      <c r="C28" s="32" t="n"/>
      <c r="D28" s="14" t="n"/>
      <c r="E28" s="15" t="n"/>
      <c r="F28" s="16" t="n"/>
      <c r="G28" s="16" t="n"/>
    </row>
    <row r="29">
      <c r="A29" s="17" t="inlineStr">
        <is>
          <t>(c)Securitised Debt Instruments</t>
        </is>
      </c>
      <c r="B29" s="32" t="n"/>
      <c r="C29" s="32" t="n"/>
      <c r="D29" s="14" t="n"/>
      <c r="E29" s="15" t="n"/>
      <c r="F29" s="16" t="n"/>
      <c r="G29" s="16" t="n"/>
    </row>
    <row r="30">
      <c r="A30" s="17" t="inlineStr">
        <is>
          <t>Sub Total</t>
        </is>
      </c>
      <c r="B30" s="32" t="n"/>
      <c r="C30" s="32" t="n"/>
      <c r="D30" s="14" t="n"/>
      <c r="E30" s="22" t="inlineStr">
        <is>
          <t>NIL</t>
        </is>
      </c>
      <c r="F30" s="23" t="inlineStr">
        <is>
          <t>NIL</t>
        </is>
      </c>
      <c r="G30" s="16" t="n"/>
    </row>
    <row r="31">
      <c r="A31" s="13" t="n"/>
      <c r="B31" s="32" t="n"/>
      <c r="C31" s="32" t="n"/>
      <c r="D31" s="14" t="n"/>
      <c r="E31" s="15" t="n"/>
      <c r="F31" s="16" t="n"/>
      <c r="G31" s="16" t="n"/>
    </row>
    <row r="32">
      <c r="A32" s="25" t="inlineStr">
        <is>
          <t>TOTAL</t>
        </is>
      </c>
      <c r="B32" s="34" t="n"/>
      <c r="C32" s="34" t="n"/>
      <c r="D32" s="26" t="n"/>
      <c r="E32" s="19" t="n">
        <v>9226.059999999999</v>
      </c>
      <c r="F32" s="20" t="n">
        <v>0.9685</v>
      </c>
      <c r="G32" s="21" t="n"/>
    </row>
    <row r="33">
      <c r="A33" s="13" t="n"/>
      <c r="B33" s="32" t="n"/>
      <c r="C33" s="32" t="n"/>
      <c r="D33" s="14" t="n"/>
      <c r="E33" s="15" t="n"/>
      <c r="F33" s="16" t="n"/>
      <c r="G33" s="16" t="n"/>
    </row>
    <row r="34">
      <c r="A34" s="13" t="n"/>
      <c r="B34" s="32" t="n"/>
      <c r="C34" s="32" t="n"/>
      <c r="D34" s="14" t="n"/>
      <c r="E34" s="15" t="n"/>
      <c r="F34" s="16" t="n"/>
      <c r="G34" s="16" t="n"/>
    </row>
    <row r="35">
      <c r="A35" s="17" t="inlineStr">
        <is>
          <t>TREPS / Reverse Repo</t>
        </is>
      </c>
      <c r="B35" s="32" t="n"/>
      <c r="C35" s="32" t="n"/>
      <c r="D35" s="14" t="n"/>
      <c r="E35" s="15" t="n"/>
      <c r="F35" s="16" t="n"/>
      <c r="G35" s="16" t="n"/>
    </row>
    <row r="36">
      <c r="A36" s="13" t="inlineStr">
        <is>
          <t>Clearing Corporation of India Ltd.</t>
        </is>
      </c>
      <c r="B36" s="32" t="n"/>
      <c r="C36" s="32" t="n"/>
      <c r="D36" s="14" t="n"/>
      <c r="E36" s="15" t="n">
        <v>76.97</v>
      </c>
      <c r="F36" s="16" t="n">
        <v>0.0081</v>
      </c>
      <c r="G36" s="16" t="n">
        <v>0.053935</v>
      </c>
    </row>
    <row r="37">
      <c r="A37" s="17" t="inlineStr">
        <is>
          <t>Sub Total</t>
        </is>
      </c>
      <c r="B37" s="33" t="n"/>
      <c r="C37" s="33" t="n"/>
      <c r="D37" s="18" t="n"/>
      <c r="E37" s="19" t="n">
        <v>76.97</v>
      </c>
      <c r="F37" s="20" t="n">
        <v>0.0081</v>
      </c>
      <c r="G37" s="21" t="n"/>
    </row>
    <row r="38">
      <c r="A38" s="13" t="n"/>
      <c r="B38" s="32" t="n"/>
      <c r="C38" s="32" t="n"/>
      <c r="D38" s="14" t="n"/>
      <c r="E38" s="15" t="n"/>
      <c r="F38" s="16" t="n"/>
      <c r="G38" s="16" t="n"/>
    </row>
    <row r="39">
      <c r="A39" s="25" t="inlineStr">
        <is>
          <t>TOTAL</t>
        </is>
      </c>
      <c r="B39" s="34" t="n"/>
      <c r="C39" s="34" t="n"/>
      <c r="D39" s="26" t="n"/>
      <c r="E39" s="19" t="n">
        <v>76.97</v>
      </c>
      <c r="F39" s="20" t="n">
        <v>0.0081</v>
      </c>
      <c r="G39" s="21" t="n"/>
    </row>
    <row r="40">
      <c r="A40" s="13" t="inlineStr">
        <is>
          <t>Accrued Interest</t>
        </is>
      </c>
      <c r="B40" s="32" t="n"/>
      <c r="C40" s="32" t="n"/>
      <c r="D40" s="14" t="n"/>
      <c r="E40" s="15" t="n">
        <v>224.6052163</v>
      </c>
      <c r="F40" s="16" t="n">
        <v>0.023578</v>
      </c>
      <c r="G40" s="16" t="n"/>
    </row>
    <row r="41">
      <c r="A41" s="13" t="inlineStr">
        <is>
          <t>Net Receivables/(Payables)</t>
        </is>
      </c>
      <c r="B41" s="32" t="n"/>
      <c r="C41" s="32" t="n"/>
      <c r="D41" s="14" t="n"/>
      <c r="E41" s="36" t="n">
        <v>-1.8852163</v>
      </c>
      <c r="F41" s="37" t="n">
        <v>-0.000178</v>
      </c>
      <c r="G41" s="16" t="n">
        <v>0.053935</v>
      </c>
    </row>
    <row r="42">
      <c r="A42" s="27" t="inlineStr">
        <is>
          <t>GRAND TOTAL</t>
        </is>
      </c>
      <c r="B42" s="35" t="n"/>
      <c r="C42" s="35" t="n"/>
      <c r="D42" s="28" t="n"/>
      <c r="E42" s="29" t="n">
        <v>9525.75</v>
      </c>
      <c r="F42" s="30" t="n">
        <v>1</v>
      </c>
      <c r="G42" s="30" t="n"/>
    </row>
    <row r="44">
      <c r="A44" s="83" t="inlineStr">
        <is>
          <t>**Non Traded Security</t>
        </is>
      </c>
    </row>
    <row r="45">
      <c r="A45" s="83" t="inlineStr">
        <is>
          <t>In accordance with SEBI Circular no. SEBI/HO/IMD/PoD2/P/CIR/2024/183 dated December 13, 2024, Debt Index Replication Factor (DIRF) is 95.34%.</t>
        </is>
      </c>
    </row>
    <row r="47">
      <c r="A47" s="83" t="inlineStr">
        <is>
          <t>Notes:</t>
        </is>
      </c>
    </row>
    <row r="48">
      <c r="A48" s="57" t="inlineStr">
        <is>
          <t>1. Security in default beyond its maturiy date</t>
        </is>
      </c>
      <c r="B48" s="3" t="inlineStr">
        <is>
          <t>NIL</t>
        </is>
      </c>
    </row>
    <row r="49">
      <c r="A49" t="inlineStr">
        <is>
          <t>2. NAV at the beginning of the period (Rs. per unit)</t>
        </is>
      </c>
    </row>
    <row r="50">
      <c r="A50" t="inlineStr">
        <is>
          <t>Plan /option (Face Value 10)</t>
        </is>
      </c>
      <c r="B50" t="inlineStr">
        <is>
          <t>As on</t>
        </is>
      </c>
      <c r="C50" t="inlineStr">
        <is>
          <t>As on</t>
        </is>
      </c>
    </row>
    <row r="51">
      <c r="B51" s="58" t="n">
        <v>45961</v>
      </c>
      <c r="C51" s="58" t="n">
        <v>45989</v>
      </c>
    </row>
    <row r="52">
      <c r="A52" t="inlineStr">
        <is>
          <t>Direct Plan  Growth Option</t>
        </is>
      </c>
      <c r="B52" t="n">
        <v>12.6409</v>
      </c>
      <c r="C52" t="n">
        <v>12.7086</v>
      </c>
    </row>
    <row r="53">
      <c r="A53" t="inlineStr">
        <is>
          <t>Direct Plan IDCW Option</t>
        </is>
      </c>
      <c r="B53" t="n">
        <v>12.6403</v>
      </c>
      <c r="C53" t="n">
        <v>12.7081</v>
      </c>
    </row>
    <row r="54">
      <c r="A54" t="inlineStr">
        <is>
          <t>Regular Plan  Growth Option</t>
        </is>
      </c>
      <c r="B54" t="n">
        <v>12.5468</v>
      </c>
      <c r="C54" t="n">
        <v>12.6117</v>
      </c>
    </row>
    <row r="55">
      <c r="A55" t="inlineStr">
        <is>
          <t>Regular Plan IDCW Option</t>
        </is>
      </c>
      <c r="B55" t="n">
        <v>12.5473</v>
      </c>
      <c r="C55" t="n">
        <v>12.6123</v>
      </c>
    </row>
    <row r="57">
      <c r="A57" t="inlineStr">
        <is>
          <t xml:space="preserve">3. Total Dividend (Net) declared during the month </t>
        </is>
      </c>
      <c r="B57" s="3" t="inlineStr">
        <is>
          <t>NIL</t>
        </is>
      </c>
    </row>
    <row r="58">
      <c r="A58" t="inlineStr">
        <is>
          <t>4. Bonus was declared during the month</t>
        </is>
      </c>
      <c r="B58" s="3" t="inlineStr">
        <is>
          <t>NIL</t>
        </is>
      </c>
    </row>
    <row r="59" ht="29" customHeight="1">
      <c r="A59" s="57" t="inlineStr">
        <is>
          <t>5. Investment in Repo of Corporate Debt Securities during the month ended November 30, 2025</t>
        </is>
      </c>
      <c r="B59" s="3" t="inlineStr">
        <is>
          <t>NIL</t>
        </is>
      </c>
    </row>
    <row r="60" ht="29" customHeight="1">
      <c r="A60" s="57" t="inlineStr">
        <is>
          <t>6. Investment in foreign securities/ADRs/GDRs at the end of the month</t>
        </is>
      </c>
      <c r="B60" s="3" t="inlineStr">
        <is>
          <t>NIL</t>
        </is>
      </c>
    </row>
    <row r="61">
      <c r="A61" t="inlineStr">
        <is>
          <t>7. Average Portfolio Maturity</t>
        </is>
      </c>
      <c r="B61" s="60">
        <f>B76</f>
        <v/>
      </c>
    </row>
    <row r="62" ht="43.5" customHeight="1">
      <c r="A62" s="57" t="inlineStr">
        <is>
          <t>8. Total gross exposure to derivative instruments (excluding reversed positions) at the end of the month (Rs. in Lakhs)</t>
        </is>
      </c>
      <c r="B62" s="3" t="inlineStr">
        <is>
          <t>NIL</t>
        </is>
      </c>
    </row>
    <row r="63">
      <c r="B63" s="3" t="n"/>
    </row>
    <row r="64" ht="29" customHeight="1">
      <c r="A64" s="57" t="inlineStr">
        <is>
          <t>9. Margin Deposits includes Margin money placed on derivatives other than margin money placed with bank</t>
        </is>
      </c>
      <c r="B64" s="3" t="inlineStr">
        <is>
          <t>NIL</t>
        </is>
      </c>
    </row>
    <row r="65" ht="29" customHeight="1">
      <c r="A65" s="57" t="inlineStr">
        <is>
          <t>10. Value of investment made by other schemes under same management (Rs. In Lakhs)</t>
        </is>
      </c>
      <c r="B65" t="inlineStr">
        <is>
          <t>NIL</t>
        </is>
      </c>
    </row>
    <row r="66" ht="29" customHeight="1">
      <c r="A66" s="57" t="inlineStr">
        <is>
          <t>11. Number of instance of deviation In valuation of securities</t>
        </is>
      </c>
      <c r="B66" s="3" t="inlineStr">
        <is>
          <t>NIL</t>
        </is>
      </c>
    </row>
    <row r="67" ht="29" customHeight="1">
      <c r="A67" s="57" t="inlineStr">
        <is>
          <t>12. Total value and percentage of illiquid equity shares / securities</t>
        </is>
      </c>
      <c r="B67" s="3" t="inlineStr">
        <is>
          <t>NIL</t>
        </is>
      </c>
    </row>
    <row r="69">
      <c r="A69" t="inlineStr">
        <is>
          <t>Portfolio Information</t>
        </is>
      </c>
    </row>
    <row r="70" ht="58" customHeight="1">
      <c r="A70" s="61" t="inlineStr">
        <is>
          <t>Scheme Name :</t>
        </is>
      </c>
      <c r="B70" s="65" t="inlineStr">
        <is>
          <t xml:space="preserve">EDELWEISS CRISIL IBX 50:50 GILT PLUS SDL JUNE 2027 INDEX FUND </t>
        </is>
      </c>
    </row>
    <row r="71" ht="43.5" customHeight="1">
      <c r="A71" s="61" t="inlineStr">
        <is>
          <t>Description (if any)</t>
        </is>
      </c>
      <c r="B71" s="65" t="inlineStr">
        <is>
          <t>CRISIL Gilt Plus SDL 5050 Jun 2027 Index Fund</t>
        </is>
      </c>
    </row>
    <row r="72">
      <c r="A72" s="61" t="n"/>
      <c r="B72" s="61" t="n"/>
    </row>
    <row r="73">
      <c r="A73" s="61" t="inlineStr">
        <is>
          <t>Annualised Portfolio YTM* :</t>
        </is>
      </c>
      <c r="B73" s="62" t="n">
        <v>5.857744022665135</v>
      </c>
    </row>
    <row r="74">
      <c r="A74" s="61" t="n"/>
      <c r="B74" s="61" t="n"/>
    </row>
    <row r="75">
      <c r="A75" s="61" t="inlineStr">
        <is>
          <t>Macaulay Duration</t>
        </is>
      </c>
      <c r="B75" s="63" t="n">
        <v>1.3406</v>
      </c>
    </row>
    <row r="76">
      <c r="A76" s="61" t="inlineStr">
        <is>
          <t>Residual Maturity</t>
        </is>
      </c>
      <c r="B76" s="63" t="n">
        <v>1.417473584745029</v>
      </c>
    </row>
    <row r="77">
      <c r="A77" s="61" t="n"/>
      <c r="B77" s="61" t="n"/>
    </row>
    <row r="78">
      <c r="A78" s="61" t="inlineStr">
        <is>
          <t xml:space="preserve">As on (Date) </t>
        </is>
      </c>
      <c r="B78" s="64" t="n">
        <v>45991</v>
      </c>
    </row>
    <row r="80" ht="70" customHeight="1">
      <c r="A80" s="85" t="inlineStr">
        <is>
          <t>Scheme Name</t>
        </is>
      </c>
      <c r="B80" s="85" t="inlineStr">
        <is>
          <t>Risk- O - Meter</t>
        </is>
      </c>
      <c r="C80" s="85" t="inlineStr">
        <is>
          <t>Benchmark of the Scheme</t>
        </is>
      </c>
      <c r="D80" s="85" t="inlineStr">
        <is>
          <t>Benchmark Risk-o-meter</t>
        </is>
      </c>
    </row>
    <row r="81" ht="70" customHeight="1">
      <c r="A81" s="85" t="inlineStr">
        <is>
          <t>Edelweiss CRISIL IBX 50-50 Gilt Plus SDL June 2027 Index Fund</t>
        </is>
      </c>
      <c r="B81" s="85" t="n"/>
      <c r="C81" s="85" t="inlineStr">
        <is>
          <t>CRISIL IBX 50:50 Gilt Plus SDL - June 2027</t>
        </is>
      </c>
      <c r="D81" s="85" t="n"/>
      <c r="E81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4.xml><?xml version="1.0" encoding="utf-8"?>
<worksheet xmlns="http://schemas.openxmlformats.org/spreadsheetml/2006/main">
  <sheetPr>
    <outlinePr summaryBelow="1" summaryRight="1"/>
    <pageSetUpPr/>
  </sheetPr>
  <dimension ref="A1:G53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NIFTY 1D RATE LIQUID ETF AS ON NOVEMBER 30, 2025</t>
        </is>
      </c>
    </row>
    <row r="2" ht="31.5" customHeight="1">
      <c r="A2" s="84" t="inlineStr">
        <is>
          <t>(An open-ended exchange traded scheme replicating/tracking the Nifty 1D Rate Index. A relatively low interest rate risk and relatively low credit risk.)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3" t="n"/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TREPS / Reverse Repo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Clearing Corporation of India Ltd.</t>
        </is>
      </c>
      <c r="B11" s="32" t="n"/>
      <c r="C11" s="32" t="n"/>
      <c r="D11" s="14" t="n"/>
      <c r="E11" s="15" t="n">
        <v>9990.57</v>
      </c>
      <c r="F11" s="16" t="n">
        <v>0.9935</v>
      </c>
      <c r="G11" s="16" t="n">
        <v>0.053935</v>
      </c>
    </row>
    <row r="12">
      <c r="A12" s="17" t="inlineStr">
        <is>
          <t>Sub Total</t>
        </is>
      </c>
      <c r="B12" s="33" t="n"/>
      <c r="C12" s="33" t="n"/>
      <c r="D12" s="18" t="n"/>
      <c r="E12" s="19" t="n">
        <v>9990.57</v>
      </c>
      <c r="F12" s="20" t="n">
        <v>0.9935</v>
      </c>
      <c r="G12" s="21" t="n"/>
    </row>
    <row r="13">
      <c r="A13" s="13" t="n"/>
      <c r="B13" s="32" t="n"/>
      <c r="C13" s="32" t="n"/>
      <c r="D13" s="14" t="n"/>
      <c r="E13" s="15" t="n"/>
      <c r="F13" s="16" t="n"/>
      <c r="G13" s="16" t="n"/>
    </row>
    <row r="14">
      <c r="A14" s="25" t="inlineStr">
        <is>
          <t>TOTAL</t>
        </is>
      </c>
      <c r="B14" s="34" t="n"/>
      <c r="C14" s="34" t="n"/>
      <c r="D14" s="26" t="n"/>
      <c r="E14" s="19" t="n">
        <v>9990.57</v>
      </c>
      <c r="F14" s="20" t="n">
        <v>0.9935</v>
      </c>
      <c r="G14" s="21" t="n"/>
    </row>
    <row r="15">
      <c r="A15" s="13" t="inlineStr">
        <is>
          <t>Accrued Interest</t>
        </is>
      </c>
      <c r="B15" s="32" t="n"/>
      <c r="C15" s="32" t="n"/>
      <c r="D15" s="14" t="n"/>
      <c r="E15" s="15" t="n">
        <v>4.4288339</v>
      </c>
      <c r="F15" s="16" t="n">
        <v>0.00044</v>
      </c>
      <c r="G15" s="16" t="n"/>
    </row>
    <row r="16">
      <c r="A16" s="13" t="inlineStr">
        <is>
          <t>Net Receivables/(Payables)</t>
        </is>
      </c>
      <c r="B16" s="32" t="n"/>
      <c r="C16" s="32" t="n"/>
      <c r="D16" s="14" t="n"/>
      <c r="E16" s="15" t="n">
        <v>60.8211661</v>
      </c>
      <c r="F16" s="16" t="n">
        <v>0.00606</v>
      </c>
      <c r="G16" s="16" t="n">
        <v>0.053935</v>
      </c>
    </row>
    <row r="17">
      <c r="A17" s="27" t="inlineStr">
        <is>
          <t>GRAND TOTAL</t>
        </is>
      </c>
      <c r="B17" s="35" t="n"/>
      <c r="C17" s="35" t="n"/>
      <c r="D17" s="28" t="n"/>
      <c r="E17" s="29" t="n">
        <v>10055.82</v>
      </c>
      <c r="F17" s="30" t="n">
        <v>1</v>
      </c>
      <c r="G17" s="30" t="n"/>
    </row>
    <row r="20">
      <c r="A20" s="83" t="inlineStr">
        <is>
          <t>In accordance with SEBI Circular no. SEBI/HO/IMD/PoD2/P/CIR/2024/183 dated December 13, 2024, Debt Index Replication Factor (DIRF) is 99.40%</t>
        </is>
      </c>
    </row>
    <row r="22">
      <c r="A22" s="83" t="inlineStr">
        <is>
          <t>Notes:</t>
        </is>
      </c>
    </row>
    <row r="23">
      <c r="A23" s="57" t="inlineStr">
        <is>
          <t>1. Security in default beyond its maturiy date</t>
        </is>
      </c>
      <c r="B23" s="3" t="inlineStr">
        <is>
          <t>NIL</t>
        </is>
      </c>
    </row>
    <row r="24">
      <c r="A24" t="inlineStr">
        <is>
          <t>2. NAV at the beginning of the period (Rs. per unit)</t>
        </is>
      </c>
    </row>
    <row r="25">
      <c r="A25" t="inlineStr">
        <is>
          <t>Plan /option (Face Value 1000)</t>
        </is>
      </c>
      <c r="B25" t="inlineStr">
        <is>
          <t>As on</t>
        </is>
      </c>
      <c r="C25" t="inlineStr">
        <is>
          <t>As on</t>
        </is>
      </c>
    </row>
    <row r="26">
      <c r="B26" s="58" t="n">
        <v>45961</v>
      </c>
      <c r="C26" s="58" t="n">
        <v>45989</v>
      </c>
    </row>
    <row r="27">
      <c r="A27" t="inlineStr">
        <is>
          <t>Regular Plan  Growth Option</t>
        </is>
      </c>
      <c r="B27" t="n">
        <v>1004.1293</v>
      </c>
      <c r="C27" t="n">
        <v>1007.9965</v>
      </c>
    </row>
    <row r="29">
      <c r="A29" t="inlineStr">
        <is>
          <t xml:space="preserve">3. Total Dividend (Net) declared during the month </t>
        </is>
      </c>
      <c r="B29" s="3" t="inlineStr">
        <is>
          <t>NIL</t>
        </is>
      </c>
    </row>
    <row r="30">
      <c r="A30" t="inlineStr">
        <is>
          <t>4. Bonus was declared during the month</t>
        </is>
      </c>
      <c r="B30" s="3" t="inlineStr">
        <is>
          <t>NIL</t>
        </is>
      </c>
    </row>
    <row r="31" ht="29" customHeight="1">
      <c r="A31" s="57" t="inlineStr">
        <is>
          <t>5. Investment in Repo of Corporate Debt Securities during the month ended November 30, 2025</t>
        </is>
      </c>
      <c r="B31" s="3" t="inlineStr">
        <is>
          <t>NIL</t>
        </is>
      </c>
    </row>
    <row r="32" ht="29" customHeight="1">
      <c r="A32" s="57" t="inlineStr">
        <is>
          <t>6. Investment in foreign securities/ADRs/GDRs at the end of the month</t>
        </is>
      </c>
      <c r="B32" s="3" t="inlineStr">
        <is>
          <t>NIL</t>
        </is>
      </c>
    </row>
    <row r="33">
      <c r="A33" t="inlineStr">
        <is>
          <t>7. Average Portfolio Maturity</t>
        </is>
      </c>
      <c r="B33" s="60">
        <f>B48</f>
        <v/>
      </c>
    </row>
    <row r="34" ht="43.5" customHeight="1">
      <c r="A34" s="57" t="inlineStr">
        <is>
          <t>8. Total gross exposure to derivative instruments (excluding reversed positions) at the end of the month (Rs. in Lakhs)</t>
        </is>
      </c>
      <c r="B34" s="3" t="inlineStr">
        <is>
          <t>NIL</t>
        </is>
      </c>
    </row>
    <row r="35">
      <c r="B35" s="3" t="n"/>
    </row>
    <row r="36" ht="29" customHeight="1">
      <c r="A36" s="57" t="inlineStr">
        <is>
          <t>9. Margin Deposits includes Margin money placed on derivatives other than margin money placed with bank</t>
        </is>
      </c>
      <c r="B36" s="3" t="inlineStr">
        <is>
          <t>NIL</t>
        </is>
      </c>
    </row>
    <row r="37" ht="29" customHeight="1">
      <c r="A37" s="57" t="inlineStr">
        <is>
          <t>10. Value of investment made by other schemes under same management (Rs. In Lakhs)</t>
        </is>
      </c>
      <c r="B37" t="inlineStr">
        <is>
          <t>NIL</t>
        </is>
      </c>
    </row>
    <row r="38" ht="29" customHeight="1">
      <c r="A38" s="57" t="inlineStr">
        <is>
          <t>11. Number of instance of deviation In valuation of securities</t>
        </is>
      </c>
      <c r="B38" s="3" t="inlineStr">
        <is>
          <t>NIL</t>
        </is>
      </c>
    </row>
    <row r="39" ht="29" customHeight="1">
      <c r="A39" s="57" t="inlineStr">
        <is>
          <t>12. Total value and percentage of illiquid equity shares / securities</t>
        </is>
      </c>
      <c r="B39" s="3" t="inlineStr">
        <is>
          <t>NIL</t>
        </is>
      </c>
    </row>
    <row r="41">
      <c r="A41" t="inlineStr">
        <is>
          <t>Portfolio Information</t>
        </is>
      </c>
    </row>
    <row r="42" ht="43.5" customHeight="1">
      <c r="A42" s="61" t="inlineStr">
        <is>
          <t>Scheme Name :</t>
        </is>
      </c>
      <c r="B42" s="65" t="inlineStr">
        <is>
          <t xml:space="preserve"> EDELWEISS NIFTY 1D RATE LIQUID ETF</t>
        </is>
      </c>
    </row>
    <row r="43">
      <c r="A43" s="61" t="inlineStr">
        <is>
          <t>Description (if any)</t>
        </is>
      </c>
      <c r="B43" t="inlineStr">
        <is>
          <t>Debt ETFs'</t>
        </is>
      </c>
    </row>
    <row r="44">
      <c r="A44" s="61" t="n"/>
      <c r="B44" s="61" t="n"/>
    </row>
    <row r="45">
      <c r="A45" s="61" t="inlineStr">
        <is>
          <t>Annualised Portfolio YTM* :</t>
        </is>
      </c>
      <c r="B45" s="62" t="n">
        <v>5.390439127942123</v>
      </c>
    </row>
    <row r="46">
      <c r="A46" s="61" t="n"/>
      <c r="B46" s="61" t="n"/>
    </row>
    <row r="47">
      <c r="A47" s="61" t="inlineStr">
        <is>
          <t>Macaulay Duration</t>
        </is>
      </c>
      <c r="B47" s="63" t="n">
        <v>0.0027</v>
      </c>
    </row>
    <row r="48">
      <c r="A48" s="61" t="inlineStr">
        <is>
          <t>Residual Maturity</t>
        </is>
      </c>
      <c r="B48" s="63" t="n">
        <v>1.657149107736068e-05</v>
      </c>
    </row>
    <row r="49">
      <c r="A49" s="61" t="n"/>
      <c r="B49" s="61" t="n"/>
    </row>
    <row r="50">
      <c r="A50" s="61" t="inlineStr">
        <is>
          <t xml:space="preserve">As on (Date) </t>
        </is>
      </c>
      <c r="B50" s="64" t="n">
        <v>45991</v>
      </c>
    </row>
    <row r="52" ht="70" customHeight="1">
      <c r="A52" s="85" t="inlineStr">
        <is>
          <t>Scheme Name</t>
        </is>
      </c>
      <c r="B52" s="85" t="inlineStr">
        <is>
          <t>Risk- O - Meter</t>
        </is>
      </c>
      <c r="C52" s="85" t="inlineStr">
        <is>
          <t>Benchmark of the Scheme</t>
        </is>
      </c>
      <c r="D52" s="85" t="inlineStr">
        <is>
          <t>Benchmark Risk-o-meter</t>
        </is>
      </c>
    </row>
    <row r="53" ht="70" customHeight="1">
      <c r="A53" s="85" t="inlineStr">
        <is>
          <t>Edelweiss Nifty 1D Rate Liquid ETF</t>
        </is>
      </c>
      <c r="B53" s="85" t="n"/>
      <c r="C53" s="85" t="inlineStr">
        <is>
          <t>Nifty 1D Rate Index</t>
        </is>
      </c>
      <c r="D53" s="85" t="n"/>
      <c r="E53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5.xml><?xml version="1.0" encoding="utf-8"?>
<worksheet xmlns="http://schemas.openxmlformats.org/spreadsheetml/2006/main">
  <sheetPr>
    <outlinePr summaryBelow="1" summaryRight="1"/>
    <pageSetUpPr/>
  </sheetPr>
  <dimension ref="A1:G128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20.1796875" bestFit="1" customWidth="1" min="1" max="1"/>
    <col width="22" bestFit="1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NIFTY PSU BOND PLUS SDL APR 2026 50 50 INDEX FUND AS ON NOVEMBER 30, 2025</t>
        </is>
      </c>
    </row>
    <row r="2" ht="31.5" customHeight="1">
      <c r="A2" s="84" t="inlineStr">
        <is>
          <t>(An open-ended target maturity Index Fund predominantly investing in the constituents of Nifty PSU Bond Plus SDL Apr 2026 50:50 Index. A relatively high interest rate risk and relatively low credit risk)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Equity &amp; Equity related</t>
        </is>
      </c>
      <c r="B7" s="32" t="n"/>
      <c r="C7" s="32" t="n"/>
      <c r="D7" s="14" t="n"/>
      <c r="E7" s="15" t="inlineStr">
        <is>
          <t>NIL</t>
        </is>
      </c>
      <c r="F7" s="16" t="inlineStr">
        <is>
          <t>NIL</t>
        </is>
      </c>
      <c r="G7" s="16" t="n"/>
    </row>
    <row r="8">
      <c r="A8" s="13" t="n"/>
      <c r="B8" s="32" t="n"/>
      <c r="C8" s="32" t="n"/>
      <c r="D8" s="14" t="n"/>
      <c r="E8" s="15" t="n"/>
      <c r="F8" s="16" t="n"/>
      <c r="G8" s="16" t="n"/>
    </row>
    <row r="9">
      <c r="A9" s="17" t="inlineStr">
        <is>
          <t>Debt Instruments</t>
        </is>
      </c>
      <c r="B9" s="32" t="n"/>
      <c r="C9" s="32" t="n"/>
      <c r="D9" s="14" t="n"/>
      <c r="E9" s="15" t="n"/>
      <c r="F9" s="16" t="n"/>
      <c r="G9" s="16" t="n"/>
    </row>
    <row r="10">
      <c r="A10" s="17" t="inlineStr">
        <is>
          <t>(a)Listed / Awaiting listing on stock Exchanges</t>
        </is>
      </c>
      <c r="B10" s="32" t="n"/>
      <c r="C10" s="32" t="n"/>
      <c r="D10" s="14" t="n"/>
      <c r="E10" s="15" t="n"/>
      <c r="F10" s="16" t="n"/>
      <c r="G10" s="16" t="n"/>
    </row>
    <row r="11">
      <c r="A11" s="13" t="inlineStr">
        <is>
          <t>7.58% POWER FIN SR 222 NCD RED 15-01-26**</t>
        </is>
      </c>
      <c r="B11" s="32" t="inlineStr">
        <is>
          <t>INE134E08LZ0</t>
        </is>
      </c>
      <c r="C11" s="32" t="inlineStr">
        <is>
          <t>CRISIL AAA</t>
        </is>
      </c>
      <c r="D11" s="14" t="n">
        <v>60500000</v>
      </c>
      <c r="E11" s="15" t="n">
        <v>60598.43</v>
      </c>
      <c r="F11" s="16" t="n">
        <v>0.089</v>
      </c>
      <c r="G11" s="16" t="n">
        <v>0.061802</v>
      </c>
    </row>
    <row r="12">
      <c r="A12" s="13" t="inlineStr">
        <is>
          <t>7.10% EXIM NCD RED 18-03-2026**</t>
        </is>
      </c>
      <c r="B12" s="32" t="inlineStr">
        <is>
          <t>INE514E08GA6</t>
        </is>
      </c>
      <c r="C12" s="32" t="inlineStr">
        <is>
          <t>CRISIL AAA</t>
        </is>
      </c>
      <c r="D12" s="14" t="n">
        <v>51500000</v>
      </c>
      <c r="E12" s="15" t="n">
        <v>51629.99</v>
      </c>
      <c r="F12" s="16" t="n">
        <v>0.07580000000000001</v>
      </c>
      <c r="G12" s="16" t="n">
        <v>0.060899</v>
      </c>
    </row>
    <row r="13">
      <c r="A13" s="13" t="inlineStr">
        <is>
          <t>7.23% SIDBI NCD RED 09-03-2026**</t>
        </is>
      </c>
      <c r="B13" s="32" t="inlineStr">
        <is>
          <t>INE556F08KC2</t>
        </is>
      </c>
      <c r="C13" s="32" t="inlineStr">
        <is>
          <t>ICRA AAA</t>
        </is>
      </c>
      <c r="D13" s="14" t="n">
        <v>47500000</v>
      </c>
      <c r="E13" s="15" t="n">
        <v>47632.29</v>
      </c>
      <c r="F13" s="16" t="n">
        <v>0.07000000000000001</v>
      </c>
      <c r="G13" s="16" t="n">
        <v>0.060747</v>
      </c>
    </row>
    <row r="14">
      <c r="A14" s="13" t="inlineStr">
        <is>
          <t>7.54% SIDBI NCD SR VIII RED 12-01-2026**</t>
        </is>
      </c>
      <c r="B14" s="32" t="inlineStr">
        <is>
          <t>INE556F08KF5</t>
        </is>
      </c>
      <c r="C14" s="32" t="inlineStr">
        <is>
          <t>ICRA AAA</t>
        </is>
      </c>
      <c r="D14" s="14" t="n">
        <v>42500000</v>
      </c>
      <c r="E14" s="15" t="n">
        <v>42574.89</v>
      </c>
      <c r="F14" s="16" t="n">
        <v>0.0625</v>
      </c>
      <c r="G14" s="16" t="n">
        <v>0.061498</v>
      </c>
    </row>
    <row r="15">
      <c r="A15" s="13" t="inlineStr">
        <is>
          <t>7.40% NABARD NCD RED 30-01-2026**</t>
        </is>
      </c>
      <c r="B15" s="32" t="inlineStr">
        <is>
          <t>INE261F08DO9</t>
        </is>
      </c>
      <c r="C15" s="32" t="inlineStr">
        <is>
          <t>CRISIL AAA</t>
        </is>
      </c>
      <c r="D15" s="14" t="n">
        <v>25000000</v>
      </c>
      <c r="E15" s="15" t="n">
        <v>25033.23</v>
      </c>
      <c r="F15" s="16" t="n">
        <v>0.0368</v>
      </c>
      <c r="G15" s="16" t="n">
        <v>0.061999</v>
      </c>
    </row>
    <row r="16">
      <c r="A16" s="13" t="inlineStr">
        <is>
          <t>7.35% NTPC LTD. SR 80 NCD RED 17-04-2026**</t>
        </is>
      </c>
      <c r="B16" s="32" t="inlineStr">
        <is>
          <t>INE733E08247</t>
        </is>
      </c>
      <c r="C16" s="32" t="inlineStr">
        <is>
          <t>CRISIL AAA</t>
        </is>
      </c>
      <c r="D16" s="14" t="n">
        <v>21300000</v>
      </c>
      <c r="E16" s="15" t="n">
        <v>21356.66</v>
      </c>
      <c r="F16" s="16" t="n">
        <v>0.0314</v>
      </c>
      <c r="G16" s="16" t="n">
        <v>0.063337</v>
      </c>
    </row>
    <row r="17">
      <c r="A17" s="13" t="inlineStr">
        <is>
          <t>7.57% NABARD NCD SR 23 G RED 19-03-2026**</t>
        </is>
      </c>
      <c r="B17" s="32" t="inlineStr">
        <is>
          <t>INE261F08DW2</t>
        </is>
      </c>
      <c r="C17" s="32" t="inlineStr">
        <is>
          <t>CRISIL AAA</t>
        </is>
      </c>
      <c r="D17" s="14" t="n">
        <v>20000000</v>
      </c>
      <c r="E17" s="15" t="n">
        <v>20065.02</v>
      </c>
      <c r="F17" s="16" t="n">
        <v>0.0295</v>
      </c>
      <c r="G17" s="16" t="n">
        <v>0.061251</v>
      </c>
    </row>
    <row r="18">
      <c r="A18" s="13" t="inlineStr">
        <is>
          <t>7.54% HUDCO NCD RED 11-02-2026**</t>
        </is>
      </c>
      <c r="B18" s="32" t="inlineStr">
        <is>
          <t>INE031A08855</t>
        </is>
      </c>
      <c r="C18" s="32" t="inlineStr">
        <is>
          <t>ICRA AAA</t>
        </is>
      </c>
      <c r="D18" s="14" t="n">
        <v>17500000</v>
      </c>
      <c r="E18" s="15" t="n">
        <v>17534.55</v>
      </c>
      <c r="F18" s="16" t="n">
        <v>0.0258</v>
      </c>
      <c r="G18" s="16" t="n">
        <v>0.061549</v>
      </c>
    </row>
    <row r="19">
      <c r="A19" s="13" t="inlineStr">
        <is>
          <t>7.60% REC LTD. NCD SR 219 RED 27-02-2026**</t>
        </is>
      </c>
      <c r="B19" s="32" t="inlineStr">
        <is>
          <t>INE020B08EF4</t>
        </is>
      </c>
      <c r="C19" s="32" t="inlineStr">
        <is>
          <t>CRISIL AAA</t>
        </is>
      </c>
      <c r="D19" s="14" t="n">
        <v>15000000</v>
      </c>
      <c r="E19" s="15" t="n">
        <v>15040.22</v>
      </c>
      <c r="F19" s="16" t="n">
        <v>0.0221</v>
      </c>
      <c r="G19" s="16" t="n">
        <v>0.061199</v>
      </c>
    </row>
    <row r="20">
      <c r="A20" s="13" t="inlineStr">
        <is>
          <t>9.18% NUCLEAR POWER NCD RED 23-01-2026**</t>
        </is>
      </c>
      <c r="B20" s="32" t="inlineStr">
        <is>
          <t>INE206D08188</t>
        </is>
      </c>
      <c r="C20" s="32" t="inlineStr">
        <is>
          <t>CRISIL AAA</t>
        </is>
      </c>
      <c r="D20" s="14" t="n">
        <v>11200000</v>
      </c>
      <c r="E20" s="15" t="n">
        <v>11245.16</v>
      </c>
      <c r="F20" s="16" t="n">
        <v>0.0165</v>
      </c>
      <c r="G20" s="16" t="n">
        <v>0.061749</v>
      </c>
    </row>
    <row r="21">
      <c r="A21" s="13" t="inlineStr">
        <is>
          <t>5.94% REC LTD. NCD RED 31-01-2026**</t>
        </is>
      </c>
      <c r="B21" s="32" t="inlineStr">
        <is>
          <t>INE020B08DK6</t>
        </is>
      </c>
      <c r="C21" s="32" t="inlineStr">
        <is>
          <t>CRISIL AAA</t>
        </is>
      </c>
      <c r="D21" s="14" t="n">
        <v>10000000</v>
      </c>
      <c r="E21" s="15" t="n">
        <v>9990.799999999999</v>
      </c>
      <c r="F21" s="16" t="n">
        <v>0.0147</v>
      </c>
      <c r="G21" s="16" t="n">
        <v>0.0619</v>
      </c>
    </row>
    <row r="22">
      <c r="A22" s="13" t="inlineStr">
        <is>
          <t>6.18% MANGALORE REF &amp; PET NCD 29-12-2025**</t>
        </is>
      </c>
      <c r="B22" s="32" t="inlineStr">
        <is>
          <t>INE103A08043</t>
        </is>
      </c>
      <c r="C22" s="32" t="inlineStr">
        <is>
          <t>CARE AAA</t>
        </is>
      </c>
      <c r="D22" s="14" t="n">
        <v>8500000</v>
      </c>
      <c r="E22" s="15" t="n">
        <v>8497.879999999999</v>
      </c>
      <c r="F22" s="16" t="n">
        <v>0.0125</v>
      </c>
      <c r="G22" s="16" t="n">
        <v>0.061549</v>
      </c>
    </row>
    <row r="23">
      <c r="A23" s="13" t="inlineStr">
        <is>
          <t>7.13% NHPC LTD AA STRPP A NCD 11-02-2026**</t>
        </is>
      </c>
      <c r="B23" s="32" t="inlineStr">
        <is>
          <t>INE848E07AY3</t>
        </is>
      </c>
      <c r="C23" s="32" t="inlineStr">
        <is>
          <t>CARE AAA</t>
        </is>
      </c>
      <c r="D23" s="14" t="n">
        <v>7600000</v>
      </c>
      <c r="E23" s="15" t="n">
        <v>7610.87</v>
      </c>
      <c r="F23" s="16" t="n">
        <v>0.0112</v>
      </c>
      <c r="G23" s="16" t="n">
        <v>0.060501</v>
      </c>
    </row>
    <row r="24">
      <c r="A24" s="13" t="inlineStr">
        <is>
          <t>9.09% INDIAN RAIL FIN NCD RED 29-03-2026**</t>
        </is>
      </c>
      <c r="B24" s="32" t="inlineStr">
        <is>
          <t>INE053F09HM3</t>
        </is>
      </c>
      <c r="C24" s="32" t="inlineStr">
        <is>
          <t>CRISIL AAA</t>
        </is>
      </c>
      <c r="D24" s="14" t="n">
        <v>6000000</v>
      </c>
      <c r="E24" s="15" t="n">
        <v>6055.42</v>
      </c>
      <c r="F24" s="16" t="n">
        <v>0.0089</v>
      </c>
      <c r="G24" s="16" t="n">
        <v>0.061049</v>
      </c>
    </row>
    <row r="25">
      <c r="A25" s="13" t="inlineStr">
        <is>
          <t>8.02% EXIM BANK NCD RED 20-04-2026**</t>
        </is>
      </c>
      <c r="B25" s="32" t="inlineStr">
        <is>
          <t>INE514E08FB6</t>
        </is>
      </c>
      <c r="C25" s="32" t="inlineStr">
        <is>
          <t>CRISIL AAA</t>
        </is>
      </c>
      <c r="D25" s="14" t="n">
        <v>6000000</v>
      </c>
      <c r="E25" s="15" t="n">
        <v>6031.54</v>
      </c>
      <c r="F25" s="16" t="n">
        <v>0.0089</v>
      </c>
      <c r="G25" s="16" t="n">
        <v>0.06304999999999999</v>
      </c>
    </row>
    <row r="26">
      <c r="A26" s="13" t="inlineStr">
        <is>
          <t>6.89% NHPC SR AA1 STRPP A NCD 11-03-2026**</t>
        </is>
      </c>
      <c r="B26" s="32" t="inlineStr">
        <is>
          <t>INE848E07BD5</t>
        </is>
      </c>
      <c r="C26" s="32" t="inlineStr">
        <is>
          <t>CARE AAA</t>
        </is>
      </c>
      <c r="D26" s="14" t="n">
        <v>4000000</v>
      </c>
      <c r="E26" s="15" t="n">
        <v>4006.48</v>
      </c>
      <c r="F26" s="16" t="n">
        <v>0.0059</v>
      </c>
      <c r="G26" s="16" t="n">
        <v>0.059899</v>
      </c>
    </row>
    <row r="27">
      <c r="A27" s="13" t="inlineStr">
        <is>
          <t>7.38% NHPC SR Y1 STRPP A NCD 03-01-2026**</t>
        </is>
      </c>
      <c r="B27" s="32" t="inlineStr">
        <is>
          <t>INE848E07AT3</t>
        </is>
      </c>
      <c r="C27" s="32" t="inlineStr">
        <is>
          <t>ICRA AAA</t>
        </is>
      </c>
      <c r="D27" s="14" t="n">
        <v>3300000</v>
      </c>
      <c r="E27" s="15" t="n">
        <v>3302.65</v>
      </c>
      <c r="F27" s="16" t="n">
        <v>0.0049</v>
      </c>
      <c r="G27" s="16" t="n">
        <v>0.060799</v>
      </c>
    </row>
    <row r="28">
      <c r="A28" s="13" t="inlineStr">
        <is>
          <t>8.14% NUCLEAR POWER NCD RED 25-03-2026**</t>
        </is>
      </c>
      <c r="B28" s="32" t="inlineStr">
        <is>
          <t>INE206D08261</t>
        </is>
      </c>
      <c r="C28" s="32" t="inlineStr">
        <is>
          <t>CRISIL AAA</t>
        </is>
      </c>
      <c r="D28" s="14" t="n">
        <v>2700000</v>
      </c>
      <c r="E28" s="15" t="n">
        <v>2716.8</v>
      </c>
      <c r="F28" s="16" t="n">
        <v>0.004</v>
      </c>
      <c r="G28" s="16" t="n">
        <v>0.0602</v>
      </c>
    </row>
    <row r="29">
      <c r="A29" s="13" t="inlineStr">
        <is>
          <t>9.09% IRFC NCD RED 31-03-2026**</t>
        </is>
      </c>
      <c r="B29" s="32" t="inlineStr">
        <is>
          <t>INE053F09HN1</t>
        </is>
      </c>
      <c r="C29" s="32" t="inlineStr">
        <is>
          <t>CRISIL AAA</t>
        </is>
      </c>
      <c r="D29" s="14" t="n">
        <v>2500000</v>
      </c>
      <c r="E29" s="15" t="n">
        <v>2523.35</v>
      </c>
      <c r="F29" s="16" t="n">
        <v>0.0037</v>
      </c>
      <c r="G29" s="16" t="n">
        <v>0.0612</v>
      </c>
    </row>
    <row r="30">
      <c r="A30" s="13" t="inlineStr">
        <is>
          <t>7.44% REC LTD SR 223A NCD RED 30-04-2026**</t>
        </is>
      </c>
      <c r="B30" s="32" t="inlineStr">
        <is>
          <t>INE020B08EL2</t>
        </is>
      </c>
      <c r="C30" s="32" t="inlineStr">
        <is>
          <t>CRISIL AAA</t>
        </is>
      </c>
      <c r="D30" s="14" t="n">
        <v>2500000</v>
      </c>
      <c r="E30" s="15" t="n">
        <v>2508.04</v>
      </c>
      <c r="F30" s="16" t="n">
        <v>0.0037</v>
      </c>
      <c r="G30" s="16" t="n">
        <v>0.06435</v>
      </c>
    </row>
    <row r="31">
      <c r="A31" s="13" t="inlineStr">
        <is>
          <t>6.05% NLC INDIA LTD NCD RED 12-02-2026**</t>
        </is>
      </c>
      <c r="B31" s="32" t="inlineStr">
        <is>
          <t>INE589A08035</t>
        </is>
      </c>
      <c r="C31" s="32" t="inlineStr">
        <is>
          <t>CRISIL AAA</t>
        </is>
      </c>
      <c r="D31" s="14" t="n">
        <v>1500000</v>
      </c>
      <c r="E31" s="15" t="n">
        <v>1499.02</v>
      </c>
      <c r="F31" s="16" t="n">
        <v>0.0022</v>
      </c>
      <c r="G31" s="16" t="n">
        <v>0.060876</v>
      </c>
    </row>
    <row r="32">
      <c r="A32" s="13" t="inlineStr">
        <is>
          <t>8.85% NHPC LTD NCD 11-02-2026**</t>
        </is>
      </c>
      <c r="B32" s="32" t="inlineStr">
        <is>
          <t>INE848E07377</t>
        </is>
      </c>
      <c r="C32" s="32" t="inlineStr">
        <is>
          <t>ICRA AAA</t>
        </is>
      </c>
      <c r="D32" s="14" t="n">
        <v>1109000</v>
      </c>
      <c r="E32" s="15" t="n">
        <v>1114.12</v>
      </c>
      <c r="F32" s="16" t="n">
        <v>0.0016</v>
      </c>
      <c r="G32" s="16" t="n">
        <v>0.060501</v>
      </c>
    </row>
    <row r="33">
      <c r="A33" s="13" t="inlineStr">
        <is>
          <t>8.78% NHPC LTD NCD 11-02-2026**</t>
        </is>
      </c>
      <c r="B33" s="32" t="inlineStr">
        <is>
          <t>INE848E07468</t>
        </is>
      </c>
      <c r="C33" s="32" t="inlineStr">
        <is>
          <t>ICRA AAA</t>
        </is>
      </c>
      <c r="D33" s="14" t="n">
        <v>1000000</v>
      </c>
      <c r="E33" s="15" t="n">
        <v>1004.49</v>
      </c>
      <c r="F33" s="16" t="n">
        <v>0.0015</v>
      </c>
      <c r="G33" s="16" t="n">
        <v>0.0605</v>
      </c>
    </row>
    <row r="34">
      <c r="A34" s="13" t="inlineStr">
        <is>
          <t>9.25% POWER GRID CORP NCD RED 26-12-2025**</t>
        </is>
      </c>
      <c r="B34" s="32" t="inlineStr">
        <is>
          <t>INE752E07JL5</t>
        </is>
      </c>
      <c r="C34" s="32" t="inlineStr">
        <is>
          <t>CRISIL AAA</t>
        </is>
      </c>
      <c r="D34" s="14" t="n">
        <v>500000</v>
      </c>
      <c r="E34" s="15" t="n">
        <v>500.91</v>
      </c>
      <c r="F34" s="16" t="n">
        <v>0.0007</v>
      </c>
      <c r="G34" s="16" t="n">
        <v>0.060698</v>
      </c>
    </row>
    <row r="35">
      <c r="A35" s="13" t="inlineStr">
        <is>
          <t>5.60% INDIAN OIL CORP NCD 23-01-2026**</t>
        </is>
      </c>
      <c r="B35" s="32" t="inlineStr">
        <is>
          <t>INE242A08494</t>
        </is>
      </c>
      <c r="C35" s="32" t="inlineStr">
        <is>
          <t>CRISIL AAA</t>
        </is>
      </c>
      <c r="D35" s="14" t="n">
        <v>500000</v>
      </c>
      <c r="E35" s="15" t="n">
        <v>499.46</v>
      </c>
      <c r="F35" s="16" t="n">
        <v>0.0007</v>
      </c>
      <c r="G35" s="16" t="n">
        <v>0.0606</v>
      </c>
    </row>
    <row r="36">
      <c r="A36" s="17" t="inlineStr">
        <is>
          <t>Sub Total</t>
        </is>
      </c>
      <c r="B36" s="33" t="n"/>
      <c r="C36" s="33" t="n"/>
      <c r="D36" s="18" t="n"/>
      <c r="E36" s="19" t="n">
        <v>370572.27</v>
      </c>
      <c r="F36" s="20" t="n">
        <v>0.5445</v>
      </c>
      <c r="G36" s="21" t="n"/>
    </row>
    <row r="37">
      <c r="A37" s="17" t="inlineStr">
        <is>
          <t>State Development Loan</t>
        </is>
      </c>
      <c r="B37" s="32" t="n"/>
      <c r="C37" s="32" t="n"/>
      <c r="D37" s="14" t="n"/>
      <c r="E37" s="15" t="n"/>
      <c r="F37" s="16" t="n"/>
      <c r="G37" s="16" t="n"/>
    </row>
    <row r="38">
      <c r="A38" s="13" t="inlineStr">
        <is>
          <t>6.18% GUJARAT SDL RED 31-03-2026</t>
        </is>
      </c>
      <c r="B38" s="32" t="inlineStr">
        <is>
          <t>IN1520200339</t>
        </is>
      </c>
      <c r="C38" s="32" t="inlineStr">
        <is>
          <t>SOVEREIGN</t>
        </is>
      </c>
      <c r="D38" s="14" t="n">
        <v>30000000</v>
      </c>
      <c r="E38" s="15" t="n">
        <v>30059.16</v>
      </c>
      <c r="F38" s="16" t="n">
        <v>0.0442</v>
      </c>
      <c r="G38" s="16" t="n">
        <v>0.056219</v>
      </c>
    </row>
    <row r="39">
      <c r="A39" s="13" t="inlineStr">
        <is>
          <t>8.51% MAHARASHTRA SDL RED 09-03-2026</t>
        </is>
      </c>
      <c r="B39" s="32" t="inlineStr">
        <is>
          <t>IN2220150204</t>
        </is>
      </c>
      <c r="C39" s="32" t="inlineStr">
        <is>
          <t>SOVEREIGN</t>
        </is>
      </c>
      <c r="D39" s="14" t="n">
        <v>26500000</v>
      </c>
      <c r="E39" s="15" t="n">
        <v>26707.55</v>
      </c>
      <c r="F39" s="16" t="n">
        <v>0.0392</v>
      </c>
      <c r="G39" s="16" t="n">
        <v>0.056372</v>
      </c>
    </row>
    <row r="40">
      <c r="A40" s="13" t="inlineStr">
        <is>
          <t>8.28% KARNATAKA SDL RED 06-03-2026</t>
        </is>
      </c>
      <c r="B40" s="32" t="inlineStr">
        <is>
          <t>IN1920180198</t>
        </is>
      </c>
      <c r="C40" s="32" t="inlineStr">
        <is>
          <t>SOVEREIGN</t>
        </is>
      </c>
      <c r="D40" s="14" t="n">
        <v>25500000</v>
      </c>
      <c r="E40" s="15" t="n">
        <v>25678.37</v>
      </c>
      <c r="F40" s="16" t="n">
        <v>0.0377</v>
      </c>
      <c r="G40" s="16" t="n">
        <v>0.056372</v>
      </c>
    </row>
    <row r="41">
      <c r="A41" s="13" t="inlineStr">
        <is>
          <t>8.53% TAMIL NADU SDL RED 09-03-2026</t>
        </is>
      </c>
      <c r="B41" s="32" t="inlineStr">
        <is>
          <t>IN3120150211</t>
        </is>
      </c>
      <c r="C41" s="32" t="inlineStr">
        <is>
          <t>SOVEREIGN</t>
        </is>
      </c>
      <c r="D41" s="14" t="n">
        <v>22500000</v>
      </c>
      <c r="E41" s="15" t="n">
        <v>22677.41</v>
      </c>
      <c r="F41" s="16" t="n">
        <v>0.0333</v>
      </c>
      <c r="G41" s="16" t="n">
        <v>0.056371</v>
      </c>
    </row>
    <row r="42">
      <c r="A42" s="13" t="inlineStr">
        <is>
          <t>8.67% KARNATAKA SDL RED 24-02-2026</t>
        </is>
      </c>
      <c r="B42" s="32" t="inlineStr">
        <is>
          <t>IN1920150092</t>
        </is>
      </c>
      <c r="C42" s="32" t="inlineStr">
        <is>
          <t>SOVEREIGN</t>
        </is>
      </c>
      <c r="D42" s="14" t="n">
        <v>19500000</v>
      </c>
      <c r="E42" s="15" t="n">
        <v>19631.8</v>
      </c>
      <c r="F42" s="16" t="n">
        <v>0.0288</v>
      </c>
      <c r="G42" s="16" t="n">
        <v>0.055911</v>
      </c>
    </row>
    <row r="43">
      <c r="A43" s="13" t="inlineStr">
        <is>
          <t>8.76% MADHYA PRADESH SDL RED 24-02-2026</t>
        </is>
      </c>
      <c r="B43" s="32" t="inlineStr">
        <is>
          <t>IN2120150106</t>
        </is>
      </c>
      <c r="C43" s="32" t="inlineStr">
        <is>
          <t>SOVEREIGN</t>
        </is>
      </c>
      <c r="D43" s="14" t="n">
        <v>15500000</v>
      </c>
      <c r="E43" s="15" t="n">
        <v>15607.09</v>
      </c>
      <c r="F43" s="16" t="n">
        <v>0.0229</v>
      </c>
      <c r="G43" s="16" t="n">
        <v>0.056135</v>
      </c>
    </row>
    <row r="44">
      <c r="A44" s="13" t="inlineStr">
        <is>
          <t>8.57% ANDHRA PRADESH SDL RED 09-03-2026</t>
        </is>
      </c>
      <c r="B44" s="32" t="inlineStr">
        <is>
          <t>IN1020150141</t>
        </is>
      </c>
      <c r="C44" s="32" t="inlineStr">
        <is>
          <t>SOVEREIGN</t>
        </is>
      </c>
      <c r="D44" s="14" t="n">
        <v>14500000</v>
      </c>
      <c r="E44" s="15" t="n">
        <v>14615.01</v>
      </c>
      <c r="F44" s="16" t="n">
        <v>0.0215</v>
      </c>
      <c r="G44" s="16" t="n">
        <v>0.056594</v>
      </c>
    </row>
    <row r="45">
      <c r="A45" s="13" t="inlineStr">
        <is>
          <t>8.48% RAJASTHAN SDL RED 10-02-2026</t>
        </is>
      </c>
      <c r="B45" s="32" t="inlineStr">
        <is>
          <t>IN2920150249</t>
        </is>
      </c>
      <c r="C45" s="32" t="inlineStr">
        <is>
          <t>SOVEREIGN</t>
        </is>
      </c>
      <c r="D45" s="14" t="n">
        <v>11500000</v>
      </c>
      <c r="E45" s="15" t="n">
        <v>11558.77</v>
      </c>
      <c r="F45" s="16" t="n">
        <v>0.017</v>
      </c>
      <c r="G45" s="16" t="n">
        <v>0.056324</v>
      </c>
    </row>
    <row r="46">
      <c r="A46" s="13" t="inlineStr">
        <is>
          <t>8.60% BIHAR SDL RED 09-03-2026</t>
        </is>
      </c>
      <c r="B46" s="32" t="inlineStr">
        <is>
          <t>IN1320150056</t>
        </is>
      </c>
      <c r="C46" s="32" t="inlineStr">
        <is>
          <t>SOVEREIGN</t>
        </is>
      </c>
      <c r="D46" s="14" t="n">
        <v>11000000</v>
      </c>
      <c r="E46" s="15" t="n">
        <v>11087.46</v>
      </c>
      <c r="F46" s="16" t="n">
        <v>0.0163</v>
      </c>
      <c r="G46" s="16" t="n">
        <v>0.056823</v>
      </c>
    </row>
    <row r="47">
      <c r="A47" s="13" t="inlineStr">
        <is>
          <t>8.88% WEST BENGAL SDL RED 24-02-2026</t>
        </is>
      </c>
      <c r="B47" s="32" t="inlineStr">
        <is>
          <t>IN3420150150</t>
        </is>
      </c>
      <c r="C47" s="32" t="inlineStr">
        <is>
          <t>SOVEREIGN</t>
        </is>
      </c>
      <c r="D47" s="14" t="n">
        <v>10500000</v>
      </c>
      <c r="E47" s="15" t="n">
        <v>10574.68</v>
      </c>
      <c r="F47" s="16" t="n">
        <v>0.0155</v>
      </c>
      <c r="G47" s="16" t="n">
        <v>0.056424</v>
      </c>
    </row>
    <row r="48">
      <c r="A48" s="13" t="inlineStr">
        <is>
          <t>8.49% TAMIL NADU SDL RED 10-02-2026</t>
        </is>
      </c>
      <c r="B48" s="32" t="inlineStr">
        <is>
          <t>IN3120150195</t>
        </is>
      </c>
      <c r="C48" s="32" t="inlineStr">
        <is>
          <t>SOVEREIGN</t>
        </is>
      </c>
      <c r="D48" s="14" t="n">
        <v>9000000</v>
      </c>
      <c r="E48" s="15" t="n">
        <v>9046.870000000001</v>
      </c>
      <c r="F48" s="16" t="n">
        <v>0.0133</v>
      </c>
      <c r="G48" s="16" t="n">
        <v>0.05591</v>
      </c>
    </row>
    <row r="49">
      <c r="A49" s="13" t="inlineStr">
        <is>
          <t>8.67% MAHARASHTRA SDL RED 24-02-2026</t>
        </is>
      </c>
      <c r="B49" s="32" t="inlineStr">
        <is>
          <t>IN2220150196</t>
        </is>
      </c>
      <c r="C49" s="32" t="inlineStr">
        <is>
          <t>SOVEREIGN</t>
        </is>
      </c>
      <c r="D49" s="14" t="n">
        <v>8000000</v>
      </c>
      <c r="E49" s="15" t="n">
        <v>8054.07</v>
      </c>
      <c r="F49" s="16" t="n">
        <v>0.0118</v>
      </c>
      <c r="G49" s="16" t="n">
        <v>0.055911</v>
      </c>
    </row>
    <row r="50">
      <c r="A50" s="13" t="inlineStr">
        <is>
          <t>8.69% TAMIL NADU SDL RED 24-02-2026</t>
        </is>
      </c>
      <c r="B50" s="32" t="inlineStr">
        <is>
          <t>IN3120150203</t>
        </is>
      </c>
      <c r="C50" s="32" t="inlineStr">
        <is>
          <t>SOVEREIGN</t>
        </is>
      </c>
      <c r="D50" s="14" t="n">
        <v>7500000</v>
      </c>
      <c r="E50" s="15" t="n">
        <v>7551.03</v>
      </c>
      <c r="F50" s="16" t="n">
        <v>0.0111</v>
      </c>
      <c r="G50" s="16" t="n">
        <v>0.05591</v>
      </c>
    </row>
    <row r="51">
      <c r="A51" s="13" t="inlineStr">
        <is>
          <t>8.00% GUJARAT SDL RED 20-04-2026</t>
        </is>
      </c>
      <c r="B51" s="32" t="inlineStr">
        <is>
          <t>IN1520160012</t>
        </is>
      </c>
      <c r="C51" s="32" t="inlineStr">
        <is>
          <t>SOVEREIGN</t>
        </is>
      </c>
      <c r="D51" s="14" t="n">
        <v>7219500</v>
      </c>
      <c r="E51" s="15" t="n">
        <v>7283.24</v>
      </c>
      <c r="F51" s="16" t="n">
        <v>0.0107</v>
      </c>
      <c r="G51" s="16" t="n">
        <v>0.057299</v>
      </c>
    </row>
    <row r="52">
      <c r="A52" s="13" t="inlineStr">
        <is>
          <t>8.57% WEST BENGAL SDL RED 09-03-2026</t>
        </is>
      </c>
      <c r="B52" s="32" t="inlineStr">
        <is>
          <t>IN3420150168</t>
        </is>
      </c>
      <c r="C52" s="32" t="inlineStr">
        <is>
          <t>SOVEREIGN</t>
        </is>
      </c>
      <c r="D52" s="14" t="n">
        <v>7000000</v>
      </c>
      <c r="E52" s="15" t="n">
        <v>7054.99</v>
      </c>
      <c r="F52" s="16" t="n">
        <v>0.0104</v>
      </c>
      <c r="G52" s="16" t="n">
        <v>0.056886</v>
      </c>
    </row>
    <row r="53">
      <c r="A53" s="13" t="inlineStr">
        <is>
          <t>8.83% UTTAR PRADESH SDL 24-02-2026</t>
        </is>
      </c>
      <c r="B53" s="32" t="inlineStr">
        <is>
          <t>IN3320150383</t>
        </is>
      </c>
      <c r="C53" s="32" t="inlineStr">
        <is>
          <t>SOVEREIGN</t>
        </is>
      </c>
      <c r="D53" s="14" t="n">
        <v>6500000</v>
      </c>
      <c r="E53" s="15" t="n">
        <v>6545.28</v>
      </c>
      <c r="F53" s="16" t="n">
        <v>0.009599999999999999</v>
      </c>
      <c r="G53" s="16" t="n">
        <v>0.056569</v>
      </c>
    </row>
    <row r="54">
      <c r="A54" s="13" t="inlineStr">
        <is>
          <t>8.51% WEST BENGAL SDL RED 10-02-2026</t>
        </is>
      </c>
      <c r="B54" s="32" t="inlineStr">
        <is>
          <t>IN3420150143</t>
        </is>
      </c>
      <c r="C54" s="32" t="inlineStr">
        <is>
          <t>SOVEREIGN</t>
        </is>
      </c>
      <c r="D54" s="14" t="n">
        <v>6500000</v>
      </c>
      <c r="E54" s="15" t="n">
        <v>6533.45</v>
      </c>
      <c r="F54" s="16" t="n">
        <v>0.009599999999999999</v>
      </c>
      <c r="G54" s="16" t="n">
        <v>0.056424</v>
      </c>
    </row>
    <row r="55">
      <c r="A55" s="13" t="inlineStr">
        <is>
          <t>8.53% UTTAR PRADESH SDL 10-02-2026</t>
        </is>
      </c>
      <c r="B55" s="32" t="inlineStr">
        <is>
          <t>IN3320150375</t>
        </is>
      </c>
      <c r="C55" s="32" t="inlineStr">
        <is>
          <t>SOVEREIGN</t>
        </is>
      </c>
      <c r="D55" s="14" t="n">
        <v>6000000</v>
      </c>
      <c r="E55" s="15" t="n">
        <v>6030.94</v>
      </c>
      <c r="F55" s="16" t="n">
        <v>0.0089</v>
      </c>
      <c r="G55" s="16" t="n">
        <v>0.056568</v>
      </c>
    </row>
    <row r="56">
      <c r="A56" s="13" t="inlineStr">
        <is>
          <t>8.72% ANDHRA PRADESH SDL RED 24-02-2026</t>
        </is>
      </c>
      <c r="B56" s="32" t="inlineStr">
        <is>
          <t>IN1020150133</t>
        </is>
      </c>
      <c r="C56" s="32" t="inlineStr">
        <is>
          <t>SOVEREIGN</t>
        </is>
      </c>
      <c r="D56" s="14" t="n">
        <v>5000000</v>
      </c>
      <c r="E56" s="15" t="n">
        <v>5034.11</v>
      </c>
      <c r="F56" s="16" t="n">
        <v>0.0074</v>
      </c>
      <c r="G56" s="16" t="n">
        <v>0.05613</v>
      </c>
    </row>
    <row r="57">
      <c r="A57" s="13" t="inlineStr">
        <is>
          <t>8.36% MAHARASHTRA SDL RED 27-01-2026</t>
        </is>
      </c>
      <c r="B57" s="32" t="inlineStr">
        <is>
          <t>IN2220150170</t>
        </is>
      </c>
      <c r="C57" s="32" t="inlineStr">
        <is>
          <t>SOVEREIGN</t>
        </is>
      </c>
      <c r="D57" s="14" t="n">
        <v>5000000</v>
      </c>
      <c r="E57" s="15" t="n">
        <v>5020.75</v>
      </c>
      <c r="F57" s="16" t="n">
        <v>0.0074</v>
      </c>
      <c r="G57" s="16" t="n">
        <v>0.05565</v>
      </c>
    </row>
    <row r="58">
      <c r="A58" s="13" t="inlineStr">
        <is>
          <t>8.40% WEST BENGAL SDL RED 27-01-2026</t>
        </is>
      </c>
      <c r="B58" s="32" t="inlineStr">
        <is>
          <t>IN3420150135</t>
        </is>
      </c>
      <c r="C58" s="32" t="inlineStr">
        <is>
          <t>SOVEREIGN</t>
        </is>
      </c>
      <c r="D58" s="14" t="n">
        <v>5000000</v>
      </c>
      <c r="E58" s="15" t="n">
        <v>5020.65</v>
      </c>
      <c r="F58" s="16" t="n">
        <v>0.0074</v>
      </c>
      <c r="G58" s="16" t="n">
        <v>0.056165</v>
      </c>
    </row>
    <row r="59">
      <c r="A59" s="13" t="inlineStr">
        <is>
          <t>8.29% ANDHRA PRADESH SDL RED 13-01-2026</t>
        </is>
      </c>
      <c r="B59" s="32" t="inlineStr">
        <is>
          <t>IN1020150117</t>
        </is>
      </c>
      <c r="C59" s="32" t="inlineStr">
        <is>
          <t>SOVEREIGN</t>
        </is>
      </c>
      <c r="D59" s="14" t="n">
        <v>5000000</v>
      </c>
      <c r="E59" s="15" t="n">
        <v>5014.84</v>
      </c>
      <c r="F59" s="16" t="n">
        <v>0.0074</v>
      </c>
      <c r="G59" s="16" t="n">
        <v>0.055757</v>
      </c>
    </row>
    <row r="60">
      <c r="A60" s="13" t="inlineStr">
        <is>
          <t>8.82% BIHAR SDL RED 24-02-2026</t>
        </is>
      </c>
      <c r="B60" s="32" t="inlineStr">
        <is>
          <t>IN1320150049</t>
        </is>
      </c>
      <c r="C60" s="32" t="inlineStr">
        <is>
          <t>SOVEREIGN</t>
        </is>
      </c>
      <c r="D60" s="14" t="n">
        <v>4000000</v>
      </c>
      <c r="E60" s="15" t="n">
        <v>4027.97</v>
      </c>
      <c r="F60" s="16" t="n">
        <v>0.0059</v>
      </c>
      <c r="G60" s="16" t="n">
        <v>0.056359</v>
      </c>
    </row>
    <row r="61">
      <c r="A61" s="13" t="inlineStr">
        <is>
          <t>8.55% RAJASTHAN SDL RED 09-03-2026</t>
        </is>
      </c>
      <c r="B61" s="32" t="inlineStr">
        <is>
          <t>IN2920150264</t>
        </is>
      </c>
      <c r="C61" s="32" t="inlineStr">
        <is>
          <t>SOVEREIGN</t>
        </is>
      </c>
      <c r="D61" s="14" t="n">
        <v>3500000</v>
      </c>
      <c r="E61" s="15" t="n">
        <v>3527.4</v>
      </c>
      <c r="F61" s="16" t="n">
        <v>0.0052</v>
      </c>
      <c r="G61" s="16" t="n">
        <v>0.056785</v>
      </c>
    </row>
    <row r="62">
      <c r="A62" s="13" t="inlineStr">
        <is>
          <t>8.47% MAHARASHTRA SDL RED 10-02-2026</t>
        </is>
      </c>
      <c r="B62" s="32" t="inlineStr">
        <is>
          <t>IN2220150188</t>
        </is>
      </c>
      <c r="C62" s="32" t="inlineStr">
        <is>
          <t>SOVEREIGN</t>
        </is>
      </c>
      <c r="D62" s="14" t="n">
        <v>3000000</v>
      </c>
      <c r="E62" s="15" t="n">
        <v>3015.51</v>
      </c>
      <c r="F62" s="16" t="n">
        <v>0.0044</v>
      </c>
      <c r="G62" s="16" t="n">
        <v>0.055911</v>
      </c>
    </row>
    <row r="63">
      <c r="A63" s="13" t="inlineStr">
        <is>
          <t>7.90% RAJASTHAN SDL RED 08-04-2026</t>
        </is>
      </c>
      <c r="B63" s="32" t="inlineStr">
        <is>
          <t>IN2920200028</t>
        </is>
      </c>
      <c r="C63" s="32" t="inlineStr">
        <is>
          <t>SOVEREIGN</t>
        </is>
      </c>
      <c r="D63" s="14" t="n">
        <v>2500000</v>
      </c>
      <c r="E63" s="15" t="n">
        <v>2519.06</v>
      </c>
      <c r="F63" s="16" t="n">
        <v>0.0037</v>
      </c>
      <c r="G63" s="16" t="n">
        <v>0.057448</v>
      </c>
    </row>
    <row r="64">
      <c r="A64" s="13" t="inlineStr">
        <is>
          <t>8.46% GUJARAT SDL RED 10-02-2026</t>
        </is>
      </c>
      <c r="B64" s="32" t="inlineStr">
        <is>
          <t>IN1520150120</t>
        </is>
      </c>
      <c r="C64" s="32" t="inlineStr">
        <is>
          <t>SOVEREIGN</t>
        </is>
      </c>
      <c r="D64" s="14" t="n">
        <v>1000000</v>
      </c>
      <c r="E64" s="15" t="n">
        <v>1005.15</v>
      </c>
      <c r="F64" s="16" t="n">
        <v>0.0015</v>
      </c>
      <c r="G64" s="16" t="n">
        <v>0.05591</v>
      </c>
    </row>
    <row r="65">
      <c r="A65" s="13" t="inlineStr">
        <is>
          <t>7.96% TAMIL NADU SDL RED 27-04-2026</t>
        </is>
      </c>
      <c r="B65" s="32" t="inlineStr">
        <is>
          <t>IN3120160020</t>
        </is>
      </c>
      <c r="C65" s="32" t="inlineStr">
        <is>
          <t>SOVEREIGN</t>
        </is>
      </c>
      <c r="D65" s="14" t="n">
        <v>500000</v>
      </c>
      <c r="E65" s="15" t="n">
        <v>504.57</v>
      </c>
      <c r="F65" s="16" t="n">
        <v>0.0007</v>
      </c>
      <c r="G65" s="16" t="n">
        <v>0.057298</v>
      </c>
    </row>
    <row r="66">
      <c r="A66" s="13" t="inlineStr">
        <is>
          <t>7.96% GUJARAT SDL RED 27-04-2026</t>
        </is>
      </c>
      <c r="B66" s="32" t="inlineStr">
        <is>
          <t>IN1520160020</t>
        </is>
      </c>
      <c r="C66" s="32" t="inlineStr">
        <is>
          <t>SOVEREIGN</t>
        </is>
      </c>
      <c r="D66" s="14" t="n">
        <v>500000</v>
      </c>
      <c r="E66" s="15" t="n">
        <v>504.57</v>
      </c>
      <c r="F66" s="16" t="n">
        <v>0.0007</v>
      </c>
      <c r="G66" s="16" t="n">
        <v>0.057298</v>
      </c>
    </row>
    <row r="67">
      <c r="A67" s="13" t="inlineStr">
        <is>
          <t>8.09% ANDHRA PRADESH SDL RED 23-03-2026</t>
        </is>
      </c>
      <c r="B67" s="32" t="inlineStr">
        <is>
          <t>IN1020150158</t>
        </is>
      </c>
      <c r="C67" s="32" t="inlineStr">
        <is>
          <t>SOVEREIGN</t>
        </is>
      </c>
      <c r="D67" s="14" t="n">
        <v>500000</v>
      </c>
      <c r="E67" s="15" t="n">
        <v>503.84</v>
      </c>
      <c r="F67" s="16" t="n">
        <v>0.0007</v>
      </c>
      <c r="G67" s="16" t="n">
        <v>0.05649</v>
      </c>
    </row>
    <row r="68">
      <c r="A68" s="13" t="inlineStr">
        <is>
          <t>8.09% RAJASTHAN SDL RED 23-03-2026</t>
        </is>
      </c>
      <c r="B68" s="32" t="inlineStr">
        <is>
          <t>IN2920150363</t>
        </is>
      </c>
      <c r="C68" s="32" t="inlineStr">
        <is>
          <t>SOVEREIGN</t>
        </is>
      </c>
      <c r="D68" s="14" t="n">
        <v>500000</v>
      </c>
      <c r="E68" s="15" t="n">
        <v>503.81</v>
      </c>
      <c r="F68" s="16" t="n">
        <v>0.0007</v>
      </c>
      <c r="G68" s="16" t="n">
        <v>0.056681</v>
      </c>
    </row>
    <row r="69">
      <c r="A69" s="13" t="inlineStr">
        <is>
          <t>6.70% ANDHRA PRADESH SDL RED 22-04-2026</t>
        </is>
      </c>
      <c r="B69" s="32" t="inlineStr">
        <is>
          <t>IN1020200078</t>
        </is>
      </c>
      <c r="C69" s="32" t="inlineStr">
        <is>
          <t>SOVEREIGN</t>
        </is>
      </c>
      <c r="D69" s="14" t="n">
        <v>500000</v>
      </c>
      <c r="E69" s="15" t="n">
        <v>502</v>
      </c>
      <c r="F69" s="16" t="n">
        <v>0.0007</v>
      </c>
      <c r="G69" s="16" t="n">
        <v>0.057313</v>
      </c>
    </row>
    <row r="70">
      <c r="A70" s="17" t="inlineStr">
        <is>
          <t>Sub Total</t>
        </is>
      </c>
      <c r="B70" s="33" t="n"/>
      <c r="C70" s="33" t="n"/>
      <c r="D70" s="18" t="n"/>
      <c r="E70" s="19" t="n">
        <v>283001.4</v>
      </c>
      <c r="F70" s="20" t="n">
        <v>0.4156</v>
      </c>
      <c r="G70" s="21" t="n"/>
    </row>
    <row r="71">
      <c r="A71" s="13" t="n"/>
      <c r="B71" s="32" t="n"/>
      <c r="C71" s="32" t="n"/>
      <c r="D71" s="14" t="n"/>
      <c r="E71" s="15" t="n"/>
      <c r="F71" s="16" t="n"/>
      <c r="G71" s="16" t="n"/>
    </row>
    <row r="72">
      <c r="A72" s="13" t="n"/>
      <c r="B72" s="32" t="n"/>
      <c r="C72" s="32" t="n"/>
      <c r="D72" s="14" t="n"/>
      <c r="E72" s="15" t="n"/>
      <c r="F72" s="16" t="n"/>
      <c r="G72" s="16" t="n"/>
    </row>
    <row r="73">
      <c r="A73" s="17" t="inlineStr">
        <is>
          <t>(b)Privately Placed/Unlisted</t>
        </is>
      </c>
      <c r="B73" s="32" t="n"/>
      <c r="C73" s="32" t="n"/>
      <c r="D73" s="14" t="n"/>
      <c r="E73" s="15" t="n"/>
      <c r="F73" s="16" t="n"/>
      <c r="G73" s="16" t="n"/>
    </row>
    <row r="74">
      <c r="A74" s="17" t="inlineStr">
        <is>
          <t>Sub Total</t>
        </is>
      </c>
      <c r="B74" s="32" t="n"/>
      <c r="C74" s="32" t="n"/>
      <c r="D74" s="14" t="n"/>
      <c r="E74" s="22" t="inlineStr">
        <is>
          <t>NIL</t>
        </is>
      </c>
      <c r="F74" s="23" t="inlineStr">
        <is>
          <t>NIL</t>
        </is>
      </c>
      <c r="G74" s="16" t="n"/>
    </row>
    <row r="75">
      <c r="A75" s="13" t="n"/>
      <c r="B75" s="32" t="n"/>
      <c r="C75" s="32" t="n"/>
      <c r="D75" s="14" t="n"/>
      <c r="E75" s="15" t="n"/>
      <c r="F75" s="16" t="n"/>
      <c r="G75" s="16" t="n"/>
    </row>
    <row r="76">
      <c r="A76" s="17" t="inlineStr">
        <is>
          <t>(c)Securitised Debt Instruments</t>
        </is>
      </c>
      <c r="B76" s="32" t="n"/>
      <c r="C76" s="32" t="n"/>
      <c r="D76" s="14" t="n"/>
      <c r="E76" s="15" t="n"/>
      <c r="F76" s="16" t="n"/>
      <c r="G76" s="16" t="n"/>
    </row>
    <row r="77">
      <c r="A77" s="17" t="inlineStr">
        <is>
          <t>Sub Total</t>
        </is>
      </c>
      <c r="B77" s="32" t="n"/>
      <c r="C77" s="32" t="n"/>
      <c r="D77" s="14" t="n"/>
      <c r="E77" s="22" t="inlineStr">
        <is>
          <t>NIL</t>
        </is>
      </c>
      <c r="F77" s="23" t="inlineStr">
        <is>
          <t>NIL</t>
        </is>
      </c>
      <c r="G77" s="16" t="n"/>
    </row>
    <row r="78">
      <c r="A78" s="13" t="n"/>
      <c r="B78" s="32" t="n"/>
      <c r="C78" s="32" t="n"/>
      <c r="D78" s="14" t="n"/>
      <c r="E78" s="15" t="n"/>
      <c r="F78" s="16" t="n"/>
      <c r="G78" s="16" t="n"/>
    </row>
    <row r="79">
      <c r="A79" s="25" t="inlineStr">
        <is>
          <t>TOTAL</t>
        </is>
      </c>
      <c r="B79" s="34" t="n"/>
      <c r="C79" s="34" t="n"/>
      <c r="D79" s="26" t="n"/>
      <c r="E79" s="19" t="n">
        <v>653573.67</v>
      </c>
      <c r="F79" s="20" t="n">
        <v>0.9601</v>
      </c>
      <c r="G79" s="21" t="n"/>
    </row>
    <row r="80">
      <c r="A80" s="13" t="n"/>
      <c r="B80" s="32" t="n"/>
      <c r="C80" s="32" t="n"/>
      <c r="D80" s="14" t="n"/>
      <c r="E80" s="15" t="n"/>
      <c r="F80" s="16" t="n"/>
      <c r="G80" s="16" t="n"/>
    </row>
    <row r="81">
      <c r="A81" s="13" t="n"/>
      <c r="B81" s="32" t="n"/>
      <c r="C81" s="32" t="n"/>
      <c r="D81" s="14" t="n"/>
      <c r="E81" s="15" t="n"/>
      <c r="F81" s="16" t="n"/>
      <c r="G81" s="16" t="n"/>
    </row>
    <row r="82">
      <c r="A82" s="17" t="inlineStr">
        <is>
          <t>TREPS / Reverse Repo</t>
        </is>
      </c>
      <c r="B82" s="32" t="n"/>
      <c r="C82" s="32" t="n"/>
      <c r="D82" s="14" t="n"/>
      <c r="E82" s="15" t="n"/>
      <c r="F82" s="16" t="n"/>
      <c r="G82" s="16" t="n"/>
    </row>
    <row r="83">
      <c r="A83" s="13" t="inlineStr">
        <is>
          <t>Clearing Corporation of India Ltd.</t>
        </is>
      </c>
      <c r="B83" s="32" t="n"/>
      <c r="C83" s="32" t="n"/>
      <c r="D83" s="14" t="n"/>
      <c r="E83" s="15" t="n">
        <v>3650.38</v>
      </c>
      <c r="F83" s="16" t="n">
        <v>0.0054</v>
      </c>
      <c r="G83" s="16" t="n">
        <v>0.053935</v>
      </c>
    </row>
    <row r="84">
      <c r="A84" s="17" t="inlineStr">
        <is>
          <t>Sub Total</t>
        </is>
      </c>
      <c r="B84" s="33" t="n"/>
      <c r="C84" s="33" t="n"/>
      <c r="D84" s="18" t="n"/>
      <c r="E84" s="19" t="n">
        <v>3650.38</v>
      </c>
      <c r="F84" s="20" t="n">
        <v>0.0054</v>
      </c>
      <c r="G84" s="21" t="n"/>
    </row>
    <row r="85">
      <c r="A85" s="13" t="n"/>
      <c r="B85" s="32" t="n"/>
      <c r="C85" s="32" t="n"/>
      <c r="D85" s="14" t="n"/>
      <c r="E85" s="15" t="n"/>
      <c r="F85" s="16" t="n"/>
      <c r="G85" s="16" t="n"/>
    </row>
    <row r="86">
      <c r="A86" s="25" t="inlineStr">
        <is>
          <t>TOTAL</t>
        </is>
      </c>
      <c r="B86" s="34" t="n"/>
      <c r="C86" s="34" t="n"/>
      <c r="D86" s="26" t="n"/>
      <c r="E86" s="19" t="n">
        <v>3650.38</v>
      </c>
      <c r="F86" s="20" t="n">
        <v>0.0054</v>
      </c>
      <c r="G86" s="21" t="n"/>
    </row>
    <row r="87">
      <c r="A87" s="13" t="inlineStr">
        <is>
          <t>Accrued Interest</t>
        </is>
      </c>
      <c r="B87" s="32" t="n"/>
      <c r="C87" s="32" t="n"/>
      <c r="D87" s="14" t="n"/>
      <c r="E87" s="15" t="n">
        <v>23704.7562</v>
      </c>
      <c r="F87" s="16" t="n">
        <v>0.034823</v>
      </c>
      <c r="G87" s="16" t="n"/>
    </row>
    <row r="88">
      <c r="A88" s="13" t="inlineStr">
        <is>
          <t>Net Receivables/(Payables)</t>
        </is>
      </c>
      <c r="B88" s="32" t="n"/>
      <c r="C88" s="32" t="n"/>
      <c r="D88" s="14" t="n"/>
      <c r="E88" s="36" t="n">
        <v>-215.2162</v>
      </c>
      <c r="F88" s="37" t="n">
        <v>-0.000323</v>
      </c>
      <c r="G88" s="16" t="n">
        <v>0.053934</v>
      </c>
    </row>
    <row r="89">
      <c r="A89" s="27" t="inlineStr">
        <is>
          <t>GRAND TOTAL</t>
        </is>
      </c>
      <c r="B89" s="35" t="n"/>
      <c r="C89" s="35" t="n"/>
      <c r="D89" s="28" t="n"/>
      <c r="E89" s="29" t="n">
        <v>680713.59</v>
      </c>
      <c r="F89" s="30" t="n">
        <v>1</v>
      </c>
      <c r="G89" s="30" t="n"/>
    </row>
    <row r="91">
      <c r="A91" s="83" t="inlineStr">
        <is>
          <t>**Non Traded Security</t>
        </is>
      </c>
    </row>
    <row r="92">
      <c r="A92" s="83" t="inlineStr">
        <is>
          <t>In accordance with SEBI Circular no. SEBI/HO/IMD/PoD2/P/CIR/2024/183 dated December 13, 2024, Debt Index Replication Factor (DIRF) is 73.59%.</t>
        </is>
      </c>
    </row>
    <row r="94">
      <c r="A94" s="83" t="inlineStr">
        <is>
          <t>Notes:</t>
        </is>
      </c>
    </row>
    <row r="95" ht="43.5" customHeight="1">
      <c r="A95" s="57" t="inlineStr">
        <is>
          <t>1. Security in default beyond its maturiy date</t>
        </is>
      </c>
      <c r="B95" s="3" t="inlineStr">
        <is>
          <t>NIL</t>
        </is>
      </c>
    </row>
    <row r="96">
      <c r="A96" t="inlineStr">
        <is>
          <t>2. NAV at the beginning of the period (Rs. per unit)</t>
        </is>
      </c>
    </row>
    <row r="97">
      <c r="A97" t="inlineStr">
        <is>
          <t>Plan /option (Face Value 10)</t>
        </is>
      </c>
      <c r="B97" t="inlineStr">
        <is>
          <t>As on</t>
        </is>
      </c>
      <c r="C97" t="inlineStr">
        <is>
          <t>As on</t>
        </is>
      </c>
    </row>
    <row r="98">
      <c r="B98" s="58" t="n">
        <v>45961</v>
      </c>
      <c r="C98" s="58" t="n">
        <v>45989</v>
      </c>
    </row>
    <row r="99">
      <c r="A99" t="inlineStr">
        <is>
          <t>Direct Plan Growth Option</t>
        </is>
      </c>
      <c r="B99" t="n">
        <v>13.3337</v>
      </c>
      <c r="C99" t="n">
        <v>13.3946</v>
      </c>
    </row>
    <row r="100">
      <c r="A100" t="inlineStr">
        <is>
          <t>Direct Plan IDCW Option</t>
        </is>
      </c>
      <c r="B100" t="n">
        <v>13.3343</v>
      </c>
      <c r="C100" t="n">
        <v>13.3952</v>
      </c>
    </row>
    <row r="101">
      <c r="A101" t="inlineStr">
        <is>
          <t>Regular Plan Growth Option</t>
        </is>
      </c>
      <c r="B101" t="n">
        <v>13.2213</v>
      </c>
      <c r="C101" t="n">
        <v>13.2797</v>
      </c>
    </row>
    <row r="102">
      <c r="A102" t="inlineStr">
        <is>
          <t>Regular Plan IDCW Option</t>
        </is>
      </c>
      <c r="B102" t="n">
        <v>13.2224</v>
      </c>
      <c r="C102" t="n">
        <v>13.2808</v>
      </c>
    </row>
    <row r="104">
      <c r="A104" t="inlineStr">
        <is>
          <t xml:space="preserve">3. Total Dividend (Net) declared during the month </t>
        </is>
      </c>
      <c r="B104" s="3" t="inlineStr">
        <is>
          <t>NIL</t>
        </is>
      </c>
    </row>
    <row r="105">
      <c r="A105" t="inlineStr">
        <is>
          <t>4. Bonus was declared during the month</t>
        </is>
      </c>
      <c r="B105" s="3" t="inlineStr">
        <is>
          <t>NIL</t>
        </is>
      </c>
    </row>
    <row r="106" ht="72.5" customHeight="1">
      <c r="A106" s="57" t="inlineStr">
        <is>
          <t>5. Investment in Repo of Corporate Debt Securities during the month ended November 30, 2025</t>
        </is>
      </c>
      <c r="B106" s="3" t="inlineStr">
        <is>
          <t>NIL</t>
        </is>
      </c>
    </row>
    <row r="107" ht="72.5" customHeight="1">
      <c r="A107" s="57" t="inlineStr">
        <is>
          <t>6. Investment in foreign securities/ADRs/GDRs at the end of the month</t>
        </is>
      </c>
      <c r="B107" s="3" t="inlineStr">
        <is>
          <t>NIL</t>
        </is>
      </c>
    </row>
    <row r="108">
      <c r="A108" t="inlineStr">
        <is>
          <t>7. Average Portfolio Maturity</t>
        </is>
      </c>
      <c r="B108" s="60">
        <f>B123</f>
        <v/>
      </c>
    </row>
    <row r="109" ht="87" customHeight="1">
      <c r="A109" s="57" t="inlineStr">
        <is>
          <t>8. Total gross exposure to derivative instruments (excluding reversed positions) at the end of the month (Rs. in Lakhs)</t>
        </is>
      </c>
      <c r="B109" s="3" t="inlineStr">
        <is>
          <t>NIL</t>
        </is>
      </c>
    </row>
    <row r="110">
      <c r="B110" s="3" t="n"/>
    </row>
    <row r="111" ht="87" customHeight="1">
      <c r="A111" s="57" t="inlineStr">
        <is>
          <t>9. Margin Deposits includes Margin money placed on derivatives other than margin money placed with bank</t>
        </is>
      </c>
      <c r="B111" s="3" t="inlineStr">
        <is>
          <t>NIL</t>
        </is>
      </c>
    </row>
    <row r="112" ht="72.5" customHeight="1">
      <c r="A112" s="57" t="inlineStr">
        <is>
          <t>10. Value of investment made by other schemes under same management (Rs. In Lakhs)</t>
        </is>
      </c>
      <c r="B112" t="n">
        <v>15191.05</v>
      </c>
    </row>
    <row r="113" ht="58" customHeight="1">
      <c r="A113" s="57" t="inlineStr">
        <is>
          <t>11. Number of instance of deviation In valuation of securities</t>
        </is>
      </c>
      <c r="B113" s="3" t="inlineStr">
        <is>
          <t>NIL</t>
        </is>
      </c>
    </row>
    <row r="114" ht="58" customHeight="1">
      <c r="A114" s="57" t="inlineStr">
        <is>
          <t>12. Total value and percentage of illiquid equity shares / securities</t>
        </is>
      </c>
      <c r="B114" s="3" t="inlineStr">
        <is>
          <t>NIL</t>
        </is>
      </c>
    </row>
    <row r="116">
      <c r="A116" t="inlineStr">
        <is>
          <t>Portfolio Information</t>
        </is>
      </c>
    </row>
    <row r="117" ht="29" customHeight="1">
      <c r="A117" s="61" t="inlineStr">
        <is>
          <t>Scheme Name :</t>
        </is>
      </c>
      <c r="B117" s="65" t="inlineStr">
        <is>
          <t>Edelweiss Nifty PSU Bond Plus SDL Apr2026 50 50 Index Fund</t>
        </is>
      </c>
    </row>
    <row r="118">
      <c r="A118" s="61" t="inlineStr">
        <is>
          <t>Description (if any)</t>
        </is>
      </c>
      <c r="B118" s="61" t="inlineStr">
        <is>
          <t>NY PSU BD PL SDL IDX Fund-2026</t>
        </is>
      </c>
    </row>
    <row r="119">
      <c r="A119" s="61" t="n"/>
      <c r="B119" s="61" t="n"/>
    </row>
    <row r="120">
      <c r="A120" s="61" t="inlineStr">
        <is>
          <t>Annualised Portfolio YTM* :</t>
        </is>
      </c>
      <c r="B120" s="62" t="n">
        <v>5.925577575074477</v>
      </c>
    </row>
    <row r="121">
      <c r="A121" s="61" t="n"/>
      <c r="B121" s="61" t="n"/>
    </row>
    <row r="122">
      <c r="A122" s="61" t="inlineStr">
        <is>
          <t>Macaulay Duration</t>
        </is>
      </c>
      <c r="B122" s="63" t="n">
        <v>0.2288</v>
      </c>
    </row>
    <row r="123">
      <c r="A123" s="61" t="inlineStr">
        <is>
          <t>Residual Maturity</t>
        </is>
      </c>
      <c r="B123" s="63" t="n">
        <v>0.2296836107570359</v>
      </c>
    </row>
    <row r="124">
      <c r="A124" s="61" t="n"/>
      <c r="B124" s="61" t="n"/>
    </row>
    <row r="125">
      <c r="A125" s="61" t="inlineStr">
        <is>
          <t xml:space="preserve">As on (Date) </t>
        </is>
      </c>
      <c r="B125" s="64" t="n">
        <v>45991</v>
      </c>
    </row>
    <row r="127" ht="70" customHeight="1">
      <c r="A127" s="85" t="inlineStr">
        <is>
          <t>Scheme Name</t>
        </is>
      </c>
      <c r="B127" s="85" t="inlineStr">
        <is>
          <t>Risk- O - Meter</t>
        </is>
      </c>
      <c r="C127" s="85" t="inlineStr">
        <is>
          <t>Benchmark of the Scheme</t>
        </is>
      </c>
      <c r="D127" s="85" t="inlineStr">
        <is>
          <t>Benchmark Risk-o-meter</t>
        </is>
      </c>
    </row>
    <row r="128" ht="70" customHeight="1">
      <c r="A128" s="85" t="inlineStr">
        <is>
          <t>Edelweiss NIFTY PSU Bond Plus SDL Apr 2026 50-50 Index Fund</t>
        </is>
      </c>
      <c r="B128" s="85" t="n"/>
      <c r="C128" s="85" t="inlineStr">
        <is>
          <t>Nifty PSU Bond Plus SDL Apr 2026 50:50 Index</t>
        </is>
      </c>
      <c r="D128" s="85" t="n"/>
      <c r="E128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6.xml><?xml version="1.0" encoding="utf-8"?>
<worksheet xmlns="http://schemas.openxmlformats.org/spreadsheetml/2006/main">
  <sheetPr>
    <outlinePr summaryBelow="1" summaryRight="1"/>
    <pageSetUpPr/>
  </sheetPr>
  <dimension ref="A1:G153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FLEXI-CAP FUND AS ON NOVEMBER 30, 2025</t>
        </is>
      </c>
    </row>
    <row r="2" ht="31.5" customHeight="1">
      <c r="A2" s="84" t="inlineStr">
        <is>
          <t>(An open ended dynamic equity scheme investing across large cap, mid cap, small cap stocks)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2184576</v>
      </c>
      <c r="E8" s="15" t="n">
        <v>22011.79</v>
      </c>
      <c r="F8" s="16" t="n">
        <v>0.0716</v>
      </c>
      <c r="G8" s="16" t="n"/>
    </row>
    <row r="9">
      <c r="A9" s="13" t="inlineStr">
        <is>
          <t>Reliance Industries Ltd.</t>
        </is>
      </c>
      <c r="B9" s="32" t="inlineStr">
        <is>
          <t>INE002A01018</t>
        </is>
      </c>
      <c r="C9" s="32" t="inlineStr">
        <is>
          <t>Petroleum Products</t>
        </is>
      </c>
      <c r="D9" s="14" t="n">
        <v>679272</v>
      </c>
      <c r="E9" s="15" t="n">
        <v>10647.59</v>
      </c>
      <c r="F9" s="16" t="n">
        <v>0.0346</v>
      </c>
      <c r="G9" s="16" t="n"/>
    </row>
    <row r="10">
      <c r="A10" s="13" t="inlineStr">
        <is>
          <t>ICICI Bank Ltd.</t>
        </is>
      </c>
      <c r="B10" s="32" t="inlineStr">
        <is>
          <t>INE090A01021</t>
        </is>
      </c>
      <c r="C10" s="32" t="inlineStr">
        <is>
          <t>Banks</t>
        </is>
      </c>
      <c r="D10" s="14" t="n">
        <v>751468</v>
      </c>
      <c r="E10" s="15" t="n">
        <v>10436.39</v>
      </c>
      <c r="F10" s="16" t="n">
        <v>0.034</v>
      </c>
      <c r="G10" s="16" t="n"/>
    </row>
    <row r="11">
      <c r="A11" s="13" t="inlineStr">
        <is>
          <t>Larsen &amp; Toubro Ltd.</t>
        </is>
      </c>
      <c r="B11" s="32" t="inlineStr">
        <is>
          <t>INE018A01030</t>
        </is>
      </c>
      <c r="C11" s="32" t="inlineStr">
        <is>
          <t>Construction</t>
        </is>
      </c>
      <c r="D11" s="14" t="n">
        <v>240080</v>
      </c>
      <c r="E11" s="15" t="n">
        <v>9770.299999999999</v>
      </c>
      <c r="F11" s="16" t="n">
        <v>0.0318</v>
      </c>
      <c r="G11" s="16" t="n"/>
    </row>
    <row r="12">
      <c r="A12" s="13" t="inlineStr">
        <is>
          <t>Infosys Ltd.</t>
        </is>
      </c>
      <c r="B12" s="32" t="inlineStr">
        <is>
          <t>INE009A01021</t>
        </is>
      </c>
      <c r="C12" s="32" t="inlineStr">
        <is>
          <t>IT - Software</t>
        </is>
      </c>
      <c r="D12" s="14" t="n">
        <v>579917</v>
      </c>
      <c r="E12" s="15" t="n">
        <v>9047.290000000001</v>
      </c>
      <c r="F12" s="16" t="n">
        <v>0.0294</v>
      </c>
      <c r="G12" s="16" t="n"/>
    </row>
    <row r="13">
      <c r="A13" s="13" t="inlineStr">
        <is>
          <t>State Bank of India</t>
        </is>
      </c>
      <c r="B13" s="32" t="inlineStr">
        <is>
          <t>INE062A01020</t>
        </is>
      </c>
      <c r="C13" s="32" t="inlineStr">
        <is>
          <t>Banks</t>
        </is>
      </c>
      <c r="D13" s="14" t="n">
        <v>919817</v>
      </c>
      <c r="E13" s="15" t="n">
        <v>9005.01</v>
      </c>
      <c r="F13" s="16" t="n">
        <v>0.0293</v>
      </c>
      <c r="G13" s="16" t="n"/>
    </row>
    <row r="14">
      <c r="A14" s="13" t="inlineStr">
        <is>
          <t>Bharti Airtel Ltd.</t>
        </is>
      </c>
      <c r="B14" s="32" t="inlineStr">
        <is>
          <t>INE397D01024</t>
        </is>
      </c>
      <c r="C14" s="32" t="inlineStr">
        <is>
          <t>Telecom - Services</t>
        </is>
      </c>
      <c r="D14" s="14" t="n">
        <v>372285</v>
      </c>
      <c r="E14" s="15" t="n">
        <v>7823.94</v>
      </c>
      <c r="F14" s="16" t="n">
        <v>0.0255</v>
      </c>
      <c r="G14" s="16" t="n"/>
    </row>
    <row r="15">
      <c r="A15" s="13" t="inlineStr">
        <is>
          <t>NTPC Ltd.</t>
        </is>
      </c>
      <c r="B15" s="32" t="inlineStr">
        <is>
          <t>INE733E01010</t>
        </is>
      </c>
      <c r="C15" s="32" t="inlineStr">
        <is>
          <t>Power</t>
        </is>
      </c>
      <c r="D15" s="14" t="n">
        <v>2190304</v>
      </c>
      <c r="E15" s="15" t="n">
        <v>7150.25</v>
      </c>
      <c r="F15" s="16" t="n">
        <v>0.0233</v>
      </c>
      <c r="G15" s="16" t="n"/>
    </row>
    <row r="16">
      <c r="A16" s="13" t="inlineStr">
        <is>
          <t>Bajaj Finance Ltd.</t>
        </is>
      </c>
      <c r="B16" s="32" t="inlineStr">
        <is>
          <t>INE296A01032</t>
        </is>
      </c>
      <c r="C16" s="32" t="inlineStr">
        <is>
          <t>Finance</t>
        </is>
      </c>
      <c r="D16" s="14" t="n">
        <v>627515</v>
      </c>
      <c r="E16" s="15" t="n">
        <v>6510.47</v>
      </c>
      <c r="F16" s="16" t="n">
        <v>0.0212</v>
      </c>
      <c r="G16" s="16" t="n"/>
    </row>
    <row r="17">
      <c r="A17" s="13" t="inlineStr">
        <is>
          <t>Mahindra &amp; Mahindra Ltd.</t>
        </is>
      </c>
      <c r="B17" s="32" t="inlineStr">
        <is>
          <t>INE101A01026</t>
        </is>
      </c>
      <c r="C17" s="32" t="inlineStr">
        <is>
          <t>Automobiles</t>
        </is>
      </c>
      <c r="D17" s="14" t="n">
        <v>172171</v>
      </c>
      <c r="E17" s="15" t="n">
        <v>6468.98</v>
      </c>
      <c r="F17" s="16" t="n">
        <v>0.021</v>
      </c>
      <c r="G17" s="16" t="n"/>
    </row>
    <row r="18">
      <c r="A18" s="13" t="inlineStr">
        <is>
          <t>Tata Steel Ltd.</t>
        </is>
      </c>
      <c r="B18" s="32" t="inlineStr">
        <is>
          <t>INE081A01020</t>
        </is>
      </c>
      <c r="C18" s="32" t="inlineStr">
        <is>
          <t>Ferrous Metals</t>
        </is>
      </c>
      <c r="D18" s="14" t="n">
        <v>3456119</v>
      </c>
      <c r="E18" s="15" t="n">
        <v>5804.9</v>
      </c>
      <c r="F18" s="16" t="n">
        <v>0.0189</v>
      </c>
      <c r="G18" s="16" t="n"/>
    </row>
    <row r="19">
      <c r="A19" s="13" t="inlineStr">
        <is>
          <t>Persistent Systems Ltd.</t>
        </is>
      </c>
      <c r="B19" s="32" t="inlineStr">
        <is>
          <t>INE262H01021</t>
        </is>
      </c>
      <c r="C19" s="32" t="inlineStr">
        <is>
          <t>IT - Software</t>
        </is>
      </c>
      <c r="D19" s="14" t="n">
        <v>80140</v>
      </c>
      <c r="E19" s="15" t="n">
        <v>5091.29</v>
      </c>
      <c r="F19" s="16" t="n">
        <v>0.0166</v>
      </c>
      <c r="G19" s="16" t="n"/>
    </row>
    <row r="20">
      <c r="A20" s="13" t="inlineStr">
        <is>
          <t>Ultratech Cement Ltd.</t>
        </is>
      </c>
      <c r="B20" s="32" t="inlineStr">
        <is>
          <t>INE481G01011</t>
        </is>
      </c>
      <c r="C20" s="32" t="inlineStr">
        <is>
          <t>Cement &amp; Cement Products</t>
        </is>
      </c>
      <c r="D20" s="14" t="n">
        <v>43122</v>
      </c>
      <c r="E20" s="15" t="n">
        <v>5002.15</v>
      </c>
      <c r="F20" s="16" t="n">
        <v>0.0163</v>
      </c>
      <c r="G20" s="16" t="n"/>
    </row>
    <row r="21">
      <c r="A21" s="13" t="inlineStr">
        <is>
          <t>Multi Commodity Exchange Of India Ltd.</t>
        </is>
      </c>
      <c r="B21" s="32" t="inlineStr">
        <is>
          <t>INE745G01035</t>
        </is>
      </c>
      <c r="C21" s="32" t="inlineStr">
        <is>
          <t>Capital Markets</t>
        </is>
      </c>
      <c r="D21" s="14" t="n">
        <v>47618</v>
      </c>
      <c r="E21" s="15" t="n">
        <v>4796.8</v>
      </c>
      <c r="F21" s="16" t="n">
        <v>0.0156</v>
      </c>
      <c r="G21" s="16" t="n"/>
    </row>
    <row r="22">
      <c r="A22" s="13" t="inlineStr">
        <is>
          <t>Sun Pharmaceutical Industries Ltd.</t>
        </is>
      </c>
      <c r="B22" s="32" t="inlineStr">
        <is>
          <t>INE044A01036</t>
        </is>
      </c>
      <c r="C22" s="32" t="inlineStr">
        <is>
          <t>Pharmaceuticals &amp; Biotechnology</t>
        </is>
      </c>
      <c r="D22" s="14" t="n">
        <v>234560</v>
      </c>
      <c r="E22" s="15" t="n">
        <v>4296.2</v>
      </c>
      <c r="F22" s="16" t="n">
        <v>0.014</v>
      </c>
      <c r="G22" s="16" t="n"/>
    </row>
    <row r="23">
      <c r="A23" s="13" t="inlineStr">
        <is>
          <t>Coforge Ltd.</t>
        </is>
      </c>
      <c r="B23" s="32" t="inlineStr">
        <is>
          <t>INE591G01025</t>
        </is>
      </c>
      <c r="C23" s="32" t="inlineStr">
        <is>
          <t>IT - Software</t>
        </is>
      </c>
      <c r="D23" s="14" t="n">
        <v>222274</v>
      </c>
      <c r="E23" s="15" t="n">
        <v>4242.54</v>
      </c>
      <c r="F23" s="16" t="n">
        <v>0.0138</v>
      </c>
      <c r="G23" s="16" t="n"/>
    </row>
    <row r="24">
      <c r="A24" s="13" t="inlineStr">
        <is>
          <t>Divi's Laboratories Ltd.</t>
        </is>
      </c>
      <c r="B24" s="32" t="inlineStr">
        <is>
          <t>INE361B01024</t>
        </is>
      </c>
      <c r="C24" s="32" t="inlineStr">
        <is>
          <t>Pharmaceuticals &amp; Biotechnology</t>
        </is>
      </c>
      <c r="D24" s="14" t="n">
        <v>65260</v>
      </c>
      <c r="E24" s="15" t="n">
        <v>4226.89</v>
      </c>
      <c r="F24" s="16" t="n">
        <v>0.0138</v>
      </c>
      <c r="G24" s="16" t="n"/>
    </row>
    <row r="25">
      <c r="A25" s="13" t="inlineStr">
        <is>
          <t>Muthoot Finance Ltd.</t>
        </is>
      </c>
      <c r="B25" s="32" t="inlineStr">
        <is>
          <t>INE414G01012</t>
        </is>
      </c>
      <c r="C25" s="32" t="inlineStr">
        <is>
          <t>Finance</t>
        </is>
      </c>
      <c r="D25" s="14" t="n">
        <v>107756</v>
      </c>
      <c r="E25" s="15" t="n">
        <v>4034.6</v>
      </c>
      <c r="F25" s="16" t="n">
        <v>0.0131</v>
      </c>
      <c r="G25" s="16" t="n"/>
    </row>
    <row r="26">
      <c r="A26" s="13" t="inlineStr">
        <is>
          <t>Max Healthcare Institute Ltd.</t>
        </is>
      </c>
      <c r="B26" s="32" t="inlineStr">
        <is>
          <t>INE027H01010</t>
        </is>
      </c>
      <c r="C26" s="32" t="inlineStr">
        <is>
          <t>Healthcare Services</t>
        </is>
      </c>
      <c r="D26" s="14" t="n">
        <v>345802</v>
      </c>
      <c r="E26" s="15" t="n">
        <v>4020.99</v>
      </c>
      <c r="F26" s="16" t="n">
        <v>0.0131</v>
      </c>
      <c r="G26" s="16" t="n"/>
    </row>
    <row r="27">
      <c r="A27" s="13" t="inlineStr">
        <is>
          <t>Eternal Ltd.</t>
        </is>
      </c>
      <c r="B27" s="32" t="inlineStr">
        <is>
          <t>INE758T01015</t>
        </is>
      </c>
      <c r="C27" s="32" t="inlineStr">
        <is>
          <t>Retailing</t>
        </is>
      </c>
      <c r="D27" s="14" t="n">
        <v>1326328</v>
      </c>
      <c r="E27" s="15" t="n">
        <v>3980.31</v>
      </c>
      <c r="F27" s="16" t="n">
        <v>0.013</v>
      </c>
      <c r="G27" s="16" t="n"/>
    </row>
    <row r="28">
      <c r="A28" s="13" t="inlineStr">
        <is>
          <t>Titan Company Ltd.</t>
        </is>
      </c>
      <c r="B28" s="32" t="inlineStr">
        <is>
          <t>INE280A01028</t>
        </is>
      </c>
      <c r="C28" s="32" t="inlineStr">
        <is>
          <t>Consumer Durables</t>
        </is>
      </c>
      <c r="D28" s="14" t="n">
        <v>99866</v>
      </c>
      <c r="E28" s="15" t="n">
        <v>3902.46</v>
      </c>
      <c r="F28" s="16" t="n">
        <v>0.0127</v>
      </c>
      <c r="G28" s="16" t="n"/>
    </row>
    <row r="29">
      <c r="A29" s="13" t="inlineStr">
        <is>
          <t>CG Power and Industrial Solutions Ltd.</t>
        </is>
      </c>
      <c r="B29" s="32" t="inlineStr">
        <is>
          <t>INE067A01029</t>
        </is>
      </c>
      <c r="C29" s="32" t="inlineStr">
        <is>
          <t>Electrical Equipment</t>
        </is>
      </c>
      <c r="D29" s="14" t="n">
        <v>574845</v>
      </c>
      <c r="E29" s="15" t="n">
        <v>3868.13</v>
      </c>
      <c r="F29" s="16" t="n">
        <v>0.0126</v>
      </c>
      <c r="G29" s="16" t="n"/>
    </row>
    <row r="30">
      <c r="A30" s="13" t="inlineStr">
        <is>
          <t>Fortis Healthcare Ltd.</t>
        </is>
      </c>
      <c r="B30" s="32" t="inlineStr">
        <is>
          <t>INE061F01013</t>
        </is>
      </c>
      <c r="C30" s="32" t="inlineStr">
        <is>
          <t>Healthcare Services</t>
        </is>
      </c>
      <c r="D30" s="14" t="n">
        <v>419199</v>
      </c>
      <c r="E30" s="15" t="n">
        <v>3852.86</v>
      </c>
      <c r="F30" s="16" t="n">
        <v>0.0125</v>
      </c>
      <c r="G30" s="16" t="n"/>
    </row>
    <row r="31">
      <c r="A31" s="13" t="inlineStr">
        <is>
          <t>Axis Bank Ltd.</t>
        </is>
      </c>
      <c r="B31" s="32" t="inlineStr">
        <is>
          <t>INE238A01034</t>
        </is>
      </c>
      <c r="C31" s="32" t="inlineStr">
        <is>
          <t>Banks</t>
        </is>
      </c>
      <c r="D31" s="14" t="n">
        <v>295732</v>
      </c>
      <c r="E31" s="15" t="n">
        <v>3784.48</v>
      </c>
      <c r="F31" s="16" t="n">
        <v>0.0123</v>
      </c>
      <c r="G31" s="16" t="n"/>
    </row>
    <row r="32">
      <c r="A32" s="13" t="inlineStr">
        <is>
          <t>Maruti Suzuki India Ltd.</t>
        </is>
      </c>
      <c r="B32" s="32" t="inlineStr">
        <is>
          <t>INE585B01010</t>
        </is>
      </c>
      <c r="C32" s="32" t="inlineStr">
        <is>
          <t>Automobiles</t>
        </is>
      </c>
      <c r="D32" s="14" t="n">
        <v>23055</v>
      </c>
      <c r="E32" s="15" t="n">
        <v>3665.75</v>
      </c>
      <c r="F32" s="16" t="n">
        <v>0.0119</v>
      </c>
      <c r="G32" s="16" t="n"/>
    </row>
    <row r="33">
      <c r="A33" s="13" t="inlineStr">
        <is>
          <t>Tata Consumer Products Ltd.</t>
        </is>
      </c>
      <c r="B33" s="32" t="inlineStr">
        <is>
          <t>INE192A01025</t>
        </is>
      </c>
      <c r="C33" s="32" t="inlineStr">
        <is>
          <t>Agricultural Food &amp; other Products</t>
        </is>
      </c>
      <c r="D33" s="14" t="n">
        <v>304256</v>
      </c>
      <c r="E33" s="15" t="n">
        <v>3567.1</v>
      </c>
      <c r="F33" s="16" t="n">
        <v>0.0116</v>
      </c>
      <c r="G33" s="16" t="n"/>
    </row>
    <row r="34">
      <c r="A34" s="13" t="inlineStr">
        <is>
          <t>Shriram Finance Ltd.</t>
        </is>
      </c>
      <c r="B34" s="32" t="inlineStr">
        <is>
          <t>INE721A01047</t>
        </is>
      </c>
      <c r="C34" s="32" t="inlineStr">
        <is>
          <t>Finance</t>
        </is>
      </c>
      <c r="D34" s="14" t="n">
        <v>413634</v>
      </c>
      <c r="E34" s="15" t="n">
        <v>3522.71</v>
      </c>
      <c r="F34" s="16" t="n">
        <v>0.0115</v>
      </c>
      <c r="G34" s="16" t="n"/>
    </row>
    <row r="35">
      <c r="A35" s="13" t="inlineStr">
        <is>
          <t>Marico Ltd.</t>
        </is>
      </c>
      <c r="B35" s="32" t="inlineStr">
        <is>
          <t>INE196A01026</t>
        </is>
      </c>
      <c r="C35" s="32" t="inlineStr">
        <is>
          <t>Agricultural Food &amp; other Products</t>
        </is>
      </c>
      <c r="D35" s="14" t="n">
        <v>480987</v>
      </c>
      <c r="E35" s="15" t="n">
        <v>3450.6</v>
      </c>
      <c r="F35" s="16" t="n">
        <v>0.0112</v>
      </c>
      <c r="G35" s="16" t="n"/>
    </row>
    <row r="36">
      <c r="A36" s="13" t="inlineStr">
        <is>
          <t>Kotak Mahindra Bank Ltd.</t>
        </is>
      </c>
      <c r="B36" s="32" t="inlineStr">
        <is>
          <t>INE237A01028</t>
        </is>
      </c>
      <c r="C36" s="32" t="inlineStr">
        <is>
          <t>Banks</t>
        </is>
      </c>
      <c r="D36" s="14" t="n">
        <v>160012</v>
      </c>
      <c r="E36" s="15" t="n">
        <v>3399.29</v>
      </c>
      <c r="F36" s="16" t="n">
        <v>0.0111</v>
      </c>
      <c r="G36" s="16" t="n"/>
    </row>
    <row r="37">
      <c r="A37" s="13" t="inlineStr">
        <is>
          <t>TVS Motor Company Ltd.</t>
        </is>
      </c>
      <c r="B37" s="32" t="inlineStr">
        <is>
          <t>INE494B01023</t>
        </is>
      </c>
      <c r="C37" s="32" t="inlineStr">
        <is>
          <t>Automobiles</t>
        </is>
      </c>
      <c r="D37" s="14" t="n">
        <v>94803</v>
      </c>
      <c r="E37" s="15" t="n">
        <v>3347.97</v>
      </c>
      <c r="F37" s="16" t="n">
        <v>0.0109</v>
      </c>
      <c r="G37" s="16" t="n"/>
    </row>
    <row r="38">
      <c r="A38" s="13" t="inlineStr">
        <is>
          <t>Bharat Electronics Ltd.</t>
        </is>
      </c>
      <c r="B38" s="32" t="inlineStr">
        <is>
          <t>INE263A01024</t>
        </is>
      </c>
      <c r="C38" s="32" t="inlineStr">
        <is>
          <t>Aerospace &amp; Defense</t>
        </is>
      </c>
      <c r="D38" s="14" t="n">
        <v>811959</v>
      </c>
      <c r="E38" s="15" t="n">
        <v>3343.24</v>
      </c>
      <c r="F38" s="16" t="n">
        <v>0.0109</v>
      </c>
      <c r="G38" s="16" t="n"/>
    </row>
    <row r="39">
      <c r="A39" s="13" t="inlineStr">
        <is>
          <t>PB Fintech Ltd.</t>
        </is>
      </c>
      <c r="B39" s="32" t="inlineStr">
        <is>
          <t>INE417T01026</t>
        </is>
      </c>
      <c r="C39" s="32" t="inlineStr">
        <is>
          <t>Financial Technology (Fintech)</t>
        </is>
      </c>
      <c r="D39" s="14" t="n">
        <v>182327</v>
      </c>
      <c r="E39" s="15" t="n">
        <v>3316.35</v>
      </c>
      <c r="F39" s="16" t="n">
        <v>0.0108</v>
      </c>
      <c r="G39" s="16" t="n"/>
    </row>
    <row r="40">
      <c r="A40" s="13" t="inlineStr">
        <is>
          <t>Radico Khaitan Ltd.</t>
        </is>
      </c>
      <c r="B40" s="32" t="inlineStr">
        <is>
          <t>INE944F01028</t>
        </is>
      </c>
      <c r="C40" s="32" t="inlineStr">
        <is>
          <t>Beverages</t>
        </is>
      </c>
      <c r="D40" s="14" t="n">
        <v>102837</v>
      </c>
      <c r="E40" s="15" t="n">
        <v>3299.11</v>
      </c>
      <c r="F40" s="16" t="n">
        <v>0.0107</v>
      </c>
      <c r="G40" s="16" t="n"/>
    </row>
    <row r="41">
      <c r="A41" s="13" t="inlineStr">
        <is>
          <t>L&amp;T Finance Ltd.</t>
        </is>
      </c>
      <c r="B41" s="32" t="inlineStr">
        <is>
          <t>INE498L01015</t>
        </is>
      </c>
      <c r="C41" s="32" t="inlineStr">
        <is>
          <t>Finance</t>
        </is>
      </c>
      <c r="D41" s="14" t="n">
        <v>1034572</v>
      </c>
      <c r="E41" s="15" t="n">
        <v>3231.49</v>
      </c>
      <c r="F41" s="16" t="n">
        <v>0.0105</v>
      </c>
      <c r="G41" s="16" t="n"/>
    </row>
    <row r="42">
      <c r="A42" s="13" t="inlineStr">
        <is>
          <t>City Union Bank Ltd.</t>
        </is>
      </c>
      <c r="B42" s="32" t="inlineStr">
        <is>
          <t>INE491A01021</t>
        </is>
      </c>
      <c r="C42" s="32" t="inlineStr">
        <is>
          <t>Banks</t>
        </is>
      </c>
      <c r="D42" s="14" t="n">
        <v>1172408</v>
      </c>
      <c r="E42" s="15" t="n">
        <v>3178.16</v>
      </c>
      <c r="F42" s="16" t="n">
        <v>0.0103</v>
      </c>
      <c r="G42" s="16" t="n"/>
    </row>
    <row r="43">
      <c r="A43" s="13" t="inlineStr">
        <is>
          <t>Canara Bank</t>
        </is>
      </c>
      <c r="B43" s="32" t="inlineStr">
        <is>
          <t>INE476A01022</t>
        </is>
      </c>
      <c r="C43" s="32" t="inlineStr">
        <is>
          <t>Banks</t>
        </is>
      </c>
      <c r="D43" s="14" t="n">
        <v>2083420</v>
      </c>
      <c r="E43" s="15" t="n">
        <v>3158.05</v>
      </c>
      <c r="F43" s="16" t="n">
        <v>0.0103</v>
      </c>
      <c r="G43" s="16" t="n"/>
    </row>
    <row r="44">
      <c r="A44" s="13" t="inlineStr">
        <is>
          <t>LTIMindtree Ltd.</t>
        </is>
      </c>
      <c r="B44" s="32" t="inlineStr">
        <is>
          <t>INE214T01019</t>
        </is>
      </c>
      <c r="C44" s="32" t="inlineStr">
        <is>
          <t>IT - Software</t>
        </is>
      </c>
      <c r="D44" s="14" t="n">
        <v>51440</v>
      </c>
      <c r="E44" s="15" t="n">
        <v>3136.04</v>
      </c>
      <c r="F44" s="16" t="n">
        <v>0.0102</v>
      </c>
      <c r="G44" s="16" t="n"/>
    </row>
    <row r="45">
      <c r="A45" s="13" t="inlineStr">
        <is>
          <t>Indian Bank</t>
        </is>
      </c>
      <c r="B45" s="32" t="inlineStr">
        <is>
          <t>INE562A01011</t>
        </is>
      </c>
      <c r="C45" s="32" t="inlineStr">
        <is>
          <t>Banks</t>
        </is>
      </c>
      <c r="D45" s="14" t="n">
        <v>356941</v>
      </c>
      <c r="E45" s="15" t="n">
        <v>3106.28</v>
      </c>
      <c r="F45" s="16" t="n">
        <v>0.0101</v>
      </c>
      <c r="G45" s="16" t="n"/>
    </row>
    <row r="46">
      <c r="A46" s="13" t="inlineStr">
        <is>
          <t>Hindalco Industries Ltd.</t>
        </is>
      </c>
      <c r="B46" s="32" t="inlineStr">
        <is>
          <t>INE038A01020</t>
        </is>
      </c>
      <c r="C46" s="32" t="inlineStr">
        <is>
          <t>Non - Ferrous Metals</t>
        </is>
      </c>
      <c r="D46" s="14" t="n">
        <v>382910</v>
      </c>
      <c r="E46" s="15" t="n">
        <v>3095.44</v>
      </c>
      <c r="F46" s="16" t="n">
        <v>0.0101</v>
      </c>
      <c r="G46" s="16" t="n"/>
    </row>
    <row r="47">
      <c r="A47" s="13" t="inlineStr">
        <is>
          <t>Eicher Motors Ltd.</t>
        </is>
      </c>
      <c r="B47" s="32" t="inlineStr">
        <is>
          <t>INE066A01021</t>
        </is>
      </c>
      <c r="C47" s="32" t="inlineStr">
        <is>
          <t>Automobiles</t>
        </is>
      </c>
      <c r="D47" s="14" t="n">
        <v>43078</v>
      </c>
      <c r="E47" s="15" t="n">
        <v>3038.51</v>
      </c>
      <c r="F47" s="16" t="n">
        <v>0.009900000000000001</v>
      </c>
      <c r="G47" s="16" t="n"/>
    </row>
    <row r="48">
      <c r="A48" s="13" t="inlineStr">
        <is>
          <t>KEI Industries Ltd.</t>
        </is>
      </c>
      <c r="B48" s="32" t="inlineStr">
        <is>
          <t>INE878B01027</t>
        </is>
      </c>
      <c r="C48" s="32" t="inlineStr">
        <is>
          <t>Industrial Products</t>
        </is>
      </c>
      <c r="D48" s="14" t="n">
        <v>72850</v>
      </c>
      <c r="E48" s="15" t="n">
        <v>3020.07</v>
      </c>
      <c r="F48" s="16" t="n">
        <v>0.0098</v>
      </c>
      <c r="G48" s="16" t="n"/>
    </row>
    <row r="49">
      <c r="A49" s="13" t="inlineStr">
        <is>
          <t>Hindustan Aeronautics Ltd.</t>
        </is>
      </c>
      <c r="B49" s="32" t="inlineStr">
        <is>
          <t>INE066F01020</t>
        </is>
      </c>
      <c r="C49" s="32" t="inlineStr">
        <is>
          <t>Aerospace &amp; Defense</t>
        </is>
      </c>
      <c r="D49" s="14" t="n">
        <v>66342</v>
      </c>
      <c r="E49" s="15" t="n">
        <v>3013.52</v>
      </c>
      <c r="F49" s="16" t="n">
        <v>0.0098</v>
      </c>
      <c r="G49" s="16" t="n"/>
    </row>
    <row r="50">
      <c r="A50" s="13" t="inlineStr">
        <is>
          <t>Hindustan Unilever Ltd.</t>
        </is>
      </c>
      <c r="B50" s="32" t="inlineStr">
        <is>
          <t>INE030A01027</t>
        </is>
      </c>
      <c r="C50" s="32" t="inlineStr">
        <is>
          <t>Diversified FMCG</t>
        </is>
      </c>
      <c r="D50" s="14" t="n">
        <v>121402</v>
      </c>
      <c r="E50" s="15" t="n">
        <v>2994.5</v>
      </c>
      <c r="F50" s="16" t="n">
        <v>0.0097</v>
      </c>
      <c r="G50" s="16" t="n"/>
    </row>
    <row r="51">
      <c r="A51" s="13" t="inlineStr">
        <is>
          <t>IDFC First Bank Ltd.</t>
        </is>
      </c>
      <c r="B51" s="32" t="inlineStr">
        <is>
          <t>INE092T01019</t>
        </is>
      </c>
      <c r="C51" s="32" t="inlineStr">
        <is>
          <t>Banks</t>
        </is>
      </c>
      <c r="D51" s="14" t="n">
        <v>3718091</v>
      </c>
      <c r="E51" s="15" t="n">
        <v>2979.31</v>
      </c>
      <c r="F51" s="16" t="n">
        <v>0.0097</v>
      </c>
      <c r="G51" s="16" t="n"/>
    </row>
    <row r="52">
      <c r="A52" s="13" t="inlineStr">
        <is>
          <t>Creditaccess Grameen Ltd.</t>
        </is>
      </c>
      <c r="B52" s="32" t="inlineStr">
        <is>
          <t>INE741K01010</t>
        </is>
      </c>
      <c r="C52" s="32" t="inlineStr">
        <is>
          <t>Finance</t>
        </is>
      </c>
      <c r="D52" s="14" t="n">
        <v>218767</v>
      </c>
      <c r="E52" s="15" t="n">
        <v>2925.13</v>
      </c>
      <c r="F52" s="16" t="n">
        <v>0.0095</v>
      </c>
      <c r="G52" s="16" t="n"/>
    </row>
    <row r="53">
      <c r="A53" s="13" t="inlineStr">
        <is>
          <t>GE Vernova T&amp;D India Limited</t>
        </is>
      </c>
      <c r="B53" s="32" t="inlineStr">
        <is>
          <t>INE200A01026</t>
        </is>
      </c>
      <c r="C53" s="32" t="inlineStr">
        <is>
          <t>Electrical Equipment</t>
        </is>
      </c>
      <c r="D53" s="14" t="n">
        <v>99888</v>
      </c>
      <c r="E53" s="15" t="n">
        <v>2878.17</v>
      </c>
      <c r="F53" s="16" t="n">
        <v>0.0094</v>
      </c>
      <c r="G53" s="16" t="n"/>
    </row>
    <row r="54">
      <c r="A54" s="13" t="inlineStr">
        <is>
          <t>Britannia Industries Ltd.</t>
        </is>
      </c>
      <c r="B54" s="32" t="inlineStr">
        <is>
          <t>INE216A01030</t>
        </is>
      </c>
      <c r="C54" s="32" t="inlineStr">
        <is>
          <t>Food Products</t>
        </is>
      </c>
      <c r="D54" s="14" t="n">
        <v>48337</v>
      </c>
      <c r="E54" s="15" t="n">
        <v>2825.78</v>
      </c>
      <c r="F54" s="16" t="n">
        <v>0.0092</v>
      </c>
      <c r="G54" s="16" t="n"/>
    </row>
    <row r="55">
      <c r="A55" s="13" t="inlineStr">
        <is>
          <t>LG Electronics India Ltd.</t>
        </is>
      </c>
      <c r="B55" s="32" t="inlineStr">
        <is>
          <t>INE324D01010</t>
        </is>
      </c>
      <c r="C55" s="32" t="inlineStr">
        <is>
          <t>Consumer Durables</t>
        </is>
      </c>
      <c r="D55" s="14" t="n">
        <v>167631</v>
      </c>
      <c r="E55" s="15" t="n">
        <v>2781.5</v>
      </c>
      <c r="F55" s="16" t="n">
        <v>0.0091</v>
      </c>
      <c r="G55" s="16" t="n"/>
    </row>
    <row r="56">
      <c r="A56" s="13" t="inlineStr">
        <is>
          <t>Jindal Stainless Ltd.</t>
        </is>
      </c>
      <c r="B56" s="32" t="inlineStr">
        <is>
          <t>INE220G01021</t>
        </is>
      </c>
      <c r="C56" s="32" t="inlineStr">
        <is>
          <t>Ferrous Metals</t>
        </is>
      </c>
      <c r="D56" s="14" t="n">
        <v>359072</v>
      </c>
      <c r="E56" s="15" t="n">
        <v>2768.62</v>
      </c>
      <c r="F56" s="16" t="n">
        <v>0.008999999999999999</v>
      </c>
      <c r="G56" s="16" t="n"/>
    </row>
    <row r="57">
      <c r="A57" s="13" t="inlineStr">
        <is>
          <t>Godrej Properties Ltd.</t>
        </is>
      </c>
      <c r="B57" s="32" t="inlineStr">
        <is>
          <t>INE484J01027</t>
        </is>
      </c>
      <c r="C57" s="32" t="inlineStr">
        <is>
          <t>Realty</t>
        </is>
      </c>
      <c r="D57" s="14" t="n">
        <v>130727</v>
      </c>
      <c r="E57" s="15" t="n">
        <v>2764.35</v>
      </c>
      <c r="F57" s="16" t="n">
        <v>0.008999999999999999</v>
      </c>
      <c r="G57" s="16" t="n"/>
    </row>
    <row r="58">
      <c r="A58" s="13" t="inlineStr">
        <is>
          <t>The Indian Hotels Company Ltd.</t>
        </is>
      </c>
      <c r="B58" s="32" t="inlineStr">
        <is>
          <t>INE053A01029</t>
        </is>
      </c>
      <c r="C58" s="32" t="inlineStr">
        <is>
          <t>Leisure Services</t>
        </is>
      </c>
      <c r="D58" s="14" t="n">
        <v>365628</v>
      </c>
      <c r="E58" s="15" t="n">
        <v>2721.37</v>
      </c>
      <c r="F58" s="16" t="n">
        <v>0.0089</v>
      </c>
      <c r="G58" s="16" t="n"/>
    </row>
    <row r="59">
      <c r="A59" s="13" t="inlineStr">
        <is>
          <t>Dixon Technologies (India) Ltd.</t>
        </is>
      </c>
      <c r="B59" s="32" t="inlineStr">
        <is>
          <t>INE935N01020</t>
        </is>
      </c>
      <c r="C59" s="32" t="inlineStr">
        <is>
          <t>Consumer Durables</t>
        </is>
      </c>
      <c r="D59" s="14" t="n">
        <v>18638</v>
      </c>
      <c r="E59" s="15" t="n">
        <v>2721.33</v>
      </c>
      <c r="F59" s="16" t="n">
        <v>0.0089</v>
      </c>
      <c r="G59" s="16" t="n"/>
    </row>
    <row r="60">
      <c r="A60" s="13" t="inlineStr">
        <is>
          <t>Sundaram Finance Ltd.</t>
        </is>
      </c>
      <c r="B60" s="32" t="inlineStr">
        <is>
          <t>INE660A01013</t>
        </is>
      </c>
      <c r="C60" s="32" t="inlineStr">
        <is>
          <t>Finance</t>
        </is>
      </c>
      <c r="D60" s="14" t="n">
        <v>56273</v>
      </c>
      <c r="E60" s="15" t="n">
        <v>2660.93</v>
      </c>
      <c r="F60" s="16" t="n">
        <v>0.008699999999999999</v>
      </c>
      <c r="G60" s="16" t="n"/>
    </row>
    <row r="61">
      <c r="A61" s="13" t="inlineStr">
        <is>
          <t>KFIN Technologies Ltd.</t>
        </is>
      </c>
      <c r="B61" s="32" t="inlineStr">
        <is>
          <t>INE138Y01010</t>
        </is>
      </c>
      <c r="C61" s="32" t="inlineStr">
        <is>
          <t>Capital Markets</t>
        </is>
      </c>
      <c r="D61" s="14" t="n">
        <v>240481</v>
      </c>
      <c r="E61" s="15" t="n">
        <v>2540.2</v>
      </c>
      <c r="F61" s="16" t="n">
        <v>0.0083</v>
      </c>
      <c r="G61" s="16" t="n"/>
    </row>
    <row r="62">
      <c r="A62" s="13" t="inlineStr">
        <is>
          <t>Vishal Mega Mart Ltd</t>
        </is>
      </c>
      <c r="B62" s="32" t="inlineStr">
        <is>
          <t>INE01EA01019</t>
        </is>
      </c>
      <c r="C62" s="32" t="inlineStr">
        <is>
          <t>Retailing</t>
        </is>
      </c>
      <c r="D62" s="14" t="n">
        <v>1858024</v>
      </c>
      <c r="E62" s="15" t="n">
        <v>2523.2</v>
      </c>
      <c r="F62" s="16" t="n">
        <v>0.008200000000000001</v>
      </c>
      <c r="G62" s="16" t="n"/>
    </row>
    <row r="63">
      <c r="A63" s="13" t="inlineStr">
        <is>
          <t>HCL Technologies Ltd.</t>
        </is>
      </c>
      <c r="B63" s="32" t="inlineStr">
        <is>
          <t>INE860A01027</t>
        </is>
      </c>
      <c r="C63" s="32" t="inlineStr">
        <is>
          <t>IT - Software</t>
        </is>
      </c>
      <c r="D63" s="14" t="n">
        <v>155325</v>
      </c>
      <c r="E63" s="15" t="n">
        <v>2522.79</v>
      </c>
      <c r="F63" s="16" t="n">
        <v>0.008200000000000001</v>
      </c>
      <c r="G63" s="16" t="n"/>
    </row>
    <row r="64">
      <c r="A64" s="13" t="inlineStr">
        <is>
          <t>Tata Capital Ltd.</t>
        </is>
      </c>
      <c r="B64" s="32" t="inlineStr">
        <is>
          <t>INE976I01016</t>
        </is>
      </c>
      <c r="C64" s="32" t="inlineStr">
        <is>
          <t>Finance</t>
        </is>
      </c>
      <c r="D64" s="14" t="n">
        <v>767418</v>
      </c>
      <c r="E64" s="15" t="n">
        <v>2516.36</v>
      </c>
      <c r="F64" s="16" t="n">
        <v>0.008200000000000001</v>
      </c>
      <c r="G64" s="16" t="n"/>
    </row>
    <row r="65">
      <c r="A65" s="13" t="inlineStr">
        <is>
          <t>The Phoenix Mills Ltd.</t>
        </is>
      </c>
      <c r="B65" s="32" t="inlineStr">
        <is>
          <t>INE211B01039</t>
        </is>
      </c>
      <c r="C65" s="32" t="inlineStr">
        <is>
          <t>Realty</t>
        </is>
      </c>
      <c r="D65" s="14" t="n">
        <v>144726</v>
      </c>
      <c r="E65" s="15" t="n">
        <v>2513.6</v>
      </c>
      <c r="F65" s="16" t="n">
        <v>0.008200000000000001</v>
      </c>
      <c r="G65" s="16" t="n"/>
    </row>
    <row r="66">
      <c r="A66" s="13" t="inlineStr">
        <is>
          <t>IPCA Laboratories Ltd.</t>
        </is>
      </c>
      <c r="B66" s="32" t="inlineStr">
        <is>
          <t>INE571A01038</t>
        </is>
      </c>
      <c r="C66" s="32" t="inlineStr">
        <is>
          <t>Pharmaceuticals &amp; Biotechnology</t>
        </is>
      </c>
      <c r="D66" s="14" t="n">
        <v>166060</v>
      </c>
      <c r="E66" s="15" t="n">
        <v>2413.02</v>
      </c>
      <c r="F66" s="16" t="n">
        <v>0.007900000000000001</v>
      </c>
      <c r="G66" s="16" t="n"/>
    </row>
    <row r="67">
      <c r="A67" s="13" t="inlineStr">
        <is>
          <t>Lupin Ltd.</t>
        </is>
      </c>
      <c r="B67" s="32" t="inlineStr">
        <is>
          <t>INE326A01037</t>
        </is>
      </c>
      <c r="C67" s="32" t="inlineStr">
        <is>
          <t>Pharmaceuticals &amp; Biotechnology</t>
        </is>
      </c>
      <c r="D67" s="14" t="n">
        <v>115445</v>
      </c>
      <c r="E67" s="15" t="n">
        <v>2403.8</v>
      </c>
      <c r="F67" s="16" t="n">
        <v>0.0078</v>
      </c>
      <c r="G67" s="16" t="n"/>
    </row>
    <row r="68">
      <c r="A68" s="13" t="inlineStr">
        <is>
          <t>UNO Minda Ltd.</t>
        </is>
      </c>
      <c r="B68" s="32" t="inlineStr">
        <is>
          <t>INE405E01023</t>
        </is>
      </c>
      <c r="C68" s="32" t="inlineStr">
        <is>
          <t>Auto Components</t>
        </is>
      </c>
      <c r="D68" s="14" t="n">
        <v>183870</v>
      </c>
      <c r="E68" s="15" t="n">
        <v>2402.81</v>
      </c>
      <c r="F68" s="16" t="n">
        <v>0.0078</v>
      </c>
      <c r="G68" s="16" t="n"/>
    </row>
    <row r="69">
      <c r="A69" s="13" t="inlineStr">
        <is>
          <t>Hindustan Petroleum Corporation Ltd.</t>
        </is>
      </c>
      <c r="B69" s="32" t="inlineStr">
        <is>
          <t>INE094A01015</t>
        </is>
      </c>
      <c r="C69" s="32" t="inlineStr">
        <is>
          <t>Petroleum Products</t>
        </is>
      </c>
      <c r="D69" s="14" t="n">
        <v>501874</v>
      </c>
      <c r="E69" s="15" t="n">
        <v>2296.07</v>
      </c>
      <c r="F69" s="16" t="n">
        <v>0.0075</v>
      </c>
      <c r="G69" s="16" t="n"/>
    </row>
    <row r="70">
      <c r="A70" s="13" t="inlineStr">
        <is>
          <t>Trent Ltd.</t>
        </is>
      </c>
      <c r="B70" s="32" t="inlineStr">
        <is>
          <t>INE849A01020</t>
        </is>
      </c>
      <c r="C70" s="32" t="inlineStr">
        <is>
          <t>Retailing</t>
        </is>
      </c>
      <c r="D70" s="14" t="n">
        <v>52375</v>
      </c>
      <c r="E70" s="15" t="n">
        <v>2226.15</v>
      </c>
      <c r="F70" s="16" t="n">
        <v>0.0072</v>
      </c>
      <c r="G70" s="16" t="n"/>
    </row>
    <row r="71">
      <c r="A71" s="13" t="inlineStr">
        <is>
          <t>Oil India Ltd.</t>
        </is>
      </c>
      <c r="B71" s="32" t="inlineStr">
        <is>
          <t>INE274J01014</t>
        </is>
      </c>
      <c r="C71" s="32" t="inlineStr">
        <is>
          <t>Oil</t>
        </is>
      </c>
      <c r="D71" s="14" t="n">
        <v>537809</v>
      </c>
      <c r="E71" s="15" t="n">
        <v>2222.23</v>
      </c>
      <c r="F71" s="16" t="n">
        <v>0.0072</v>
      </c>
      <c r="G71" s="16" t="n"/>
    </row>
    <row r="72">
      <c r="A72" s="13" t="inlineStr">
        <is>
          <t>Bikaji Foods International Ltd.</t>
        </is>
      </c>
      <c r="B72" s="32" t="inlineStr">
        <is>
          <t>INE00E101023</t>
        </is>
      </c>
      <c r="C72" s="32" t="inlineStr">
        <is>
          <t>Food Products</t>
        </is>
      </c>
      <c r="D72" s="14" t="n">
        <v>275471</v>
      </c>
      <c r="E72" s="15" t="n">
        <v>1975.54</v>
      </c>
      <c r="F72" s="16" t="n">
        <v>0.0064</v>
      </c>
      <c r="G72" s="16" t="n"/>
    </row>
    <row r="73">
      <c r="A73" s="13" t="inlineStr">
        <is>
          <t>Cholamandalam Investment &amp; Finance Company Ltd.</t>
        </is>
      </c>
      <c r="B73" s="32" t="inlineStr">
        <is>
          <t>INE121A01024</t>
        </is>
      </c>
      <c r="C73" s="32" t="inlineStr">
        <is>
          <t>Finance</t>
        </is>
      </c>
      <c r="D73" s="14" t="n">
        <v>113063</v>
      </c>
      <c r="E73" s="15" t="n">
        <v>1962.77</v>
      </c>
      <c r="F73" s="16" t="n">
        <v>0.0064</v>
      </c>
      <c r="G73" s="16" t="n"/>
    </row>
    <row r="74">
      <c r="A74" s="13" t="inlineStr">
        <is>
          <t>Endurance Technologies Ltd.</t>
        </is>
      </c>
      <c r="B74" s="32" t="inlineStr">
        <is>
          <t>INE913H01037</t>
        </is>
      </c>
      <c r="C74" s="32" t="inlineStr">
        <is>
          <t>Auto Components</t>
        </is>
      </c>
      <c r="D74" s="14" t="n">
        <v>74071</v>
      </c>
      <c r="E74" s="15" t="n">
        <v>1958.14</v>
      </c>
      <c r="F74" s="16" t="n">
        <v>0.0064</v>
      </c>
      <c r="G74" s="16" t="n"/>
    </row>
    <row r="75">
      <c r="A75" s="13" t="inlineStr">
        <is>
          <t>Tech Mahindra Ltd.</t>
        </is>
      </c>
      <c r="B75" s="32" t="inlineStr">
        <is>
          <t>INE669C01036</t>
        </is>
      </c>
      <c r="C75" s="32" t="inlineStr">
        <is>
          <t>IT - Software</t>
        </is>
      </c>
      <c r="D75" s="14" t="n">
        <v>128887</v>
      </c>
      <c r="E75" s="15" t="n">
        <v>1955.6</v>
      </c>
      <c r="F75" s="16" t="n">
        <v>0.0064</v>
      </c>
      <c r="G75" s="16" t="n"/>
    </row>
    <row r="76">
      <c r="A76" s="13" t="inlineStr">
        <is>
          <t>Cummins India Ltd.</t>
        </is>
      </c>
      <c r="B76" s="32" t="inlineStr">
        <is>
          <t>INE298A01020</t>
        </is>
      </c>
      <c r="C76" s="32" t="inlineStr">
        <is>
          <t>Industrial Products</t>
        </is>
      </c>
      <c r="D76" s="14" t="n">
        <v>42283</v>
      </c>
      <c r="E76" s="15" t="n">
        <v>1893.98</v>
      </c>
      <c r="F76" s="16" t="n">
        <v>0.0062</v>
      </c>
      <c r="G76" s="16" t="n"/>
    </row>
    <row r="77">
      <c r="A77" s="13" t="inlineStr">
        <is>
          <t>Navin Fluorine International Ltd.</t>
        </is>
      </c>
      <c r="B77" s="32" t="inlineStr">
        <is>
          <t>INE048G01026</t>
        </is>
      </c>
      <c r="C77" s="32" t="inlineStr">
        <is>
          <t>Chemicals &amp; Petrochemicals</t>
        </is>
      </c>
      <c r="D77" s="14" t="n">
        <v>29609</v>
      </c>
      <c r="E77" s="15" t="n">
        <v>1698.22</v>
      </c>
      <c r="F77" s="16" t="n">
        <v>0.0055</v>
      </c>
      <c r="G77" s="16" t="n"/>
    </row>
    <row r="78">
      <c r="A78" s="13" t="inlineStr">
        <is>
          <t>Ashok Leyland Ltd.</t>
        </is>
      </c>
      <c r="B78" s="32" t="inlineStr">
        <is>
          <t>INE208A01029</t>
        </is>
      </c>
      <c r="C78" s="32" t="inlineStr">
        <is>
          <t>Agricultural, Commercial &amp; Construction Vehicles</t>
        </is>
      </c>
      <c r="D78" s="14" t="n">
        <v>1042490</v>
      </c>
      <c r="E78" s="15" t="n">
        <v>1648.39</v>
      </c>
      <c r="F78" s="16" t="n">
        <v>0.0054</v>
      </c>
      <c r="G78" s="16" t="n"/>
    </row>
    <row r="79">
      <c r="A79" s="13" t="inlineStr">
        <is>
          <t>Asian Paints Ltd.</t>
        </is>
      </c>
      <c r="B79" s="32" t="inlineStr">
        <is>
          <t>INE021A01026</t>
        </is>
      </c>
      <c r="C79" s="32" t="inlineStr">
        <is>
          <t>Consumer Durables</t>
        </is>
      </c>
      <c r="D79" s="14" t="n">
        <v>54860</v>
      </c>
      <c r="E79" s="15" t="n">
        <v>1576.9</v>
      </c>
      <c r="F79" s="16" t="n">
        <v>0.0051</v>
      </c>
      <c r="G79" s="16" t="n"/>
    </row>
    <row r="80">
      <c r="A80" s="13" t="inlineStr">
        <is>
          <t>Karur Vysya Bank Ltd.</t>
        </is>
      </c>
      <c r="B80" s="32" t="inlineStr">
        <is>
          <t>INE036D01028</t>
        </is>
      </c>
      <c r="C80" s="32" t="inlineStr">
        <is>
          <t>Banks</t>
        </is>
      </c>
      <c r="D80" s="14" t="n">
        <v>633550</v>
      </c>
      <c r="E80" s="15" t="n">
        <v>1571.01</v>
      </c>
      <c r="F80" s="16" t="n">
        <v>0.0051</v>
      </c>
      <c r="G80" s="16" t="n"/>
    </row>
    <row r="81">
      <c r="A81" s="13" t="inlineStr">
        <is>
          <t>Craftsman Automation Ltd.</t>
        </is>
      </c>
      <c r="B81" s="32" t="inlineStr">
        <is>
          <t>INE00LO01017</t>
        </is>
      </c>
      <c r="C81" s="32" t="inlineStr">
        <is>
          <t>Auto Components</t>
        </is>
      </c>
      <c r="D81" s="14" t="n">
        <v>22092</v>
      </c>
      <c r="E81" s="15" t="n">
        <v>1551.85</v>
      </c>
      <c r="F81" s="16" t="n">
        <v>0.005</v>
      </c>
      <c r="G81" s="16" t="n"/>
    </row>
    <row r="82">
      <c r="A82" s="13" t="inlineStr">
        <is>
          <t>SRF Ltd.</t>
        </is>
      </c>
      <c r="B82" s="32" t="inlineStr">
        <is>
          <t>INE647A01010</t>
        </is>
      </c>
      <c r="C82" s="32" t="inlineStr">
        <is>
          <t>Chemicals &amp; Petrochemicals</t>
        </is>
      </c>
      <c r="D82" s="14" t="n">
        <v>48937</v>
      </c>
      <c r="E82" s="15" t="n">
        <v>1432.53</v>
      </c>
      <c r="F82" s="16" t="n">
        <v>0.0047</v>
      </c>
      <c r="G82" s="16" t="n"/>
    </row>
    <row r="83">
      <c r="A83" s="13" t="inlineStr">
        <is>
          <t>Kaynes Technology India Ltd.</t>
        </is>
      </c>
      <c r="B83" s="32" t="inlineStr">
        <is>
          <t>INE918Z01012</t>
        </is>
      </c>
      <c r="C83" s="32" t="inlineStr">
        <is>
          <t>Industrial Manufacturing</t>
        </is>
      </c>
      <c r="D83" s="14" t="n">
        <v>22665</v>
      </c>
      <c r="E83" s="15" t="n">
        <v>1244.31</v>
      </c>
      <c r="F83" s="16" t="n">
        <v>0.004</v>
      </c>
      <c r="G83" s="16" t="n"/>
    </row>
    <row r="84">
      <c r="A84" s="13" t="inlineStr">
        <is>
          <t>Mazagon Dock Shipbuilders Ltd.</t>
        </is>
      </c>
      <c r="B84" s="32" t="inlineStr">
        <is>
          <t>INE249Z01020</t>
        </is>
      </c>
      <c r="C84" s="32" t="inlineStr">
        <is>
          <t>Industrial Manufacturing</t>
        </is>
      </c>
      <c r="D84" s="14" t="n">
        <v>41945</v>
      </c>
      <c r="E84" s="15" t="n">
        <v>1123.96</v>
      </c>
      <c r="F84" s="16" t="n">
        <v>0.0037</v>
      </c>
      <c r="G84" s="16" t="n"/>
    </row>
    <row r="85">
      <c r="A85" s="13" t="inlineStr">
        <is>
          <t>Bharat Forge Ltd.</t>
        </is>
      </c>
      <c r="B85" s="32" t="inlineStr">
        <is>
          <t>INE465A01025</t>
        </is>
      </c>
      <c r="C85" s="32" t="inlineStr">
        <is>
          <t>Auto Components</t>
        </is>
      </c>
      <c r="D85" s="14" t="n">
        <v>69330</v>
      </c>
      <c r="E85" s="15" t="n">
        <v>994.05</v>
      </c>
      <c r="F85" s="16" t="n">
        <v>0.0032</v>
      </c>
      <c r="G85" s="16" t="n"/>
    </row>
    <row r="86">
      <c r="A86" s="13" t="inlineStr">
        <is>
          <t>Firstsource Solutions Ltd.</t>
        </is>
      </c>
      <c r="B86" s="32" t="inlineStr">
        <is>
          <t>INE684F01012</t>
        </is>
      </c>
      <c r="C86" s="32" t="inlineStr">
        <is>
          <t>Commercial Services &amp; Supplies</t>
        </is>
      </c>
      <c r="D86" s="14" t="n">
        <v>285109</v>
      </c>
      <c r="E86" s="15" t="n">
        <v>985.91</v>
      </c>
      <c r="F86" s="16" t="n">
        <v>0.0032</v>
      </c>
      <c r="G86" s="16" t="n"/>
    </row>
    <row r="87">
      <c r="A87" s="13" t="inlineStr">
        <is>
          <t>Kajaria Ceramics Ltd.</t>
        </is>
      </c>
      <c r="B87" s="32" t="inlineStr">
        <is>
          <t>INE217B01036</t>
        </is>
      </c>
      <c r="C87" s="32" t="inlineStr">
        <is>
          <t>Consumer Durables</t>
        </is>
      </c>
      <c r="D87" s="14" t="n">
        <v>78738</v>
      </c>
      <c r="E87" s="15" t="n">
        <v>840.29</v>
      </c>
      <c r="F87" s="16" t="n">
        <v>0.0027</v>
      </c>
      <c r="G87" s="16" t="n"/>
    </row>
    <row r="88">
      <c r="A88" s="13" t="inlineStr">
        <is>
          <t>Astral Ltd.</t>
        </is>
      </c>
      <c r="B88" s="32" t="inlineStr">
        <is>
          <t>INE006I01046</t>
        </is>
      </c>
      <c r="C88" s="32" t="inlineStr">
        <is>
          <t>Industrial Products</t>
        </is>
      </c>
      <c r="D88" s="14" t="n">
        <v>54053</v>
      </c>
      <c r="E88" s="15" t="n">
        <v>778.8</v>
      </c>
      <c r="F88" s="16" t="n">
        <v>0.0025</v>
      </c>
      <c r="G88" s="16" t="n"/>
    </row>
    <row r="89">
      <c r="A89" s="17" t="inlineStr">
        <is>
          <t>Sub Total</t>
        </is>
      </c>
      <c r="B89" s="33" t="n"/>
      <c r="C89" s="33" t="n"/>
      <c r="D89" s="18" t="n"/>
      <c r="E89" s="38" t="n">
        <v>301459.76</v>
      </c>
      <c r="F89" s="39" t="n">
        <v>0.9811</v>
      </c>
      <c r="G89" s="21" t="n"/>
    </row>
    <row r="90">
      <c r="A90" s="17" t="n"/>
      <c r="B90" s="33" t="n"/>
      <c r="C90" s="33" t="n"/>
      <c r="D90" s="18" t="n"/>
      <c r="E90" s="42" t="n"/>
      <c r="F90" s="21" t="n"/>
      <c r="G90" s="21" t="n"/>
    </row>
    <row r="91">
      <c r="A91" s="17" t="n"/>
      <c r="B91" s="33" t="n"/>
      <c r="C91" s="33" t="n"/>
      <c r="D91" s="18" t="n"/>
      <c r="E91" s="42" t="n"/>
      <c r="F91" s="21" t="n"/>
      <c r="G91" s="21" t="n"/>
    </row>
    <row r="92">
      <c r="A92" s="17" t="n"/>
      <c r="B92" s="33" t="n"/>
      <c r="C92" s="33" t="n"/>
      <c r="D92" s="18" t="n"/>
      <c r="E92" s="42" t="n"/>
      <c r="F92" s="21" t="n"/>
      <c r="G92" s="21" t="n"/>
    </row>
    <row r="93">
      <c r="A93" s="17" t="n"/>
      <c r="B93" s="33" t="n"/>
      <c r="C93" s="33" t="n"/>
      <c r="D93" s="18" t="n"/>
      <c r="E93" s="42" t="n"/>
      <c r="F93" s="21" t="n"/>
      <c r="G93" s="21" t="n"/>
    </row>
    <row r="94">
      <c r="A94" s="69" t="inlineStr">
        <is>
          <t>Debt Instruments</t>
        </is>
      </c>
      <c r="B94" s="33" t="n"/>
      <c r="C94" s="33" t="n"/>
      <c r="D94" s="18" t="n"/>
      <c r="E94" s="42" t="n"/>
      <c r="F94" s="21" t="n"/>
      <c r="G94" s="21" t="n"/>
    </row>
    <row r="95">
      <c r="A95" s="69" t="inlineStr">
        <is>
          <t>(a) Non-convertible Preference share</t>
        </is>
      </c>
      <c r="B95" s="32" t="n"/>
      <c r="C95" s="32" t="n"/>
      <c r="D95" s="14" t="n"/>
      <c r="E95" s="15" t="n"/>
      <c r="F95" s="16" t="n"/>
      <c r="G95" s="16" t="n"/>
    </row>
    <row r="96">
      <c r="A96" s="69" t="inlineStr">
        <is>
          <t>Listed / Awaiting listing on Stock Exchanges</t>
        </is>
      </c>
      <c r="B96" s="32" t="n"/>
      <c r="C96" s="32" t="n"/>
      <c r="D96" s="14" t="n"/>
      <c r="E96" s="15" t="n"/>
      <c r="F96" s="16" t="n"/>
      <c r="G96" s="16" t="n"/>
    </row>
    <row r="97">
      <c r="A97" s="13" t="inlineStr">
        <is>
          <t>6% TVS MOTOR CO LTD NCRPS 01-09-2026</t>
        </is>
      </c>
      <c r="B97" s="32" t="inlineStr">
        <is>
          <t>INE494B04019</t>
        </is>
      </c>
      <c r="C97" s="32" t="inlineStr">
        <is>
          <t>Automobiles</t>
        </is>
      </c>
      <c r="D97" s="14" t="n">
        <v>455844</v>
      </c>
      <c r="E97" s="15" t="n">
        <v>46.23</v>
      </c>
      <c r="F97" s="16" t="n">
        <v>0.0002</v>
      </c>
      <c r="G97" s="16" t="n">
        <v>0.06035</v>
      </c>
    </row>
    <row r="98">
      <c r="A98" s="17" t="inlineStr">
        <is>
          <t>Sub Total</t>
        </is>
      </c>
      <c r="B98" s="33" t="n"/>
      <c r="C98" s="33" t="n"/>
      <c r="D98" s="18" t="n"/>
      <c r="E98" s="38" t="n">
        <v>46.23</v>
      </c>
      <c r="F98" s="39" t="n">
        <v>0.0002</v>
      </c>
      <c r="G98" s="21" t="n"/>
    </row>
    <row r="99">
      <c r="A99" s="25" t="inlineStr">
        <is>
          <t>TOTAL</t>
        </is>
      </c>
      <c r="B99" s="34" t="n"/>
      <c r="C99" s="34" t="n"/>
      <c r="D99" s="26" t="n"/>
      <c r="E99" s="29" t="n">
        <v>301505.99</v>
      </c>
      <c r="F99" s="30" t="n">
        <v>0.9813</v>
      </c>
      <c r="G99" s="21" t="n"/>
    </row>
    <row r="100">
      <c r="A100" s="13" t="n"/>
      <c r="B100" s="32" t="n"/>
      <c r="C100" s="32" t="n"/>
      <c r="D100" s="14" t="n"/>
      <c r="E100" s="15" t="n"/>
      <c r="F100" s="16" t="n"/>
      <c r="G100" s="16" t="n"/>
    </row>
    <row r="101">
      <c r="A101" s="17" t="inlineStr">
        <is>
          <t>Derivatives</t>
        </is>
      </c>
      <c r="B101" s="32" t="n"/>
      <c r="C101" s="32" t="n"/>
      <c r="D101" s="14" t="n"/>
      <c r="E101" s="15" t="n"/>
      <c r="F101" s="16" t="n"/>
      <c r="G101" s="16" t="n"/>
    </row>
    <row r="102">
      <c r="A102" s="17" t="inlineStr">
        <is>
          <t>(a) Index/Stock Future</t>
        </is>
      </c>
      <c r="B102" s="32" t="n"/>
      <c r="C102" s="32" t="n"/>
      <c r="D102" s="14" t="n"/>
      <c r="E102" s="15" t="n"/>
      <c r="F102" s="16" t="n"/>
      <c r="G102" s="16" t="n"/>
    </row>
    <row r="103">
      <c r="A103" s="13" t="inlineStr">
        <is>
          <t>Astral Ltd.30/12/2025</t>
        </is>
      </c>
      <c r="B103" s="32" t="n"/>
      <c r="C103" s="32" t="inlineStr">
        <is>
          <t>Industrial Products</t>
        </is>
      </c>
      <c r="D103" s="14" t="n">
        <v>26350</v>
      </c>
      <c r="E103" s="15" t="n">
        <v>377.6</v>
      </c>
      <c r="F103" s="16" t="n">
        <v>0.001228</v>
      </c>
      <c r="G103" s="16" t="n"/>
    </row>
    <row r="104">
      <c r="A104" s="13" t="inlineStr">
        <is>
          <t>Cholamandalam Investment &amp; Finance Company Ltd.30/12/2025</t>
        </is>
      </c>
      <c r="B104" s="32" t="n"/>
      <c r="C104" s="32" t="inlineStr">
        <is>
          <t>Finance</t>
        </is>
      </c>
      <c r="D104" s="14" t="n">
        <v>20000</v>
      </c>
      <c r="E104" s="15" t="n">
        <v>348.74</v>
      </c>
      <c r="F104" s="16" t="n">
        <v>0.001134</v>
      </c>
      <c r="G104" s="16" t="n"/>
    </row>
    <row r="105">
      <c r="A105" s="13" t="inlineStr">
        <is>
          <t>KFIN Technologies Ltd.30/12/2025</t>
        </is>
      </c>
      <c r="B105" s="32" t="n"/>
      <c r="C105" s="32" t="inlineStr">
        <is>
          <t>Capital Markets</t>
        </is>
      </c>
      <c r="D105" s="14" t="n">
        <v>15750</v>
      </c>
      <c r="E105" s="15" t="n">
        <v>167.53</v>
      </c>
      <c r="F105" s="16" t="n">
        <v>0.000545</v>
      </c>
      <c r="G105" s="16" t="n"/>
    </row>
    <row r="106">
      <c r="A106" s="17" t="inlineStr">
        <is>
          <t>Sub Total</t>
        </is>
      </c>
      <c r="B106" s="33" t="n"/>
      <c r="C106" s="33" t="n"/>
      <c r="D106" s="18" t="n"/>
      <c r="E106" s="38" t="n">
        <v>893.87</v>
      </c>
      <c r="F106" s="39" t="n">
        <v>0.002907</v>
      </c>
      <c r="G106" s="21" t="n"/>
    </row>
    <row r="107">
      <c r="A107" s="13" t="n"/>
      <c r="B107" s="32" t="n"/>
      <c r="C107" s="32" t="n"/>
      <c r="D107" s="14" t="n"/>
      <c r="E107" s="15" t="n"/>
      <c r="F107" s="16" t="n"/>
      <c r="G107" s="16" t="n"/>
    </row>
    <row r="108">
      <c r="A108" s="13" t="n"/>
      <c r="B108" s="32" t="n"/>
      <c r="C108" s="32" t="n"/>
      <c r="D108" s="14" t="n"/>
      <c r="E108" s="15" t="n"/>
      <c r="F108" s="16" t="n"/>
      <c r="G108" s="16" t="n"/>
    </row>
    <row r="109">
      <c r="A109" s="13" t="n"/>
      <c r="B109" s="32" t="n"/>
      <c r="C109" s="32" t="n"/>
      <c r="D109" s="14" t="n"/>
      <c r="E109" s="15" t="n"/>
      <c r="F109" s="16" t="n"/>
      <c r="G109" s="16" t="n"/>
    </row>
    <row r="110">
      <c r="A110" s="25" t="inlineStr">
        <is>
          <t>TOTAL</t>
        </is>
      </c>
      <c r="B110" s="34" t="n"/>
      <c r="C110" s="34" t="n"/>
      <c r="D110" s="26" t="n"/>
      <c r="E110" s="19" t="n">
        <v>893.87</v>
      </c>
      <c r="F110" s="20" t="n">
        <v>0.002907</v>
      </c>
      <c r="G110" s="21" t="n"/>
    </row>
    <row r="111">
      <c r="A111" s="13" t="n"/>
      <c r="B111" s="32" t="n"/>
      <c r="C111" s="32" t="n"/>
      <c r="D111" s="14" t="n"/>
      <c r="E111" s="15" t="n"/>
      <c r="F111" s="16" t="n"/>
      <c r="G111" s="16" t="n"/>
    </row>
    <row r="112">
      <c r="A112" s="13" t="n"/>
      <c r="B112" s="32" t="n"/>
      <c r="C112" s="32" t="n"/>
      <c r="D112" s="14" t="n"/>
      <c r="E112" s="15" t="n"/>
      <c r="F112" s="16" t="n"/>
      <c r="G112" s="16" t="n"/>
    </row>
    <row r="113">
      <c r="A113" s="17" t="inlineStr">
        <is>
          <t>Investment in Mutual fund</t>
        </is>
      </c>
      <c r="B113" s="32" t="n"/>
      <c r="C113" s="32" t="n"/>
      <c r="D113" s="14" t="n"/>
      <c r="E113" s="15" t="n"/>
      <c r="F113" s="16" t="n"/>
      <c r="G113" s="16" t="n"/>
    </row>
    <row r="114">
      <c r="A114" s="13" t="inlineStr">
        <is>
          <t>EDELWEISS LIQUID FUND - DIRECT PL -GR</t>
        </is>
      </c>
      <c r="B114" s="32" t="inlineStr">
        <is>
          <t>INF754K01GM4</t>
        </is>
      </c>
      <c r="C114" s="32" t="n"/>
      <c r="D114" s="14" t="n">
        <v>65997.113</v>
      </c>
      <c r="E114" s="15" t="n">
        <v>2304.23</v>
      </c>
      <c r="F114" s="16" t="n">
        <v>0.0075</v>
      </c>
      <c r="G114" s="16" t="n"/>
    </row>
    <row r="115">
      <c r="A115" s="13" t="n"/>
      <c r="B115" s="32" t="n"/>
      <c r="C115" s="32" t="n"/>
      <c r="D115" s="14" t="n"/>
      <c r="E115" s="15" t="n"/>
      <c r="F115" s="16" t="n"/>
      <c r="G115" s="16" t="n"/>
    </row>
    <row r="116">
      <c r="A116" s="25" t="inlineStr">
        <is>
          <t>TOTAL</t>
        </is>
      </c>
      <c r="B116" s="34" t="n"/>
      <c r="C116" s="34" t="n"/>
      <c r="D116" s="26" t="n"/>
      <c r="E116" s="19" t="n">
        <v>2304.23</v>
      </c>
      <c r="F116" s="20" t="n">
        <v>0.0075</v>
      </c>
      <c r="G116" s="21" t="n"/>
    </row>
    <row r="117">
      <c r="A117" s="13" t="n"/>
      <c r="B117" s="32" t="n"/>
      <c r="C117" s="32" t="n"/>
      <c r="D117" s="14" t="n"/>
      <c r="E117" s="15" t="n"/>
      <c r="F117" s="16" t="n"/>
      <c r="G117" s="16" t="n"/>
    </row>
    <row r="118">
      <c r="A118" s="17" t="inlineStr">
        <is>
          <t>TREPS / Reverse Repo</t>
        </is>
      </c>
      <c r="B118" s="32" t="n"/>
      <c r="C118" s="32" t="n"/>
      <c r="D118" s="14" t="n"/>
      <c r="E118" s="15" t="n"/>
      <c r="F118" s="16" t="n"/>
      <c r="G118" s="16" t="n"/>
    </row>
    <row r="119">
      <c r="A119" s="13" t="inlineStr">
        <is>
          <t>Clearing Corporation of India Ltd.</t>
        </is>
      </c>
      <c r="B119" s="32" t="n"/>
      <c r="C119" s="32" t="n"/>
      <c r="D119" s="14" t="n"/>
      <c r="E119" s="15" t="n">
        <v>4489.01</v>
      </c>
      <c r="F119" s="16" t="n">
        <v>0.0146</v>
      </c>
      <c r="G119" s="16" t="n">
        <v>0.053935</v>
      </c>
    </row>
    <row r="120">
      <c r="A120" s="17" t="inlineStr">
        <is>
          <t>Sub Total</t>
        </is>
      </c>
      <c r="B120" s="33" t="n"/>
      <c r="C120" s="33" t="n"/>
      <c r="D120" s="18" t="n"/>
      <c r="E120" s="38" t="n">
        <v>4489.01</v>
      </c>
      <c r="F120" s="39" t="n">
        <v>0.0146</v>
      </c>
      <c r="G120" s="21" t="n"/>
    </row>
    <row r="121">
      <c r="A121" s="13" t="n"/>
      <c r="B121" s="32" t="n"/>
      <c r="C121" s="32" t="n"/>
      <c r="D121" s="14" t="n"/>
      <c r="E121" s="15" t="n"/>
      <c r="F121" s="16" t="n"/>
      <c r="G121" s="16" t="n"/>
    </row>
    <row r="122">
      <c r="A122" s="25" t="inlineStr">
        <is>
          <t>TOTAL</t>
        </is>
      </c>
      <c r="B122" s="34" t="n"/>
      <c r="C122" s="34" t="n"/>
      <c r="D122" s="26" t="n"/>
      <c r="E122" s="19" t="n">
        <v>4489.01</v>
      </c>
      <c r="F122" s="20" t="n">
        <v>0.0146</v>
      </c>
      <c r="G122" s="21" t="n"/>
    </row>
    <row r="123">
      <c r="A123" s="13" t="inlineStr">
        <is>
          <t>Accrued Interest</t>
        </is>
      </c>
      <c r="B123" s="32" t="n"/>
      <c r="C123" s="32" t="n"/>
      <c r="D123" s="14" t="n"/>
      <c r="E123" s="15" t="n">
        <v>1.9899843</v>
      </c>
      <c r="F123" s="16" t="n">
        <v>6e-06</v>
      </c>
      <c r="G123" s="16" t="n"/>
    </row>
    <row r="124">
      <c r="A124" s="13" t="inlineStr">
        <is>
          <t>Net Receivables/(Payables)</t>
        </is>
      </c>
      <c r="B124" s="32" t="n"/>
      <c r="C124" s="32" t="n"/>
      <c r="D124" s="14" t="n"/>
      <c r="E124" s="36" t="n">
        <v>-961.8099843</v>
      </c>
      <c r="F124" s="37" t="n">
        <v>-0.003406</v>
      </c>
      <c r="G124" s="16" t="n">
        <v>0.053934</v>
      </c>
    </row>
    <row r="125">
      <c r="A125" s="27" t="inlineStr">
        <is>
          <t>GRAND TOTAL</t>
        </is>
      </c>
      <c r="B125" s="35" t="n"/>
      <c r="C125" s="35" t="n"/>
      <c r="D125" s="28" t="n"/>
      <c r="E125" s="29" t="n">
        <v>307339.41</v>
      </c>
      <c r="F125" s="30" t="n">
        <v>1</v>
      </c>
      <c r="G125" s="30" t="n"/>
    </row>
    <row r="127">
      <c r="A127" s="83" t="inlineStr">
        <is>
          <t>Net Receivables/(Payables) include Net Current Assets as well as the Mark to Market on derivative trades.</t>
        </is>
      </c>
      <c r="E127" s="81" t="n"/>
      <c r="F127" s="37" t="n"/>
    </row>
    <row r="130">
      <c r="A130" s="83" t="inlineStr">
        <is>
          <t>Notes:</t>
        </is>
      </c>
    </row>
    <row r="131">
      <c r="A131" s="57" t="inlineStr">
        <is>
          <t>1. Security in default beyond its maturiy date</t>
        </is>
      </c>
      <c r="B131" s="3" t="inlineStr">
        <is>
          <t>NIL</t>
        </is>
      </c>
    </row>
    <row r="132">
      <c r="A132" t="inlineStr">
        <is>
          <t>2. NAV at the beginning of the period (Rs. per unit)</t>
        </is>
      </c>
    </row>
    <row r="133">
      <c r="A133" t="inlineStr">
        <is>
          <t>Plan /option (Face Value 10)</t>
        </is>
      </c>
      <c r="B133" t="inlineStr">
        <is>
          <t>As on</t>
        </is>
      </c>
      <c r="C133" t="inlineStr">
        <is>
          <t>As on</t>
        </is>
      </c>
    </row>
    <row r="134">
      <c r="B134" s="58" t="n">
        <v>45961</v>
      </c>
      <c r="C134" s="58" t="n">
        <v>45989</v>
      </c>
    </row>
    <row r="135">
      <c r="A135" t="inlineStr">
        <is>
          <t>Direct Plan Growth Option</t>
        </is>
      </c>
      <c r="B135" t="n">
        <v>45.58</v>
      </c>
      <c r="C135" t="n">
        <v>46.17</v>
      </c>
    </row>
    <row r="136">
      <c r="A136" t="inlineStr">
        <is>
          <t>Direct Plan IDCW Option</t>
        </is>
      </c>
      <c r="B136" t="n">
        <v>37.421</v>
      </c>
      <c r="C136" t="n">
        <v>37.906</v>
      </c>
    </row>
    <row r="137">
      <c r="A137" t="inlineStr">
        <is>
          <t>Regular Plan Growth Option</t>
        </is>
      </c>
      <c r="B137" t="n">
        <v>39.24</v>
      </c>
      <c r="C137" t="n">
        <v>39.703</v>
      </c>
    </row>
    <row r="138">
      <c r="A138" t="inlineStr">
        <is>
          <t>Regular Plan IDCW Option</t>
        </is>
      </c>
      <c r="B138" t="n">
        <v>32.22</v>
      </c>
      <c r="C138" t="n">
        <v>32.6</v>
      </c>
    </row>
    <row r="140">
      <c r="A140" t="inlineStr">
        <is>
          <t xml:space="preserve">3. Total Dividend (Net) declared during the month </t>
        </is>
      </c>
      <c r="B140" s="3" t="inlineStr">
        <is>
          <t>NIL</t>
        </is>
      </c>
    </row>
    <row r="141">
      <c r="A141" t="inlineStr">
        <is>
          <t>4. Bonus was declared during the month</t>
        </is>
      </c>
      <c r="B141" s="3" t="inlineStr">
        <is>
          <t>NIL</t>
        </is>
      </c>
    </row>
    <row r="142" ht="29" customHeight="1">
      <c r="A142" s="57" t="inlineStr">
        <is>
          <t>5. Investment in Repo of Corporate Debt Securities during the month ended November 30, 2025</t>
        </is>
      </c>
      <c r="B142" s="3" t="inlineStr">
        <is>
          <t>NIL</t>
        </is>
      </c>
    </row>
    <row r="143" ht="29" customHeight="1">
      <c r="A143" s="57" t="inlineStr">
        <is>
          <t>6. Investment in foreign securities/ADRs/GDRs at the end of the month</t>
        </is>
      </c>
      <c r="B143" s="3" t="inlineStr">
        <is>
          <t>NIL</t>
        </is>
      </c>
    </row>
    <row r="144">
      <c r="A144" t="inlineStr">
        <is>
          <t>7. Portfolio Turnover Ratio</t>
        </is>
      </c>
      <c r="B144" s="60" t="n">
        <v>0.4535</v>
      </c>
    </row>
    <row r="145" ht="43.5" customHeight="1">
      <c r="A145" s="57" t="inlineStr">
        <is>
          <t>8. Total gross exposure to derivative instruments (excluding reversed positions) at the end of the month (Rs. in Lakhs)</t>
        </is>
      </c>
      <c r="B145" s="3" t="n">
        <v>893.86825</v>
      </c>
    </row>
    <row r="146">
      <c r="B146" s="3" t="n"/>
    </row>
    <row r="147" ht="29" customHeight="1">
      <c r="A147" s="57" t="inlineStr">
        <is>
          <t>9. Margin Deposits includes Margin money placed on derivatives other than margin money placed with bank</t>
        </is>
      </c>
      <c r="B147" s="3" t="inlineStr">
        <is>
          <t>NIL</t>
        </is>
      </c>
    </row>
    <row r="148" ht="29" customHeight="1">
      <c r="A148" s="57" t="inlineStr">
        <is>
          <t>10. Value of investment made by other schemes under same management (Rs. In Lakhs)</t>
        </is>
      </c>
      <c r="B148" t="inlineStr">
        <is>
          <t>NIL</t>
        </is>
      </c>
    </row>
    <row r="149" ht="29" customHeight="1">
      <c r="A149" s="57" t="inlineStr">
        <is>
          <t>11. Number of instance of deviation In valuation of securities</t>
        </is>
      </c>
      <c r="B149" s="3" t="inlineStr">
        <is>
          <t>NIL</t>
        </is>
      </c>
    </row>
    <row r="150" ht="29" customHeight="1">
      <c r="A150" s="57" t="inlineStr">
        <is>
          <t>12. Total value and percentage of illiquid equity shares / securities</t>
        </is>
      </c>
      <c r="B150" s="3" t="inlineStr">
        <is>
          <t>NIL</t>
        </is>
      </c>
    </row>
    <row r="152" ht="70" customHeight="1">
      <c r="A152" s="85" t="inlineStr">
        <is>
          <t>Scheme Name</t>
        </is>
      </c>
      <c r="B152" s="85" t="inlineStr">
        <is>
          <t>Risk- O - Meter</t>
        </is>
      </c>
      <c r="C152" s="85" t="inlineStr">
        <is>
          <t>Benchmark of the Scheme</t>
        </is>
      </c>
      <c r="D152" s="85" t="inlineStr">
        <is>
          <t>Benchmark Risk-o-meter</t>
        </is>
      </c>
    </row>
    <row r="153" ht="70" customHeight="1">
      <c r="A153" s="85" t="inlineStr">
        <is>
          <t>Edelweiss Flexi Cap Fund</t>
        </is>
      </c>
      <c r="B153" s="85" t="n"/>
      <c r="C153" s="85" t="inlineStr">
        <is>
          <t>NIFTY 500 TRI</t>
        </is>
      </c>
      <c r="D153" s="85" t="n"/>
      <c r="E153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7.xml><?xml version="1.0" encoding="utf-8"?>
<worksheet xmlns="http://schemas.openxmlformats.org/spreadsheetml/2006/main">
  <sheetPr>
    <outlinePr summaryBelow="1" summaryRight="1"/>
    <pageSetUpPr/>
  </sheetPr>
  <dimension ref="A1:G99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NIFTY 50 INDEX FUND AS ON NOVEMBER 30, 2025</t>
        </is>
      </c>
    </row>
    <row r="2" ht="31.5" customHeight="1">
      <c r="A2" s="84" t="inlineStr">
        <is>
          <t>(An open ended scheme replicating Nifty 50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288776</v>
      </c>
      <c r="E8" s="15" t="n">
        <v>2909.71</v>
      </c>
      <c r="F8" s="16" t="n">
        <v>0.1289</v>
      </c>
      <c r="G8" s="16" t="n"/>
    </row>
    <row r="9">
      <c r="A9" s="13" t="inlineStr">
        <is>
          <t>Reliance Industries Ltd.</t>
        </is>
      </c>
      <c r="B9" s="32" t="inlineStr">
        <is>
          <t>INE002A01018</t>
        </is>
      </c>
      <c r="C9" s="32" t="inlineStr">
        <is>
          <t>Petroleum Products</t>
        </is>
      </c>
      <c r="D9" s="14" t="n">
        <v>127997</v>
      </c>
      <c r="E9" s="15" t="n">
        <v>2006.35</v>
      </c>
      <c r="F9" s="16" t="n">
        <v>0.08890000000000001</v>
      </c>
      <c r="G9" s="16" t="n"/>
    </row>
    <row r="10">
      <c r="A10" s="13" t="inlineStr">
        <is>
          <t>ICICI Bank Ltd.</t>
        </is>
      </c>
      <c r="B10" s="32" t="inlineStr">
        <is>
          <t>INE090A01021</t>
        </is>
      </c>
      <c r="C10" s="32" t="inlineStr">
        <is>
          <t>Banks</t>
        </is>
      </c>
      <c r="D10" s="14" t="n">
        <v>134926</v>
      </c>
      <c r="E10" s="15" t="n">
        <v>1873.85</v>
      </c>
      <c r="F10" s="16" t="n">
        <v>0.083</v>
      </c>
      <c r="G10" s="16" t="n"/>
    </row>
    <row r="11">
      <c r="A11" s="13" t="inlineStr">
        <is>
          <t>Bharti Airtel Ltd.</t>
        </is>
      </c>
      <c r="B11" s="32" t="inlineStr">
        <is>
          <t>INE397D01024</t>
        </is>
      </c>
      <c r="C11" s="32" t="inlineStr">
        <is>
          <t>Telecom - Services</t>
        </is>
      </c>
      <c r="D11" s="14" t="n">
        <v>51534</v>
      </c>
      <c r="E11" s="15" t="n">
        <v>1083.04</v>
      </c>
      <c r="F11" s="16" t="n">
        <v>0.048</v>
      </c>
      <c r="G11" s="16" t="n"/>
    </row>
    <row r="12">
      <c r="A12" s="13" t="inlineStr">
        <is>
          <t>Infosys Ltd.</t>
        </is>
      </c>
      <c r="B12" s="32" t="inlineStr">
        <is>
          <t>INE009A01021</t>
        </is>
      </c>
      <c r="C12" s="32" t="inlineStr">
        <is>
          <t>IT - Software</t>
        </is>
      </c>
      <c r="D12" s="14" t="n">
        <v>68118</v>
      </c>
      <c r="E12" s="15" t="n">
        <v>1062.71</v>
      </c>
      <c r="F12" s="16" t="n">
        <v>0.0471</v>
      </c>
      <c r="G12" s="16" t="n"/>
    </row>
    <row r="13">
      <c r="A13" s="13" t="inlineStr">
        <is>
          <t>Larsen &amp; Toubro Ltd.</t>
        </is>
      </c>
      <c r="B13" s="32" t="inlineStr">
        <is>
          <t>INE018A01030</t>
        </is>
      </c>
      <c r="C13" s="32" t="inlineStr">
        <is>
          <t>Construction</t>
        </is>
      </c>
      <c r="D13" s="14" t="n">
        <v>22205</v>
      </c>
      <c r="E13" s="15" t="n">
        <v>903.65</v>
      </c>
      <c r="F13" s="16" t="n">
        <v>0.04</v>
      </c>
      <c r="G13" s="16" t="n"/>
    </row>
    <row r="14">
      <c r="A14" s="13" t="inlineStr">
        <is>
          <t>State Bank of India</t>
        </is>
      </c>
      <c r="B14" s="32" t="inlineStr">
        <is>
          <t>INE062A01020</t>
        </is>
      </c>
      <c r="C14" s="32" t="inlineStr">
        <is>
          <t>Banks</t>
        </is>
      </c>
      <c r="D14" s="14" t="n">
        <v>78447</v>
      </c>
      <c r="E14" s="15" t="n">
        <v>768</v>
      </c>
      <c r="F14" s="16" t="n">
        <v>0.034</v>
      </c>
      <c r="G14" s="16" t="n"/>
    </row>
    <row r="15">
      <c r="A15" s="13" t="inlineStr">
        <is>
          <t>ITC Ltd.</t>
        </is>
      </c>
      <c r="B15" s="32" t="inlineStr">
        <is>
          <t>INE154A01025</t>
        </is>
      </c>
      <c r="C15" s="32" t="inlineStr">
        <is>
          <t>Diversified FMCG</t>
        </is>
      </c>
      <c r="D15" s="14" t="n">
        <v>182171</v>
      </c>
      <c r="E15" s="15" t="n">
        <v>736.4299999999999</v>
      </c>
      <c r="F15" s="16" t="n">
        <v>0.0326</v>
      </c>
      <c r="G15" s="16" t="n"/>
    </row>
    <row r="16">
      <c r="A16" s="13" t="inlineStr">
        <is>
          <t>Axis Bank Ltd.</t>
        </is>
      </c>
      <c r="B16" s="32" t="inlineStr">
        <is>
          <t>INE238A01034</t>
        </is>
      </c>
      <c r="C16" s="32" t="inlineStr">
        <is>
          <t>Banks</t>
        </is>
      </c>
      <c r="D16" s="14" t="n">
        <v>54148</v>
      </c>
      <c r="E16" s="15" t="n">
        <v>692.9299999999999</v>
      </c>
      <c r="F16" s="16" t="n">
        <v>0.0307</v>
      </c>
      <c r="G16" s="16" t="n"/>
    </row>
    <row r="17">
      <c r="A17" s="13" t="inlineStr">
        <is>
          <t>Mahindra &amp; Mahindra Ltd.</t>
        </is>
      </c>
      <c r="B17" s="32" t="inlineStr">
        <is>
          <t>INE101A01026</t>
        </is>
      </c>
      <c r="C17" s="32" t="inlineStr">
        <is>
          <t>Automobiles</t>
        </is>
      </c>
      <c r="D17" s="14" t="n">
        <v>16756</v>
      </c>
      <c r="E17" s="15" t="n">
        <v>629.5700000000001</v>
      </c>
      <c r="F17" s="16" t="n">
        <v>0.0279</v>
      </c>
      <c r="G17" s="16" t="n"/>
    </row>
    <row r="18">
      <c r="A18" s="13" t="inlineStr">
        <is>
          <t>Tata Consultancy Services Ltd.</t>
        </is>
      </c>
      <c r="B18" s="32" t="inlineStr">
        <is>
          <t>INE467B01029</t>
        </is>
      </c>
      <c r="C18" s="32" t="inlineStr">
        <is>
          <t>IT - Software</t>
        </is>
      </c>
      <c r="D18" s="14" t="n">
        <v>19310</v>
      </c>
      <c r="E18" s="15" t="n">
        <v>605.85</v>
      </c>
      <c r="F18" s="16" t="n">
        <v>0.0268</v>
      </c>
      <c r="G18" s="16" t="n"/>
    </row>
    <row r="19">
      <c r="A19" s="13" t="inlineStr">
        <is>
          <t>Kotak Mahindra Bank Ltd.</t>
        </is>
      </c>
      <c r="B19" s="32" t="inlineStr">
        <is>
          <t>INE237A01028</t>
        </is>
      </c>
      <c r="C19" s="32" t="inlineStr">
        <is>
          <t>Banks</t>
        </is>
      </c>
      <c r="D19" s="14" t="n">
        <v>27805</v>
      </c>
      <c r="E19" s="15" t="n">
        <v>590.6900000000001</v>
      </c>
      <c r="F19" s="16" t="n">
        <v>0.0262</v>
      </c>
      <c r="G19" s="16" t="n"/>
    </row>
    <row r="20">
      <c r="A20" s="13" t="inlineStr">
        <is>
          <t>Bajaj Finance Ltd.</t>
        </is>
      </c>
      <c r="B20" s="32" t="inlineStr">
        <is>
          <t>INE296A01032</t>
        </is>
      </c>
      <c r="C20" s="32" t="inlineStr">
        <is>
          <t>Finance</t>
        </is>
      </c>
      <c r="D20" s="14" t="n">
        <v>50306</v>
      </c>
      <c r="E20" s="15" t="n">
        <v>521.92</v>
      </c>
      <c r="F20" s="16" t="n">
        <v>0.0231</v>
      </c>
      <c r="G20" s="16" t="n"/>
    </row>
    <row r="21">
      <c r="A21" s="13" t="inlineStr">
        <is>
          <t>Hindustan Unilever Ltd.</t>
        </is>
      </c>
      <c r="B21" s="32" t="inlineStr">
        <is>
          <t>INE030A01027</t>
        </is>
      </c>
      <c r="C21" s="32" t="inlineStr">
        <is>
          <t>Diversified FMCG</t>
        </is>
      </c>
      <c r="D21" s="14" t="n">
        <v>16780</v>
      </c>
      <c r="E21" s="15" t="n">
        <v>413.9</v>
      </c>
      <c r="F21" s="16" t="n">
        <v>0.0183</v>
      </c>
      <c r="G21" s="16" t="n"/>
    </row>
    <row r="22">
      <c r="A22" s="13" t="inlineStr">
        <is>
          <t>Eternal Ltd.</t>
        </is>
      </c>
      <c r="B22" s="32" t="inlineStr">
        <is>
          <t>INE758T01015</t>
        </is>
      </c>
      <c r="C22" s="32" t="inlineStr">
        <is>
          <t>Retailing</t>
        </is>
      </c>
      <c r="D22" s="14" t="n">
        <v>131659</v>
      </c>
      <c r="E22" s="15" t="n">
        <v>395.11</v>
      </c>
      <c r="F22" s="16" t="n">
        <v>0.0175</v>
      </c>
      <c r="G22" s="16" t="n"/>
    </row>
    <row r="23">
      <c r="A23" s="13" t="inlineStr">
        <is>
          <t>Maruti Suzuki India Ltd.</t>
        </is>
      </c>
      <c r="B23" s="32" t="inlineStr">
        <is>
          <t>INE585B01010</t>
        </is>
      </c>
      <c r="C23" s="32" t="inlineStr">
        <is>
          <t>Automobiles</t>
        </is>
      </c>
      <c r="D23" s="14" t="n">
        <v>2481</v>
      </c>
      <c r="E23" s="15" t="n">
        <v>394.48</v>
      </c>
      <c r="F23" s="16" t="n">
        <v>0.0175</v>
      </c>
      <c r="G23" s="16" t="n"/>
    </row>
    <row r="24">
      <c r="A24" s="13" t="inlineStr">
        <is>
          <t>Sun Pharmaceutical Industries Ltd.</t>
        </is>
      </c>
      <c r="B24" s="32" t="inlineStr">
        <is>
          <t>INE044A01036</t>
        </is>
      </c>
      <c r="C24" s="32" t="inlineStr">
        <is>
          <t>Pharmaceuticals &amp; Biotechnology</t>
        </is>
      </c>
      <c r="D24" s="14" t="n">
        <v>19925</v>
      </c>
      <c r="E24" s="15" t="n">
        <v>364.95</v>
      </c>
      <c r="F24" s="16" t="n">
        <v>0.0162</v>
      </c>
      <c r="G24" s="16" t="n"/>
    </row>
    <row r="25">
      <c r="A25" s="13" t="inlineStr">
        <is>
          <t>HCL Technologies Ltd.</t>
        </is>
      </c>
      <c r="B25" s="32" t="inlineStr">
        <is>
          <t>INE860A01027</t>
        </is>
      </c>
      <c r="C25" s="32" t="inlineStr">
        <is>
          <t>IT - Software</t>
        </is>
      </c>
      <c r="D25" s="14" t="n">
        <v>20032</v>
      </c>
      <c r="E25" s="15" t="n">
        <v>325.36</v>
      </c>
      <c r="F25" s="16" t="n">
        <v>0.0144</v>
      </c>
      <c r="G25" s="16" t="n"/>
    </row>
    <row r="26">
      <c r="A26" s="13" t="inlineStr">
        <is>
          <t>Titan Company Ltd.</t>
        </is>
      </c>
      <c r="B26" s="32" t="inlineStr">
        <is>
          <t>INE280A01028</t>
        </is>
      </c>
      <c r="C26" s="32" t="inlineStr">
        <is>
          <t>Consumer Durables</t>
        </is>
      </c>
      <c r="D26" s="14" t="n">
        <v>7802</v>
      </c>
      <c r="E26" s="15" t="n">
        <v>304.88</v>
      </c>
      <c r="F26" s="16" t="n">
        <v>0.0135</v>
      </c>
      <c r="G26" s="16" t="n"/>
    </row>
    <row r="27">
      <c r="A27" s="13" t="inlineStr">
        <is>
          <t>NTPC Ltd.</t>
        </is>
      </c>
      <c r="B27" s="32" t="inlineStr">
        <is>
          <t>INE733E01010</t>
        </is>
      </c>
      <c r="C27" s="32" t="inlineStr">
        <is>
          <t>Power</t>
        </is>
      </c>
      <c r="D27" s="14" t="n">
        <v>89644</v>
      </c>
      <c r="E27" s="15" t="n">
        <v>292.64</v>
      </c>
      <c r="F27" s="16" t="n">
        <v>0.013</v>
      </c>
      <c r="G27" s="16" t="n"/>
    </row>
    <row r="28">
      <c r="A28" s="13" t="inlineStr">
        <is>
          <t>Bharat Electronics Ltd.</t>
        </is>
      </c>
      <c r="B28" s="32" t="inlineStr">
        <is>
          <t>INE263A01024</t>
        </is>
      </c>
      <c r="C28" s="32" t="inlineStr">
        <is>
          <t>Aerospace &amp; Defense</t>
        </is>
      </c>
      <c r="D28" s="14" t="n">
        <v>67723</v>
      </c>
      <c r="E28" s="15" t="n">
        <v>278.85</v>
      </c>
      <c r="F28" s="16" t="n">
        <v>0.0124</v>
      </c>
      <c r="G28" s="16" t="n"/>
    </row>
    <row r="29">
      <c r="A29" s="13" t="inlineStr">
        <is>
          <t>Tata Steel Ltd.</t>
        </is>
      </c>
      <c r="B29" s="32" t="inlineStr">
        <is>
          <t>INE081A01020</t>
        </is>
      </c>
      <c r="C29" s="32" t="inlineStr">
        <is>
          <t>Ferrous Metals</t>
        </is>
      </c>
      <c r="D29" s="14" t="n">
        <v>156359</v>
      </c>
      <c r="E29" s="15" t="n">
        <v>262.62</v>
      </c>
      <c r="F29" s="16" t="n">
        <v>0.0116</v>
      </c>
      <c r="G29" s="16" t="n"/>
    </row>
    <row r="30">
      <c r="A30" s="13" t="inlineStr">
        <is>
          <t>Ultratech Cement Ltd.</t>
        </is>
      </c>
      <c r="B30" s="32" t="inlineStr">
        <is>
          <t>INE481G01011</t>
        </is>
      </c>
      <c r="C30" s="32" t="inlineStr">
        <is>
          <t>Cement &amp; Cement Products</t>
        </is>
      </c>
      <c r="D30" s="14" t="n">
        <v>2244</v>
      </c>
      <c r="E30" s="15" t="n">
        <v>260.3</v>
      </c>
      <c r="F30" s="16" t="n">
        <v>0.0115</v>
      </c>
      <c r="G30" s="16" t="n"/>
    </row>
    <row r="31">
      <c r="A31" s="13" t="inlineStr">
        <is>
          <t>Asian Paints Ltd.</t>
        </is>
      </c>
      <c r="B31" s="32" t="inlineStr">
        <is>
          <t>INE021A01026</t>
        </is>
      </c>
      <c r="C31" s="32" t="inlineStr">
        <is>
          <t>Consumer Durables</t>
        </is>
      </c>
      <c r="D31" s="14" t="n">
        <v>8550</v>
      </c>
      <c r="E31" s="15" t="n">
        <v>245.76</v>
      </c>
      <c r="F31" s="16" t="n">
        <v>0.0109</v>
      </c>
      <c r="G31" s="16" t="n"/>
    </row>
    <row r="32">
      <c r="A32" s="13" t="inlineStr">
        <is>
          <t>InterGlobe Aviation Ltd.</t>
        </is>
      </c>
      <c r="B32" s="32" t="inlineStr">
        <is>
          <t>INE646L01027</t>
        </is>
      </c>
      <c r="C32" s="32" t="inlineStr">
        <is>
          <t>Transport Services</t>
        </is>
      </c>
      <c r="D32" s="14" t="n">
        <v>4131</v>
      </c>
      <c r="E32" s="15" t="n">
        <v>243.79</v>
      </c>
      <c r="F32" s="16" t="n">
        <v>0.0108</v>
      </c>
      <c r="G32" s="16" t="n"/>
    </row>
    <row r="33">
      <c r="A33" s="13" t="inlineStr">
        <is>
          <t>Power Grid Corporation of India Ltd.</t>
        </is>
      </c>
      <c r="B33" s="32" t="inlineStr">
        <is>
          <t>INE752E01010</t>
        </is>
      </c>
      <c r="C33" s="32" t="inlineStr">
        <is>
          <t>Power</t>
        </is>
      </c>
      <c r="D33" s="14" t="n">
        <v>85648</v>
      </c>
      <c r="E33" s="15" t="n">
        <v>231.21</v>
      </c>
      <c r="F33" s="16" t="n">
        <v>0.0102</v>
      </c>
      <c r="G33" s="16" t="n"/>
    </row>
    <row r="34">
      <c r="A34" s="13" t="inlineStr">
        <is>
          <t>Bajaj Finserv Ltd.</t>
        </is>
      </c>
      <c r="B34" s="32" t="inlineStr">
        <is>
          <t>INE918I01026</t>
        </is>
      </c>
      <c r="C34" s="32" t="inlineStr">
        <is>
          <t>Finance</t>
        </is>
      </c>
      <c r="D34" s="14" t="n">
        <v>10793</v>
      </c>
      <c r="E34" s="15" t="n">
        <v>226.01</v>
      </c>
      <c r="F34" s="16" t="n">
        <v>0.01</v>
      </c>
      <c r="G34" s="16" t="n"/>
    </row>
    <row r="35">
      <c r="A35" s="13" t="inlineStr">
        <is>
          <t>Shriram Finance Ltd.</t>
        </is>
      </c>
      <c r="B35" s="32" t="inlineStr">
        <is>
          <t>INE721A01047</t>
        </is>
      </c>
      <c r="C35" s="32" t="inlineStr">
        <is>
          <t>Finance</t>
        </is>
      </c>
      <c r="D35" s="14" t="n">
        <v>26475</v>
      </c>
      <c r="E35" s="15" t="n">
        <v>225.47</v>
      </c>
      <c r="F35" s="16" t="n">
        <v>0.01</v>
      </c>
      <c r="G35" s="16" t="n"/>
    </row>
    <row r="36">
      <c r="A36" s="13" t="inlineStr">
        <is>
          <t>Hindalco Industries Ltd.</t>
        </is>
      </c>
      <c r="B36" s="32" t="inlineStr">
        <is>
          <t>INE038A01020</t>
        </is>
      </c>
      <c r="C36" s="32" t="inlineStr">
        <is>
          <t>Non - Ferrous Metals</t>
        </is>
      </c>
      <c r="D36" s="14" t="n">
        <v>27385</v>
      </c>
      <c r="E36" s="15" t="n">
        <v>221.38</v>
      </c>
      <c r="F36" s="16" t="n">
        <v>0.0098</v>
      </c>
      <c r="G36" s="16" t="n"/>
    </row>
    <row r="37">
      <c r="A37" s="13" t="inlineStr">
        <is>
          <t>Adani Ports &amp; Special Economic Zone Ltd.</t>
        </is>
      </c>
      <c r="B37" s="32" t="inlineStr">
        <is>
          <t>INE742F01042</t>
        </is>
      </c>
      <c r="C37" s="32" t="inlineStr">
        <is>
          <t>Transport Infrastructure</t>
        </is>
      </c>
      <c r="D37" s="14" t="n">
        <v>13954</v>
      </c>
      <c r="E37" s="15" t="n">
        <v>211.67</v>
      </c>
      <c r="F37" s="16" t="n">
        <v>0.0094</v>
      </c>
      <c r="G37" s="16" t="n"/>
    </row>
    <row r="38">
      <c r="A38" s="13" t="inlineStr">
        <is>
          <t>JSW Steel Ltd.</t>
        </is>
      </c>
      <c r="B38" s="32" t="inlineStr">
        <is>
          <t>INE019A01038</t>
        </is>
      </c>
      <c r="C38" s="32" t="inlineStr">
        <is>
          <t>Ferrous Metals</t>
        </is>
      </c>
      <c r="D38" s="14" t="n">
        <v>17712</v>
      </c>
      <c r="E38" s="15" t="n">
        <v>205.51</v>
      </c>
      <c r="F38" s="16" t="n">
        <v>0.0091</v>
      </c>
      <c r="G38" s="16" t="n"/>
    </row>
    <row r="39">
      <c r="A39" s="13" t="inlineStr">
        <is>
          <t>Grasim Industries Ltd.</t>
        </is>
      </c>
      <c r="B39" s="32" t="inlineStr">
        <is>
          <t>INE047A01021</t>
        </is>
      </c>
      <c r="C39" s="32" t="inlineStr">
        <is>
          <t>Cement &amp; Cement Products</t>
        </is>
      </c>
      <c r="D39" s="14" t="n">
        <v>7224</v>
      </c>
      <c r="E39" s="15" t="n">
        <v>197.89</v>
      </c>
      <c r="F39" s="16" t="n">
        <v>0.008800000000000001</v>
      </c>
      <c r="G39" s="16" t="n"/>
    </row>
    <row r="40">
      <c r="A40" s="13" t="inlineStr">
        <is>
          <t>Bajaj Auto Ltd.</t>
        </is>
      </c>
      <c r="B40" s="32" t="inlineStr">
        <is>
          <t>INE917I01010</t>
        </is>
      </c>
      <c r="C40" s="32" t="inlineStr">
        <is>
          <t>Automobiles</t>
        </is>
      </c>
      <c r="D40" s="14" t="n">
        <v>2096</v>
      </c>
      <c r="E40" s="15" t="n">
        <v>190.18</v>
      </c>
      <c r="F40" s="16" t="n">
        <v>0.008399999999999999</v>
      </c>
      <c r="G40" s="16" t="n"/>
    </row>
    <row r="41">
      <c r="A41" s="13" t="inlineStr">
        <is>
          <t>Jio Financial Services Ltd.</t>
        </is>
      </c>
      <c r="B41" s="32" t="inlineStr">
        <is>
          <t>INE758E01017</t>
        </is>
      </c>
      <c r="C41" s="32" t="inlineStr">
        <is>
          <t>Finance</t>
        </is>
      </c>
      <c r="D41" s="14" t="n">
        <v>61964</v>
      </c>
      <c r="E41" s="15" t="n">
        <v>189.73</v>
      </c>
      <c r="F41" s="16" t="n">
        <v>0.008399999999999999</v>
      </c>
      <c r="G41" s="16" t="n"/>
    </row>
    <row r="42">
      <c r="A42" s="13" t="inlineStr">
        <is>
          <t>Eicher Motors Ltd.</t>
        </is>
      </c>
      <c r="B42" s="32" t="inlineStr">
        <is>
          <t>INE066A01021</t>
        </is>
      </c>
      <c r="C42" s="32" t="inlineStr">
        <is>
          <t>Automobiles</t>
        </is>
      </c>
      <c r="D42" s="14" t="n">
        <v>2602</v>
      </c>
      <c r="E42" s="15" t="n">
        <v>183.53</v>
      </c>
      <c r="F42" s="16" t="n">
        <v>0.0081</v>
      </c>
      <c r="G42" s="16" t="n"/>
    </row>
    <row r="43">
      <c r="A43" s="13" t="inlineStr">
        <is>
          <t>Tech Mahindra Ltd.</t>
        </is>
      </c>
      <c r="B43" s="32" t="inlineStr">
        <is>
          <t>INE669C01036</t>
        </is>
      </c>
      <c r="C43" s="32" t="inlineStr">
        <is>
          <t>IT - Software</t>
        </is>
      </c>
      <c r="D43" s="14" t="n">
        <v>12003</v>
      </c>
      <c r="E43" s="15" t="n">
        <v>182.12</v>
      </c>
      <c r="F43" s="16" t="n">
        <v>0.0081</v>
      </c>
      <c r="G43" s="16" t="n"/>
    </row>
    <row r="44">
      <c r="A44" s="13" t="inlineStr">
        <is>
          <t>Oil &amp; Natural Gas Corporation Ltd.</t>
        </is>
      </c>
      <c r="B44" s="32" t="inlineStr">
        <is>
          <t>INE213A01029</t>
        </is>
      </c>
      <c r="C44" s="32" t="inlineStr">
        <is>
          <t>Oil</t>
        </is>
      </c>
      <c r="D44" s="14" t="n">
        <v>73447</v>
      </c>
      <c r="E44" s="15" t="n">
        <v>178.66</v>
      </c>
      <c r="F44" s="16" t="n">
        <v>0.007900000000000001</v>
      </c>
      <c r="G44" s="16" t="n"/>
    </row>
    <row r="45">
      <c r="A45" s="13" t="inlineStr">
        <is>
          <t>Trent Ltd.</t>
        </is>
      </c>
      <c r="B45" s="32" t="inlineStr">
        <is>
          <t>INE849A01020</t>
        </is>
      </c>
      <c r="C45" s="32" t="inlineStr">
        <is>
          <t>Retailing</t>
        </is>
      </c>
      <c r="D45" s="14" t="n">
        <v>4197</v>
      </c>
      <c r="E45" s="15" t="n">
        <v>178.39</v>
      </c>
      <c r="F45" s="16" t="n">
        <v>0.007900000000000001</v>
      </c>
      <c r="G45" s="16" t="n"/>
    </row>
    <row r="46">
      <c r="A46" s="13" t="inlineStr">
        <is>
          <t>Nestle India Ltd.</t>
        </is>
      </c>
      <c r="B46" s="32" t="inlineStr">
        <is>
          <t>INE239A01024</t>
        </is>
      </c>
      <c r="C46" s="32" t="inlineStr">
        <is>
          <t>Food Products</t>
        </is>
      </c>
      <c r="D46" s="14" t="n">
        <v>13557</v>
      </c>
      <c r="E46" s="15" t="n">
        <v>170.97</v>
      </c>
      <c r="F46" s="16" t="n">
        <v>0.0076</v>
      </c>
      <c r="G46" s="16" t="n"/>
    </row>
    <row r="47">
      <c r="A47" s="13" t="inlineStr">
        <is>
          <t>SBI Life Insurance Company Ltd.</t>
        </is>
      </c>
      <c r="B47" s="32" t="inlineStr">
        <is>
          <t>INE123W01016</t>
        </is>
      </c>
      <c r="C47" s="32" t="inlineStr">
        <is>
          <t>Insurance</t>
        </is>
      </c>
      <c r="D47" s="14" t="n">
        <v>8483</v>
      </c>
      <c r="E47" s="15" t="n">
        <v>166.78</v>
      </c>
      <c r="F47" s="16" t="n">
        <v>0.0074</v>
      </c>
      <c r="G47" s="16" t="n"/>
    </row>
    <row r="48">
      <c r="A48" s="13" t="inlineStr">
        <is>
          <t>Max Healthcare Institute Ltd.</t>
        </is>
      </c>
      <c r="B48" s="32" t="inlineStr">
        <is>
          <t>INE027H01010</t>
        </is>
      </c>
      <c r="C48" s="32" t="inlineStr">
        <is>
          <t>Healthcare Services</t>
        </is>
      </c>
      <c r="D48" s="14" t="n">
        <v>14054</v>
      </c>
      <c r="E48" s="15" t="n">
        <v>163.42</v>
      </c>
      <c r="F48" s="16" t="n">
        <v>0.0072</v>
      </c>
      <c r="G48" s="16" t="n"/>
    </row>
    <row r="49">
      <c r="A49" s="13" t="inlineStr">
        <is>
          <t>Cipla Ltd.</t>
        </is>
      </c>
      <c r="B49" s="32" t="inlineStr">
        <is>
          <t>INE059A01026</t>
        </is>
      </c>
      <c r="C49" s="32" t="inlineStr">
        <is>
          <t>Pharmaceuticals &amp; Biotechnology</t>
        </is>
      </c>
      <c r="D49" s="14" t="n">
        <v>10635</v>
      </c>
      <c r="E49" s="15" t="n">
        <v>162.85</v>
      </c>
      <c r="F49" s="16" t="n">
        <v>0.0072</v>
      </c>
      <c r="G49" s="16" t="n"/>
    </row>
    <row r="50">
      <c r="A50" s="13" t="inlineStr">
        <is>
          <t>Coal India Ltd.</t>
        </is>
      </c>
      <c r="B50" s="32" t="inlineStr">
        <is>
          <t>INE522F01014</t>
        </is>
      </c>
      <c r="C50" s="32" t="inlineStr">
        <is>
          <t>Consumable Fuels</t>
        </is>
      </c>
      <c r="D50" s="14" t="n">
        <v>42939</v>
      </c>
      <c r="E50" s="15" t="n">
        <v>161.52</v>
      </c>
      <c r="F50" s="16" t="n">
        <v>0.0072</v>
      </c>
      <c r="G50" s="16" t="n"/>
    </row>
    <row r="51">
      <c r="A51" s="13" t="inlineStr">
        <is>
          <t>HDFC Life Insurance Company Ltd.</t>
        </is>
      </c>
      <c r="B51" s="32" t="inlineStr">
        <is>
          <t>INE795G01014</t>
        </is>
      </c>
      <c r="C51" s="32" t="inlineStr">
        <is>
          <t>Insurance</t>
        </is>
      </c>
      <c r="D51" s="14" t="n">
        <v>20290</v>
      </c>
      <c r="E51" s="15" t="n">
        <v>155.08</v>
      </c>
      <c r="F51" s="16" t="n">
        <v>0.0069</v>
      </c>
      <c r="G51" s="16" t="n"/>
    </row>
    <row r="52">
      <c r="A52" s="13" t="inlineStr">
        <is>
          <t>Dr. Reddy's Laboratories Ltd.</t>
        </is>
      </c>
      <c r="B52" s="32" t="inlineStr">
        <is>
          <t>INE089A01031</t>
        </is>
      </c>
      <c r="C52" s="32" t="inlineStr">
        <is>
          <t>Pharmaceuticals &amp; Biotechnology</t>
        </is>
      </c>
      <c r="D52" s="14" t="n">
        <v>11519</v>
      </c>
      <c r="E52" s="15" t="n">
        <v>145</v>
      </c>
      <c r="F52" s="16" t="n">
        <v>0.0064</v>
      </c>
      <c r="G52" s="16" t="n"/>
    </row>
    <row r="53">
      <c r="A53" s="13" t="inlineStr">
        <is>
          <t>Tata Consumer Products Ltd.</t>
        </is>
      </c>
      <c r="B53" s="32" t="inlineStr">
        <is>
          <t>INE192A01025</t>
        </is>
      </c>
      <c r="C53" s="32" t="inlineStr">
        <is>
          <t>Agricultural Food &amp; other Products</t>
        </is>
      </c>
      <c r="D53" s="14" t="n">
        <v>12315</v>
      </c>
      <c r="E53" s="15" t="n">
        <v>144.38</v>
      </c>
      <c r="F53" s="16" t="n">
        <v>0.0064</v>
      </c>
      <c r="G53" s="16" t="n"/>
    </row>
    <row r="54">
      <c r="A54" s="13" t="inlineStr">
        <is>
          <t>Tata Motors Passenger Vehicles Ltd.</t>
        </is>
      </c>
      <c r="B54" s="32" t="inlineStr">
        <is>
          <t>INE155A01022</t>
        </is>
      </c>
      <c r="C54" s="32" t="inlineStr">
        <is>
          <t>Automobiles</t>
        </is>
      </c>
      <c r="D54" s="14" t="n">
        <v>39495</v>
      </c>
      <c r="E54" s="15" t="n">
        <v>140.92</v>
      </c>
      <c r="F54" s="16" t="n">
        <v>0.0062</v>
      </c>
      <c r="G54" s="16" t="n"/>
    </row>
    <row r="55">
      <c r="A55" s="13" t="inlineStr">
        <is>
          <t>Apollo Hospitals Enterprise Ltd.</t>
        </is>
      </c>
      <c r="B55" s="32" t="inlineStr">
        <is>
          <t>INE437A01024</t>
        </is>
      </c>
      <c r="C55" s="32" t="inlineStr">
        <is>
          <t>Healthcare Services</t>
        </is>
      </c>
      <c r="D55" s="14" t="n">
        <v>1910</v>
      </c>
      <c r="E55" s="15" t="n">
        <v>140.11</v>
      </c>
      <c r="F55" s="16" t="n">
        <v>0.0062</v>
      </c>
      <c r="G55" s="16" t="n"/>
    </row>
    <row r="56">
      <c r="A56" s="13" t="inlineStr">
        <is>
          <t>Wipro Ltd.</t>
        </is>
      </c>
      <c r="B56" s="32" t="inlineStr">
        <is>
          <t>INE075A01022</t>
        </is>
      </c>
      <c r="C56" s="32" t="inlineStr">
        <is>
          <t>IT - Software</t>
        </is>
      </c>
      <c r="D56" s="14" t="n">
        <v>53947</v>
      </c>
      <c r="E56" s="15" t="n">
        <v>134.61</v>
      </c>
      <c r="F56" s="16" t="n">
        <v>0.006</v>
      </c>
      <c r="G56" s="16" t="n"/>
    </row>
    <row r="57">
      <c r="A57" s="13" t="inlineStr">
        <is>
          <t>Adani Enterprises Ltd.</t>
        </is>
      </c>
      <c r="B57" s="32" t="inlineStr">
        <is>
          <t>INE423A01024</t>
        </is>
      </c>
      <c r="C57" s="32" t="inlineStr">
        <is>
          <t>Metals &amp; Minerals Trading</t>
        </is>
      </c>
      <c r="D57" s="14" t="n">
        <v>4925</v>
      </c>
      <c r="E57" s="15" t="n">
        <v>112.3</v>
      </c>
      <c r="F57" s="16" t="n">
        <v>0.005</v>
      </c>
      <c r="G57" s="16" t="n"/>
    </row>
    <row r="58">
      <c r="A58" s="17" t="inlineStr">
        <is>
          <t>Sub Total</t>
        </is>
      </c>
      <c r="B58" s="33" t="n"/>
      <c r="C58" s="33" t="n"/>
      <c r="D58" s="18" t="n"/>
      <c r="E58" s="38" t="n">
        <v>22587.03</v>
      </c>
      <c r="F58" s="39" t="n">
        <v>1.0006</v>
      </c>
      <c r="G58" s="21" t="n"/>
    </row>
    <row r="59">
      <c r="A59" s="17" t="inlineStr">
        <is>
          <t>(b) Unlisted</t>
        </is>
      </c>
      <c r="B59" s="32" t="n"/>
      <c r="C59" s="32" t="n"/>
      <c r="D59" s="14" t="n"/>
      <c r="E59" s="15" t="n"/>
      <c r="F59" s="16" t="n"/>
      <c r="G59" s="16" t="n"/>
    </row>
    <row r="60">
      <c r="A60" s="17" t="inlineStr">
        <is>
          <t>Sub Total</t>
        </is>
      </c>
      <c r="B60" s="32" t="n"/>
      <c r="C60" s="32" t="n"/>
      <c r="D60" s="14" t="n"/>
      <c r="E60" s="40" t="inlineStr">
        <is>
          <t>NIL</t>
        </is>
      </c>
      <c r="F60" s="41" t="inlineStr">
        <is>
          <t>NIL</t>
        </is>
      </c>
      <c r="G60" s="16" t="n"/>
    </row>
    <row r="61">
      <c r="A61" s="25" t="inlineStr">
        <is>
          <t>TOTAL</t>
        </is>
      </c>
      <c r="B61" s="34" t="n"/>
      <c r="C61" s="34" t="n"/>
      <c r="D61" s="26" t="n"/>
      <c r="E61" s="29" t="n">
        <v>22587.03</v>
      </c>
      <c r="F61" s="30" t="n">
        <v>1.0006</v>
      </c>
      <c r="G61" s="21" t="n"/>
    </row>
    <row r="62">
      <c r="A62" s="13" t="n"/>
      <c r="B62" s="32" t="n"/>
      <c r="C62" s="32" t="n"/>
      <c r="D62" s="14" t="n"/>
      <c r="E62" s="15" t="n"/>
      <c r="F62" s="16" t="n"/>
      <c r="G62" s="16" t="n"/>
    </row>
    <row r="63">
      <c r="A63" s="13" t="n"/>
      <c r="B63" s="32" t="n"/>
      <c r="C63" s="32" t="n"/>
      <c r="D63" s="14" t="n"/>
      <c r="E63" s="15" t="n"/>
      <c r="F63" s="16" t="n"/>
      <c r="G63" s="16" t="n"/>
    </row>
    <row r="64">
      <c r="A64" s="17" t="inlineStr">
        <is>
          <t>TREPS / Reverse Repo</t>
        </is>
      </c>
      <c r="B64" s="32" t="n"/>
      <c r="C64" s="32" t="n"/>
      <c r="D64" s="14" t="n"/>
      <c r="E64" s="15" t="n"/>
      <c r="F64" s="16" t="n"/>
      <c r="G64" s="16" t="n"/>
    </row>
    <row r="65">
      <c r="A65" s="13" t="inlineStr">
        <is>
          <t>Clearing Corporation of India Ltd.</t>
        </is>
      </c>
      <c r="B65" s="32" t="n"/>
      <c r="C65" s="32" t="n"/>
      <c r="D65" s="14" t="n"/>
      <c r="E65" s="15" t="n">
        <v>103.95</v>
      </c>
      <c r="F65" s="16" t="n">
        <v>0.0046</v>
      </c>
      <c r="G65" s="16" t="n">
        <v>0.053935</v>
      </c>
    </row>
    <row r="66">
      <c r="A66" s="17" t="inlineStr">
        <is>
          <t>Sub Total</t>
        </is>
      </c>
      <c r="B66" s="33" t="n"/>
      <c r="C66" s="33" t="n"/>
      <c r="D66" s="18" t="n"/>
      <c r="E66" s="38" t="n">
        <v>103.95</v>
      </c>
      <c r="F66" s="39" t="n">
        <v>0.0046</v>
      </c>
      <c r="G66" s="21" t="n"/>
    </row>
    <row r="67">
      <c r="A67" s="13" t="n"/>
      <c r="B67" s="32" t="n"/>
      <c r="C67" s="32" t="n"/>
      <c r="D67" s="14" t="n"/>
      <c r="E67" s="15" t="n"/>
      <c r="F67" s="16" t="n"/>
      <c r="G67" s="16" t="n"/>
    </row>
    <row r="68">
      <c r="A68" s="25" t="inlineStr">
        <is>
          <t>TOTAL</t>
        </is>
      </c>
      <c r="B68" s="34" t="n"/>
      <c r="C68" s="34" t="n"/>
      <c r="D68" s="26" t="n"/>
      <c r="E68" s="19" t="n">
        <v>103.95</v>
      </c>
      <c r="F68" s="20" t="n">
        <v>0.0046</v>
      </c>
      <c r="G68" s="21" t="n"/>
    </row>
    <row r="69">
      <c r="A69" s="13" t="inlineStr">
        <is>
          <t>Accrued Interest</t>
        </is>
      </c>
      <c r="B69" s="32" t="n"/>
      <c r="C69" s="32" t="n"/>
      <c r="D69" s="14" t="n"/>
      <c r="E69" s="15" t="n">
        <v>0.0460829</v>
      </c>
      <c r="F69" s="16" t="n">
        <v>2e-06</v>
      </c>
      <c r="G69" s="16" t="n"/>
    </row>
    <row r="70">
      <c r="A70" s="13" t="inlineStr">
        <is>
          <t>Net Receivables/(Payables)</t>
        </is>
      </c>
      <c r="B70" s="32" t="n"/>
      <c r="C70" s="32" t="n"/>
      <c r="D70" s="14" t="n"/>
      <c r="E70" s="36" t="n">
        <v>-122.1760829</v>
      </c>
      <c r="F70" s="37" t="n">
        <v>-0.005202</v>
      </c>
      <c r="G70" s="16" t="n">
        <v>0.053934</v>
      </c>
    </row>
    <row r="71">
      <c r="A71" s="27" t="inlineStr">
        <is>
          <t>GRAND TOTAL</t>
        </is>
      </c>
      <c r="B71" s="35" t="n"/>
      <c r="C71" s="35" t="n"/>
      <c r="D71" s="28" t="n"/>
      <c r="E71" s="29" t="n">
        <v>22568.85</v>
      </c>
      <c r="F71" s="30" t="n">
        <v>1</v>
      </c>
      <c r="G71" s="30" t="n"/>
    </row>
    <row r="76">
      <c r="A76" s="83" t="inlineStr">
        <is>
          <t>Notes:</t>
        </is>
      </c>
    </row>
    <row r="77">
      <c r="A77" s="57" t="inlineStr">
        <is>
          <t>1. Security in default beyond its maturiy date</t>
        </is>
      </c>
      <c r="B77" s="3" t="inlineStr">
        <is>
          <t>NIL</t>
        </is>
      </c>
    </row>
    <row r="78">
      <c r="A78" t="inlineStr">
        <is>
          <t>2. NAV at the beginning of the period (Rs. per unit)</t>
        </is>
      </c>
    </row>
    <row r="79">
      <c r="A79" t="inlineStr">
        <is>
          <t>Plan /option (Face Value 10)</t>
        </is>
      </c>
      <c r="B79" t="inlineStr">
        <is>
          <t>As on</t>
        </is>
      </c>
      <c r="C79" t="inlineStr">
        <is>
          <t>As on</t>
        </is>
      </c>
    </row>
    <row r="80">
      <c r="B80" s="58" t="n">
        <v>45961</v>
      </c>
      <c r="C80" s="58" t="n">
        <v>45989</v>
      </c>
    </row>
    <row r="81">
      <c r="A81" t="inlineStr">
        <is>
          <t>Direct Plan Growth Option</t>
        </is>
      </c>
      <c r="B81" t="n">
        <v>15.1231</v>
      </c>
      <c r="C81" t="n">
        <v>15.4104</v>
      </c>
    </row>
    <row r="82">
      <c r="A82" t="inlineStr">
        <is>
          <t>Direct Plan IDCW Option</t>
        </is>
      </c>
      <c r="B82" t="n">
        <v>14.9139</v>
      </c>
      <c r="C82" t="n">
        <v>15.1972</v>
      </c>
    </row>
    <row r="83">
      <c r="A83" t="inlineStr">
        <is>
          <t>Regular Plan Growth Option</t>
        </is>
      </c>
      <c r="B83" t="n">
        <v>14.6359</v>
      </c>
      <c r="C83" t="n">
        <v>14.9087</v>
      </c>
    </row>
    <row r="84">
      <c r="A84" t="inlineStr">
        <is>
          <t>Regular Plan IDCW Option</t>
        </is>
      </c>
      <c r="B84" t="n">
        <v>14.6357</v>
      </c>
      <c r="C84" t="n">
        <v>14.9085</v>
      </c>
    </row>
    <row r="86">
      <c r="A86" t="inlineStr">
        <is>
          <t xml:space="preserve">3. Total Dividend (Net) declared during the month </t>
        </is>
      </c>
      <c r="B86" s="3" t="inlineStr">
        <is>
          <t>NIL</t>
        </is>
      </c>
    </row>
    <row r="87">
      <c r="A87" t="inlineStr">
        <is>
          <t>4. Bonus was declared during the month</t>
        </is>
      </c>
      <c r="B87" s="3" t="inlineStr">
        <is>
          <t>NIL</t>
        </is>
      </c>
    </row>
    <row r="88" ht="29" customHeight="1">
      <c r="A88" s="57" t="inlineStr">
        <is>
          <t>5. Investment in Repo of Corporate Debt Securities during the month ended November 30, 2025</t>
        </is>
      </c>
      <c r="B88" s="3" t="inlineStr">
        <is>
          <t>NIL</t>
        </is>
      </c>
    </row>
    <row r="89" ht="29" customHeight="1">
      <c r="A89" s="57" t="inlineStr">
        <is>
          <t>6. Investment in foreign securities/ADRs/GDRs at the end of the month</t>
        </is>
      </c>
      <c r="B89" s="3" t="inlineStr">
        <is>
          <t>NIL</t>
        </is>
      </c>
    </row>
    <row r="90">
      <c r="A90" t="inlineStr">
        <is>
          <t>7. Portfolio Turnover Ratio</t>
        </is>
      </c>
      <c r="B90" s="60" t="n">
        <v>0.0898</v>
      </c>
    </row>
    <row r="91" ht="43.5" customHeight="1">
      <c r="A91" s="57" t="inlineStr">
        <is>
          <t>8. Total gross exposure to derivative instruments (excluding reversed positions) at the end of the month (Rs. in Lakhs)</t>
        </is>
      </c>
      <c r="B91" s="3" t="inlineStr">
        <is>
          <t>NIL</t>
        </is>
      </c>
    </row>
    <row r="92">
      <c r="B92" s="3" t="n"/>
    </row>
    <row r="93" ht="29" customHeight="1">
      <c r="A93" s="57" t="inlineStr">
        <is>
          <t>9. Margin Deposits includes Margin money placed on derivatives other than margin money placed with bank</t>
        </is>
      </c>
      <c r="B93" s="3" t="inlineStr">
        <is>
          <t>NIL</t>
        </is>
      </c>
    </row>
    <row r="94" ht="29" customHeight="1">
      <c r="A94" s="57" t="inlineStr">
        <is>
          <t>10. Value of investment made by other schemes under same management (Rs. In Lakhs)</t>
        </is>
      </c>
      <c r="B94" t="n">
        <v>251.85</v>
      </c>
    </row>
    <row r="95" ht="29" customHeight="1">
      <c r="A95" s="57" t="inlineStr">
        <is>
          <t>11. Number of instance of deviation In valuation of securities</t>
        </is>
      </c>
      <c r="B95" s="3" t="inlineStr">
        <is>
          <t>NIL</t>
        </is>
      </c>
    </row>
    <row r="96" ht="29" customHeight="1">
      <c r="A96" s="57" t="inlineStr">
        <is>
          <t>12. Total value and percentage of illiquid equity shares / securities</t>
        </is>
      </c>
      <c r="B96" s="3" t="inlineStr">
        <is>
          <t>NIL</t>
        </is>
      </c>
    </row>
    <row r="98" ht="70" customHeight="1">
      <c r="A98" s="85" t="inlineStr">
        <is>
          <t>Scheme Name</t>
        </is>
      </c>
      <c r="B98" s="85" t="inlineStr">
        <is>
          <t>Risk- O - Meter</t>
        </is>
      </c>
      <c r="C98" s="85" t="inlineStr">
        <is>
          <t>Benchmark of the Scheme</t>
        </is>
      </c>
      <c r="D98" s="85" t="inlineStr">
        <is>
          <t>Benchmark Risk-o-meter</t>
        </is>
      </c>
    </row>
    <row r="99" ht="70" customHeight="1">
      <c r="A99" s="85" t="inlineStr">
        <is>
          <t>Edelweiss NIFTY 50 Index Fund</t>
        </is>
      </c>
      <c r="B99" s="85" t="n"/>
      <c r="C99" s="85" t="inlineStr">
        <is>
          <t>NIFTY 50 - TRI</t>
        </is>
      </c>
      <c r="D99" s="85" t="n"/>
      <c r="E9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8.xml><?xml version="1.0" encoding="utf-8"?>
<worksheet xmlns="http://schemas.openxmlformats.org/spreadsheetml/2006/main">
  <sheetPr>
    <outlinePr summaryBelow="1" summaryRight="1"/>
    <pageSetUpPr/>
  </sheetPr>
  <dimension ref="A1:G99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NIFTY MIDCAP150 MOMENTUM 50 INDEX FUND AS ON NOVEMBER 30, 2025</t>
        </is>
      </c>
    </row>
    <row r="2" ht="31.5" customHeight="1">
      <c r="A2" s="84" t="inlineStr">
        <is>
          <t>(An Open-ended Equity Scheme replicating Nifty Midcap150 Momentum 50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BSE Ltd.</t>
        </is>
      </c>
      <c r="B8" s="32" t="inlineStr">
        <is>
          <t>INE118H01025</t>
        </is>
      </c>
      <c r="C8" s="32" t="inlineStr">
        <is>
          <t>Capital Markets</t>
        </is>
      </c>
      <c r="D8" s="14" t="n">
        <v>240650</v>
      </c>
      <c r="E8" s="15" t="n">
        <v>6984.63</v>
      </c>
      <c r="F8" s="16" t="n">
        <v>0.0512</v>
      </c>
      <c r="G8" s="16" t="n"/>
    </row>
    <row r="9">
      <c r="A9" s="13" t="inlineStr">
        <is>
          <t>Max Financial Services Ltd.</t>
        </is>
      </c>
      <c r="B9" s="32" t="inlineStr">
        <is>
          <t>INE180A01020</t>
        </is>
      </c>
      <c r="C9" s="32" t="inlineStr">
        <is>
          <t>Insurance</t>
        </is>
      </c>
      <c r="D9" s="14" t="n">
        <v>393133</v>
      </c>
      <c r="E9" s="15" t="n">
        <v>6691.52</v>
      </c>
      <c r="F9" s="16" t="n">
        <v>0.049</v>
      </c>
      <c r="G9" s="16" t="n"/>
    </row>
    <row r="10">
      <c r="A10" s="13" t="inlineStr">
        <is>
          <t>Max Healthcare Institute Ltd.</t>
        </is>
      </c>
      <c r="B10" s="32" t="inlineStr">
        <is>
          <t>INE027H01010</t>
        </is>
      </c>
      <c r="C10" s="32" t="inlineStr">
        <is>
          <t>Healthcare Services</t>
        </is>
      </c>
      <c r="D10" s="14" t="n">
        <v>541698</v>
      </c>
      <c r="E10" s="15" t="n">
        <v>6298.86</v>
      </c>
      <c r="F10" s="16" t="n">
        <v>0.0461</v>
      </c>
      <c r="G10" s="16" t="n"/>
    </row>
    <row r="11">
      <c r="A11" s="13" t="inlineStr">
        <is>
          <t>Coforge Ltd.</t>
        </is>
      </c>
      <c r="B11" s="32" t="inlineStr">
        <is>
          <t>INE591G01025</t>
        </is>
      </c>
      <c r="C11" s="32" t="inlineStr">
        <is>
          <t>IT - Software</t>
        </is>
      </c>
      <c r="D11" s="14" t="n">
        <v>280468</v>
      </c>
      <c r="E11" s="15" t="n">
        <v>5353.29</v>
      </c>
      <c r="F11" s="16" t="n">
        <v>0.0392</v>
      </c>
      <c r="G11" s="16" t="n"/>
    </row>
    <row r="12">
      <c r="A12" s="13" t="inlineStr">
        <is>
          <t>Persistent Systems Ltd.</t>
        </is>
      </c>
      <c r="B12" s="32" t="inlineStr">
        <is>
          <t>INE262H01021</t>
        </is>
      </c>
      <c r="C12" s="32" t="inlineStr">
        <is>
          <t>IT - Software</t>
        </is>
      </c>
      <c r="D12" s="14" t="n">
        <v>79609</v>
      </c>
      <c r="E12" s="15" t="n">
        <v>5057.56</v>
      </c>
      <c r="F12" s="16" t="n">
        <v>0.037</v>
      </c>
      <c r="G12" s="16" t="n"/>
    </row>
    <row r="13">
      <c r="A13" s="13" t="inlineStr">
        <is>
          <t>Suzlon Energy Ltd.</t>
        </is>
      </c>
      <c r="B13" s="32" t="inlineStr">
        <is>
          <t>INE040H01021</t>
        </is>
      </c>
      <c r="C13" s="32" t="inlineStr">
        <is>
          <t>Electrical Equipment</t>
        </is>
      </c>
      <c r="D13" s="14" t="n">
        <v>9151992</v>
      </c>
      <c r="E13" s="15" t="n">
        <v>4942.99</v>
      </c>
      <c r="F13" s="16" t="n">
        <v>0.0362</v>
      </c>
      <c r="G13" s="16" t="n"/>
    </row>
    <row r="14">
      <c r="A14" s="13" t="inlineStr">
        <is>
          <t>One 97 Communications Ltd.</t>
        </is>
      </c>
      <c r="B14" s="32" t="inlineStr">
        <is>
          <t>INE982J01020</t>
        </is>
      </c>
      <c r="C14" s="32" t="inlineStr">
        <is>
          <t>Financial Technology (Fintech)</t>
        </is>
      </c>
      <c r="D14" s="14" t="n">
        <v>367297</v>
      </c>
      <c r="E14" s="15" t="n">
        <v>4850.52</v>
      </c>
      <c r="F14" s="16" t="n">
        <v>0.0355</v>
      </c>
      <c r="G14" s="16" t="n"/>
    </row>
    <row r="15">
      <c r="A15" s="13" t="inlineStr">
        <is>
          <t>Solar Industries India Ltd.</t>
        </is>
      </c>
      <c r="B15" s="32" t="inlineStr">
        <is>
          <t>INE343H01029</t>
        </is>
      </c>
      <c r="C15" s="32" t="inlineStr">
        <is>
          <t>Chemicals &amp; Petrochemicals</t>
        </is>
      </c>
      <c r="D15" s="14" t="n">
        <v>34563</v>
      </c>
      <c r="E15" s="15" t="n">
        <v>4587.2</v>
      </c>
      <c r="F15" s="16" t="n">
        <v>0.0336</v>
      </c>
      <c r="G15" s="16" t="n"/>
    </row>
    <row r="16">
      <c r="A16" s="13" t="inlineStr">
        <is>
          <t>SRF Ltd.</t>
        </is>
      </c>
      <c r="B16" s="32" t="inlineStr">
        <is>
          <t>INE647A01010</t>
        </is>
      </c>
      <c r="C16" s="32" t="inlineStr">
        <is>
          <t>Chemicals &amp; Petrochemicals</t>
        </is>
      </c>
      <c r="D16" s="14" t="n">
        <v>144159</v>
      </c>
      <c r="E16" s="15" t="n">
        <v>4219.97</v>
      </c>
      <c r="F16" s="16" t="n">
        <v>0.0309</v>
      </c>
      <c r="G16" s="16" t="n"/>
    </row>
    <row r="17">
      <c r="A17" s="13" t="inlineStr">
        <is>
          <t>Fortis Healthcare Ltd.</t>
        </is>
      </c>
      <c r="B17" s="32" t="inlineStr">
        <is>
          <t>INE061F01013</t>
        </is>
      </c>
      <c r="C17" s="32" t="inlineStr">
        <is>
          <t>Healthcare Services</t>
        </is>
      </c>
      <c r="D17" s="14" t="n">
        <v>429329</v>
      </c>
      <c r="E17" s="15" t="n">
        <v>3945.96</v>
      </c>
      <c r="F17" s="16" t="n">
        <v>0.0289</v>
      </c>
      <c r="G17" s="16" t="n"/>
    </row>
    <row r="18">
      <c r="A18" s="13" t="inlineStr">
        <is>
          <t>Coromandel International Ltd.</t>
        </is>
      </c>
      <c r="B18" s="32" t="inlineStr">
        <is>
          <t>INE169A01031</t>
        </is>
      </c>
      <c r="C18" s="32" t="inlineStr">
        <is>
          <t>Fertilizers &amp; Agrochemicals</t>
        </is>
      </c>
      <c r="D18" s="14" t="n">
        <v>165558</v>
      </c>
      <c r="E18" s="15" t="n">
        <v>3943.76</v>
      </c>
      <c r="F18" s="16" t="n">
        <v>0.0289</v>
      </c>
      <c r="G18" s="16" t="n"/>
    </row>
    <row r="19">
      <c r="A19" s="13" t="inlineStr">
        <is>
          <t>HDFC Asset Management Company Ltd.</t>
        </is>
      </c>
      <c r="B19" s="32" t="inlineStr">
        <is>
          <t>INE127D01025</t>
        </is>
      </c>
      <c r="C19" s="32" t="inlineStr">
        <is>
          <t>Capital Markets</t>
        </is>
      </c>
      <c r="D19" s="14" t="n">
        <v>143246</v>
      </c>
      <c r="E19" s="15" t="n">
        <v>3828.97</v>
      </c>
      <c r="F19" s="16" t="n">
        <v>0.028</v>
      </c>
      <c r="G19" s="16" t="n"/>
    </row>
    <row r="20">
      <c r="A20" s="13" t="inlineStr">
        <is>
          <t>AU Small Finance Bank Ltd.</t>
        </is>
      </c>
      <c r="B20" s="32" t="inlineStr">
        <is>
          <t>INE949L01017</t>
        </is>
      </c>
      <c r="C20" s="32" t="inlineStr">
        <is>
          <t>Banks</t>
        </is>
      </c>
      <c r="D20" s="14" t="n">
        <v>373600</v>
      </c>
      <c r="E20" s="15" t="n">
        <v>3568.81</v>
      </c>
      <c r="F20" s="16" t="n">
        <v>0.0261</v>
      </c>
      <c r="G20" s="16" t="n"/>
    </row>
    <row r="21">
      <c r="A21" s="13" t="inlineStr">
        <is>
          <t>Dixon Technologies (India) Ltd.</t>
        </is>
      </c>
      <c r="B21" s="32" t="inlineStr">
        <is>
          <t>INE935N01020</t>
        </is>
      </c>
      <c r="C21" s="32" t="inlineStr">
        <is>
          <t>Consumer Durables</t>
        </is>
      </c>
      <c r="D21" s="14" t="n">
        <v>23629</v>
      </c>
      <c r="E21" s="15" t="n">
        <v>3450.07</v>
      </c>
      <c r="F21" s="16" t="n">
        <v>0.0253</v>
      </c>
      <c r="G21" s="16" t="n"/>
    </row>
    <row r="22">
      <c r="A22" s="13" t="inlineStr">
        <is>
          <t>Muthoot Finance Ltd.</t>
        </is>
      </c>
      <c r="B22" s="32" t="inlineStr">
        <is>
          <t>INE414G01012</t>
        </is>
      </c>
      <c r="C22" s="32" t="inlineStr">
        <is>
          <t>Finance</t>
        </is>
      </c>
      <c r="D22" s="14" t="n">
        <v>91454</v>
      </c>
      <c r="E22" s="15" t="n">
        <v>3424.22</v>
      </c>
      <c r="F22" s="16" t="n">
        <v>0.0251</v>
      </c>
      <c r="G22" s="16" t="n"/>
    </row>
    <row r="23">
      <c r="A23" s="13" t="inlineStr">
        <is>
          <t>Hitachi Energy India Ltd.</t>
        </is>
      </c>
      <c r="B23" s="32" t="inlineStr">
        <is>
          <t>INE07Y701011</t>
        </is>
      </c>
      <c r="C23" s="32" t="inlineStr">
        <is>
          <t>Electrical Equipment</t>
        </is>
      </c>
      <c r="D23" s="14" t="n">
        <v>15482</v>
      </c>
      <c r="E23" s="15" t="n">
        <v>3414.71</v>
      </c>
      <c r="F23" s="16" t="n">
        <v>0.025</v>
      </c>
      <c r="G23" s="16" t="n"/>
    </row>
    <row r="24">
      <c r="A24" s="13" t="inlineStr">
        <is>
          <t>SBI Cards &amp; Payment Services Ltd.</t>
        </is>
      </c>
      <c r="B24" s="32" t="inlineStr">
        <is>
          <t>INE018E01016</t>
        </is>
      </c>
      <c r="C24" s="32" t="inlineStr">
        <is>
          <t>Finance</t>
        </is>
      </c>
      <c r="D24" s="14" t="n">
        <v>383493</v>
      </c>
      <c r="E24" s="15" t="n">
        <v>3375.31</v>
      </c>
      <c r="F24" s="16" t="n">
        <v>0.0247</v>
      </c>
      <c r="G24" s="16" t="n"/>
    </row>
    <row r="25">
      <c r="A25" s="13" t="inlineStr">
        <is>
          <t>The Federal Bank Ltd.</t>
        </is>
      </c>
      <c r="B25" s="32" t="inlineStr">
        <is>
          <t>INE171A01029</t>
        </is>
      </c>
      <c r="C25" s="32" t="inlineStr">
        <is>
          <t>Banks</t>
        </is>
      </c>
      <c r="D25" s="14" t="n">
        <v>1277410</v>
      </c>
      <c r="E25" s="15" t="n">
        <v>3294.7</v>
      </c>
      <c r="F25" s="16" t="n">
        <v>0.0241</v>
      </c>
      <c r="G25" s="16" t="n"/>
    </row>
    <row r="26">
      <c r="A26" s="13" t="inlineStr">
        <is>
          <t>UPL Ltd.</t>
        </is>
      </c>
      <c r="B26" s="32" t="inlineStr">
        <is>
          <t>INE628A01036</t>
        </is>
      </c>
      <c r="C26" s="32" t="inlineStr">
        <is>
          <t>Fertilizers &amp; Agrochemicals</t>
        </is>
      </c>
      <c r="D26" s="14" t="n">
        <v>403188</v>
      </c>
      <c r="E26" s="15" t="n">
        <v>3058.79</v>
      </c>
      <c r="F26" s="16" t="n">
        <v>0.0224</v>
      </c>
      <c r="G26" s="16" t="n"/>
    </row>
    <row r="27">
      <c r="A27" s="13" t="inlineStr">
        <is>
          <t>PB Fintech Ltd.</t>
        </is>
      </c>
      <c r="B27" s="32" t="inlineStr">
        <is>
          <t>INE417T01026</t>
        </is>
      </c>
      <c r="C27" s="32" t="inlineStr">
        <is>
          <t>Financial Technology (Fintech)</t>
        </is>
      </c>
      <c r="D27" s="14" t="n">
        <v>163066</v>
      </c>
      <c r="E27" s="15" t="n">
        <v>2966.01</v>
      </c>
      <c r="F27" s="16" t="n">
        <v>0.0217</v>
      </c>
      <c r="G27" s="16" t="n"/>
    </row>
    <row r="28">
      <c r="A28" s="13" t="inlineStr">
        <is>
          <t>FSN E-Commerce Ventures Ltd.</t>
        </is>
      </c>
      <c r="B28" s="32" t="inlineStr">
        <is>
          <t>INE388Y01029</t>
        </is>
      </c>
      <c r="C28" s="32" t="inlineStr">
        <is>
          <t>Retailing</t>
        </is>
      </c>
      <c r="D28" s="14" t="n">
        <v>1100721</v>
      </c>
      <c r="E28" s="15" t="n">
        <v>2942.34</v>
      </c>
      <c r="F28" s="16" t="n">
        <v>0.0216</v>
      </c>
      <c r="G28" s="16" t="n"/>
    </row>
    <row r="29">
      <c r="A29" s="13" t="inlineStr">
        <is>
          <t>JK Cement Ltd.</t>
        </is>
      </c>
      <c r="B29" s="32" t="inlineStr">
        <is>
          <t>INE823G01014</t>
        </is>
      </c>
      <c r="C29" s="32" t="inlineStr">
        <is>
          <t>Cement &amp; Cement Products</t>
        </is>
      </c>
      <c r="D29" s="14" t="n">
        <v>50930</v>
      </c>
      <c r="E29" s="15" t="n">
        <v>2932.55</v>
      </c>
      <c r="F29" s="16" t="n">
        <v>0.0215</v>
      </c>
      <c r="G29" s="16" t="n"/>
    </row>
    <row r="30">
      <c r="A30" s="13" t="inlineStr">
        <is>
          <t>Indus Towers Ltd.</t>
        </is>
      </c>
      <c r="B30" s="32" t="inlineStr">
        <is>
          <t>INE121J01017</t>
        </is>
      </c>
      <c r="C30" s="32" t="inlineStr">
        <is>
          <t>Telecom - Services</t>
        </is>
      </c>
      <c r="D30" s="14" t="n">
        <v>717046</v>
      </c>
      <c r="E30" s="15" t="n">
        <v>2875.71</v>
      </c>
      <c r="F30" s="16" t="n">
        <v>0.0211</v>
      </c>
      <c r="G30" s="16" t="n"/>
    </row>
    <row r="31">
      <c r="A31" s="13" t="inlineStr">
        <is>
          <t>Marico Ltd.</t>
        </is>
      </c>
      <c r="B31" s="32" t="inlineStr">
        <is>
          <t>INE196A01026</t>
        </is>
      </c>
      <c r="C31" s="32" t="inlineStr">
        <is>
          <t>Agricultural Food &amp; other Products</t>
        </is>
      </c>
      <c r="D31" s="14" t="n">
        <v>398626</v>
      </c>
      <c r="E31" s="15" t="n">
        <v>2859.74</v>
      </c>
      <c r="F31" s="16" t="n">
        <v>0.0209</v>
      </c>
      <c r="G31" s="16" t="n"/>
    </row>
    <row r="32">
      <c r="A32" s="13" t="inlineStr">
        <is>
          <t>Sundaram Finance Ltd.</t>
        </is>
      </c>
      <c r="B32" s="32" t="inlineStr">
        <is>
          <t>INE660A01013</t>
        </is>
      </c>
      <c r="C32" s="32" t="inlineStr">
        <is>
          <t>Finance</t>
        </is>
      </c>
      <c r="D32" s="14" t="n">
        <v>54870</v>
      </c>
      <c r="E32" s="15" t="n">
        <v>2594.58</v>
      </c>
      <c r="F32" s="16" t="n">
        <v>0.019</v>
      </c>
      <c r="G32" s="16" t="n"/>
    </row>
    <row r="33">
      <c r="A33" s="13" t="inlineStr">
        <is>
          <t>APL Apollo Tubes Ltd.</t>
        </is>
      </c>
      <c r="B33" s="32" t="inlineStr">
        <is>
          <t>INE702C01027</t>
        </is>
      </c>
      <c r="C33" s="32" t="inlineStr">
        <is>
          <t>Industrial Products</t>
        </is>
      </c>
      <c r="D33" s="14" t="n">
        <v>144894</v>
      </c>
      <c r="E33" s="15" t="n">
        <v>2490.58</v>
      </c>
      <c r="F33" s="16" t="n">
        <v>0.0182</v>
      </c>
      <c r="G33" s="16" t="n"/>
    </row>
    <row r="34">
      <c r="A34" s="13" t="inlineStr">
        <is>
          <t>Lupin Ltd.</t>
        </is>
      </c>
      <c r="B34" s="32" t="inlineStr">
        <is>
          <t>INE326A01037</t>
        </is>
      </c>
      <c r="C34" s="32" t="inlineStr">
        <is>
          <t>Pharmaceuticals &amp; Biotechnology</t>
        </is>
      </c>
      <c r="D34" s="14" t="n">
        <v>119412</v>
      </c>
      <c r="E34" s="15" t="n">
        <v>2486.4</v>
      </c>
      <c r="F34" s="16" t="n">
        <v>0.0182</v>
      </c>
      <c r="G34" s="16" t="n"/>
    </row>
    <row r="35">
      <c r="A35" s="13" t="inlineStr">
        <is>
          <t>Mazagon Dock Shipbuilders Ltd.</t>
        </is>
      </c>
      <c r="B35" s="32" t="inlineStr">
        <is>
          <t>INE249Z01020</t>
        </is>
      </c>
      <c r="C35" s="32" t="inlineStr">
        <is>
          <t>Industrial Manufacturing</t>
        </is>
      </c>
      <c r="D35" s="14" t="n">
        <v>91035</v>
      </c>
      <c r="E35" s="15" t="n">
        <v>2439.37</v>
      </c>
      <c r="F35" s="16" t="n">
        <v>0.0179</v>
      </c>
      <c r="G35" s="16" t="n"/>
    </row>
    <row r="36">
      <c r="A36" s="13" t="inlineStr">
        <is>
          <t>Hindustan Petroleum Corporation Ltd.</t>
        </is>
      </c>
      <c r="B36" s="32" t="inlineStr">
        <is>
          <t>INE094A01015</t>
        </is>
      </c>
      <c r="C36" s="32" t="inlineStr">
        <is>
          <t>Petroleum Products</t>
        </is>
      </c>
      <c r="D36" s="14" t="n">
        <v>514266</v>
      </c>
      <c r="E36" s="15" t="n">
        <v>2352.77</v>
      </c>
      <c r="F36" s="16" t="n">
        <v>0.0172</v>
      </c>
      <c r="G36" s="16" t="n"/>
    </row>
    <row r="37">
      <c r="A37" s="13" t="inlineStr">
        <is>
          <t>MRF Ltd.</t>
        </is>
      </c>
      <c r="B37" s="32" t="inlineStr">
        <is>
          <t>INE883A01011</t>
        </is>
      </c>
      <c r="C37" s="32" t="inlineStr">
        <is>
          <t>Auto Components</t>
        </is>
      </c>
      <c r="D37" s="14" t="n">
        <v>1453</v>
      </c>
      <c r="E37" s="15" t="n">
        <v>2214.66</v>
      </c>
      <c r="F37" s="16" t="n">
        <v>0.0162</v>
      </c>
      <c r="G37" s="16" t="n"/>
    </row>
    <row r="38">
      <c r="A38" s="13" t="inlineStr">
        <is>
          <t>Lloyds Metals And Energy Ltd.</t>
        </is>
      </c>
      <c r="B38" s="32" t="inlineStr">
        <is>
          <t>INE281B01032</t>
        </is>
      </c>
      <c r="C38" s="32" t="inlineStr">
        <is>
          <t>Minerals &amp; Mining</t>
        </is>
      </c>
      <c r="D38" s="14" t="n">
        <v>171840</v>
      </c>
      <c r="E38" s="15" t="n">
        <v>2097.14</v>
      </c>
      <c r="F38" s="16" t="n">
        <v>0.0154</v>
      </c>
      <c r="G38" s="16" t="n"/>
    </row>
    <row r="39">
      <c r="A39" s="13" t="inlineStr">
        <is>
          <t>L&amp;T Finance Ltd.</t>
        </is>
      </c>
      <c r="B39" s="32" t="inlineStr">
        <is>
          <t>INE498L01015</t>
        </is>
      </c>
      <c r="C39" s="32" t="inlineStr">
        <is>
          <t>Finance</t>
        </is>
      </c>
      <c r="D39" s="14" t="n">
        <v>567030</v>
      </c>
      <c r="E39" s="15" t="n">
        <v>1771.12</v>
      </c>
      <c r="F39" s="16" t="n">
        <v>0.013</v>
      </c>
      <c r="G39" s="16" t="n"/>
    </row>
    <row r="40">
      <c r="A40" s="13" t="inlineStr">
        <is>
          <t>Page Industries Ltd.</t>
        </is>
      </c>
      <c r="B40" s="32" t="inlineStr">
        <is>
          <t>INE761H01022</t>
        </is>
      </c>
      <c r="C40" s="32" t="inlineStr">
        <is>
          <t>Textiles &amp; Apparels</t>
        </is>
      </c>
      <c r="D40" s="14" t="n">
        <v>4599</v>
      </c>
      <c r="E40" s="15" t="n">
        <v>1762.34</v>
      </c>
      <c r="F40" s="16" t="n">
        <v>0.0129</v>
      </c>
      <c r="G40" s="16" t="n"/>
    </row>
    <row r="41">
      <c r="A41" s="13" t="inlineStr">
        <is>
          <t>Bharat Dynamics Ltd.</t>
        </is>
      </c>
      <c r="B41" s="32" t="inlineStr">
        <is>
          <t>INE171Z01026</t>
        </is>
      </c>
      <c r="C41" s="32" t="inlineStr">
        <is>
          <t>Aerospace &amp; Defense</t>
        </is>
      </c>
      <c r="D41" s="14" t="n">
        <v>110355</v>
      </c>
      <c r="E41" s="15" t="n">
        <v>1670.33</v>
      </c>
      <c r="F41" s="16" t="n">
        <v>0.0122</v>
      </c>
      <c r="G41" s="16" t="n"/>
    </row>
    <row r="42">
      <c r="A42" s="13" t="inlineStr">
        <is>
          <t>Indian Bank</t>
        </is>
      </c>
      <c r="B42" s="32" t="inlineStr">
        <is>
          <t>INE562A01011</t>
        </is>
      </c>
      <c r="C42" s="32" t="inlineStr">
        <is>
          <t>Banks</t>
        </is>
      </c>
      <c r="D42" s="14" t="n">
        <v>179255</v>
      </c>
      <c r="E42" s="15" t="n">
        <v>1559.97</v>
      </c>
      <c r="F42" s="16" t="n">
        <v>0.0114</v>
      </c>
      <c r="G42" s="16" t="n"/>
    </row>
    <row r="43">
      <c r="A43" s="13" t="inlineStr">
        <is>
          <t>Bharti Hexacom Ltd.</t>
        </is>
      </c>
      <c r="B43" s="32" t="inlineStr">
        <is>
          <t>INE343G01021</t>
        </is>
      </c>
      <c r="C43" s="32" t="inlineStr">
        <is>
          <t>Telecom - Services</t>
        </is>
      </c>
      <c r="D43" s="14" t="n">
        <v>87045</v>
      </c>
      <c r="E43" s="15" t="n">
        <v>1539.22</v>
      </c>
      <c r="F43" s="16" t="n">
        <v>0.0113</v>
      </c>
      <c r="G43" s="16" t="n"/>
    </row>
    <row r="44">
      <c r="A44" s="13" t="inlineStr">
        <is>
          <t>Jubilant Foodworks Ltd.</t>
        </is>
      </c>
      <c r="B44" s="32" t="inlineStr">
        <is>
          <t>INE797F01020</t>
        </is>
      </c>
      <c r="C44" s="32" t="inlineStr">
        <is>
          <t>Leisure Services</t>
        </is>
      </c>
      <c r="D44" s="14" t="n">
        <v>243729</v>
      </c>
      <c r="E44" s="15" t="n">
        <v>1466.03</v>
      </c>
      <c r="F44" s="16" t="n">
        <v>0.0107</v>
      </c>
      <c r="G44" s="16" t="n"/>
    </row>
    <row r="45">
      <c r="A45" s="13" t="inlineStr">
        <is>
          <t>Berger Paints (I) Ltd.</t>
        </is>
      </c>
      <c r="B45" s="32" t="inlineStr">
        <is>
          <t>INE463A01038</t>
        </is>
      </c>
      <c r="C45" s="32" t="inlineStr">
        <is>
          <t>Consumer Durables</t>
        </is>
      </c>
      <c r="D45" s="14" t="n">
        <v>246726</v>
      </c>
      <c r="E45" s="15" t="n">
        <v>1393.01</v>
      </c>
      <c r="F45" s="16" t="n">
        <v>0.0102</v>
      </c>
      <c r="G45" s="16" t="n"/>
    </row>
    <row r="46">
      <c r="A46" s="13" t="inlineStr">
        <is>
          <t>Abbott India Ltd.</t>
        </is>
      </c>
      <c r="B46" s="32" t="inlineStr">
        <is>
          <t>INE358A01014</t>
        </is>
      </c>
      <c r="C46" s="32" t="inlineStr">
        <is>
          <t>Pharmaceuticals &amp; Biotechnology</t>
        </is>
      </c>
      <c r="D46" s="14" t="n">
        <v>3815</v>
      </c>
      <c r="E46" s="15" t="n">
        <v>1147.36</v>
      </c>
      <c r="F46" s="16" t="n">
        <v>0.008399999999999999</v>
      </c>
      <c r="G46" s="16" t="n"/>
    </row>
    <row r="47">
      <c r="A47" s="13" t="inlineStr">
        <is>
          <t>Dalmia Bharat Ltd.</t>
        </is>
      </c>
      <c r="B47" s="32" t="inlineStr">
        <is>
          <t>INE00R701025</t>
        </is>
      </c>
      <c r="C47" s="32" t="inlineStr">
        <is>
          <t>Cement &amp; Cement Products</t>
        </is>
      </c>
      <c r="D47" s="14" t="n">
        <v>52031</v>
      </c>
      <c r="E47" s="15" t="n">
        <v>1045.51</v>
      </c>
      <c r="F47" s="16" t="n">
        <v>0.0077</v>
      </c>
      <c r="G47" s="16" t="n"/>
    </row>
    <row r="48">
      <c r="A48" s="13" t="inlineStr">
        <is>
          <t>UNO Minda Ltd.</t>
        </is>
      </c>
      <c r="B48" s="32" t="inlineStr">
        <is>
          <t>INE405E01023</t>
        </is>
      </c>
      <c r="C48" s="32" t="inlineStr">
        <is>
          <t>Auto Components</t>
        </is>
      </c>
      <c r="D48" s="14" t="n">
        <v>75655</v>
      </c>
      <c r="E48" s="15" t="n">
        <v>988.66</v>
      </c>
      <c r="F48" s="16" t="n">
        <v>0.0072</v>
      </c>
      <c r="G48" s="16" t="n"/>
    </row>
    <row r="49">
      <c r="A49" s="13" t="inlineStr">
        <is>
          <t>GlaxoSmithKline Pharmaceuticals Ltd.</t>
        </is>
      </c>
      <c r="B49" s="32" t="inlineStr">
        <is>
          <t>INE159A01016</t>
        </is>
      </c>
      <c r="C49" s="32" t="inlineStr">
        <is>
          <t>Pharmaceuticals &amp; Biotechnology</t>
        </is>
      </c>
      <c r="D49" s="14" t="n">
        <v>37425</v>
      </c>
      <c r="E49" s="15" t="n">
        <v>961.64</v>
      </c>
      <c r="F49" s="16" t="n">
        <v>0.007</v>
      </c>
      <c r="G49" s="16" t="n"/>
    </row>
    <row r="50">
      <c r="A50" s="13" t="inlineStr">
        <is>
          <t>IPCA Laboratories Ltd.</t>
        </is>
      </c>
      <c r="B50" s="32" t="inlineStr">
        <is>
          <t>INE571A01038</t>
        </is>
      </c>
      <c r="C50" s="32" t="inlineStr">
        <is>
          <t>Pharmaceuticals &amp; Biotechnology</t>
        </is>
      </c>
      <c r="D50" s="14" t="n">
        <v>61071</v>
      </c>
      <c r="E50" s="15" t="n">
        <v>887.42</v>
      </c>
      <c r="F50" s="16" t="n">
        <v>0.0065</v>
      </c>
      <c r="G50" s="16" t="n"/>
    </row>
    <row r="51">
      <c r="A51" s="13" t="inlineStr">
        <is>
          <t>K.P.R. Mill Ltd.</t>
        </is>
      </c>
      <c r="B51" s="32" t="inlineStr">
        <is>
          <t>INE930H01031</t>
        </is>
      </c>
      <c r="C51" s="32" t="inlineStr">
        <is>
          <t>Textiles &amp; Apparels</t>
        </is>
      </c>
      <c r="D51" s="14" t="n">
        <v>81420</v>
      </c>
      <c r="E51" s="15" t="n">
        <v>878.9299999999999</v>
      </c>
      <c r="F51" s="16" t="n">
        <v>0.0064</v>
      </c>
      <c r="G51" s="16" t="n"/>
    </row>
    <row r="52">
      <c r="A52" s="13" t="inlineStr">
        <is>
          <t>Indraprastha Gas Ltd.</t>
        </is>
      </c>
      <c r="B52" s="32" t="inlineStr">
        <is>
          <t>INE203G01027</t>
        </is>
      </c>
      <c r="C52" s="32" t="inlineStr">
        <is>
          <t>Gas</t>
        </is>
      </c>
      <c r="D52" s="14" t="n">
        <v>414698</v>
      </c>
      <c r="E52" s="15" t="n">
        <v>826.8200000000001</v>
      </c>
      <c r="F52" s="16" t="n">
        <v>0.0061</v>
      </c>
      <c r="G52" s="16" t="n"/>
    </row>
    <row r="53">
      <c r="A53" s="13" t="inlineStr">
        <is>
          <t>Biocon Ltd.</t>
        </is>
      </c>
      <c r="B53" s="32" t="inlineStr">
        <is>
          <t>INE376G01013</t>
        </is>
      </c>
      <c r="C53" s="32" t="inlineStr">
        <is>
          <t>Pharmaceuticals &amp; Biotechnology</t>
        </is>
      </c>
      <c r="D53" s="14" t="n">
        <v>202576</v>
      </c>
      <c r="E53" s="15" t="n">
        <v>806.96</v>
      </c>
      <c r="F53" s="16" t="n">
        <v>0.0059</v>
      </c>
      <c r="G53" s="16" t="n"/>
    </row>
    <row r="54">
      <c r="A54" s="13" t="inlineStr">
        <is>
          <t>Kalyan Jewellers India Ltd.</t>
        </is>
      </c>
      <c r="B54" s="32" t="inlineStr">
        <is>
          <t>INE303R01014</t>
        </is>
      </c>
      <c r="C54" s="32" t="inlineStr">
        <is>
          <t>Consumer Durables</t>
        </is>
      </c>
      <c r="D54" s="14" t="n">
        <v>147917</v>
      </c>
      <c r="E54" s="15" t="n">
        <v>747.5</v>
      </c>
      <c r="F54" s="16" t="n">
        <v>0.0055</v>
      </c>
      <c r="G54" s="16" t="n"/>
    </row>
    <row r="55">
      <c r="A55" s="13" t="inlineStr">
        <is>
          <t>Rail Vikas Nigam Ltd.</t>
        </is>
      </c>
      <c r="B55" s="32" t="inlineStr">
        <is>
          <t>INE415G01027</t>
        </is>
      </c>
      <c r="C55" s="32" t="inlineStr">
        <is>
          <t>Construction</t>
        </is>
      </c>
      <c r="D55" s="14" t="n">
        <v>195443</v>
      </c>
      <c r="E55" s="15" t="n">
        <v>633.4299999999999</v>
      </c>
      <c r="F55" s="16" t="n">
        <v>0.0046</v>
      </c>
      <c r="G55" s="16" t="n"/>
    </row>
    <row r="56">
      <c r="A56" s="13" t="inlineStr">
        <is>
          <t>CRISIL Ltd.</t>
        </is>
      </c>
      <c r="B56" s="32" t="inlineStr">
        <is>
          <t>INE007A01025</t>
        </is>
      </c>
      <c r="C56" s="32" t="inlineStr">
        <is>
          <t>Finance</t>
        </is>
      </c>
      <c r="D56" s="14" t="n">
        <v>13079</v>
      </c>
      <c r="E56" s="15" t="n">
        <v>578.58</v>
      </c>
      <c r="F56" s="16" t="n">
        <v>0.0042</v>
      </c>
      <c r="G56" s="16" t="n"/>
    </row>
    <row r="57">
      <c r="A57" s="13" t="inlineStr">
        <is>
          <t>Godrej Industries Ltd.</t>
        </is>
      </c>
      <c r="B57" s="32" t="inlineStr">
        <is>
          <t>INE233A01035</t>
        </is>
      </c>
      <c r="C57" s="32" t="inlineStr">
        <is>
          <t>Diversified</t>
        </is>
      </c>
      <c r="D57" s="14" t="n">
        <v>38247</v>
      </c>
      <c r="E57" s="15" t="n">
        <v>402.21</v>
      </c>
      <c r="F57" s="16" t="n">
        <v>0.0029</v>
      </c>
      <c r="G57" s="16" t="n"/>
    </row>
    <row r="58">
      <c r="A58" s="17" t="inlineStr">
        <is>
          <t>Sub Total</t>
        </is>
      </c>
      <c r="B58" s="33" t="n"/>
      <c r="C58" s="33" t="n"/>
      <c r="D58" s="18" t="n"/>
      <c r="E58" s="38" t="n">
        <v>136610.73</v>
      </c>
      <c r="F58" s="39" t="n">
        <v>1.0002</v>
      </c>
      <c r="G58" s="21" t="n"/>
    </row>
    <row r="59">
      <c r="A59" s="17" t="inlineStr">
        <is>
          <t>(b) Unlisted</t>
        </is>
      </c>
      <c r="B59" s="32" t="n"/>
      <c r="C59" s="32" t="n"/>
      <c r="D59" s="14" t="n"/>
      <c r="E59" s="15" t="n"/>
      <c r="F59" s="16" t="n"/>
      <c r="G59" s="16" t="n"/>
    </row>
    <row r="60">
      <c r="A60" s="17" t="inlineStr">
        <is>
          <t>Sub Total</t>
        </is>
      </c>
      <c r="B60" s="32" t="n"/>
      <c r="C60" s="32" t="n"/>
      <c r="D60" s="14" t="n"/>
      <c r="E60" s="40" t="inlineStr">
        <is>
          <t>NIL</t>
        </is>
      </c>
      <c r="F60" s="41" t="inlineStr">
        <is>
          <t>NIL</t>
        </is>
      </c>
      <c r="G60" s="16" t="n"/>
    </row>
    <row r="61">
      <c r="A61" s="25" t="inlineStr">
        <is>
          <t>TOTAL</t>
        </is>
      </c>
      <c r="B61" s="34" t="n"/>
      <c r="C61" s="34" t="n"/>
      <c r="D61" s="26" t="n"/>
      <c r="E61" s="29" t="n">
        <v>136610.73</v>
      </c>
      <c r="F61" s="30" t="n">
        <v>1.0002</v>
      </c>
      <c r="G61" s="21" t="n"/>
    </row>
    <row r="62">
      <c r="A62" s="13" t="n"/>
      <c r="B62" s="32" t="n"/>
      <c r="C62" s="32" t="n"/>
      <c r="D62" s="14" t="n"/>
      <c r="E62" s="15" t="n"/>
      <c r="F62" s="16" t="n"/>
      <c r="G62" s="16" t="n"/>
    </row>
    <row r="63">
      <c r="A63" s="13" t="n"/>
      <c r="B63" s="32" t="n"/>
      <c r="C63" s="32" t="n"/>
      <c r="D63" s="14" t="n"/>
      <c r="E63" s="15" t="n"/>
      <c r="F63" s="16" t="n"/>
      <c r="G63" s="16" t="n"/>
    </row>
    <row r="64">
      <c r="A64" s="17" t="inlineStr">
        <is>
          <t>TREPS / Reverse Repo</t>
        </is>
      </c>
      <c r="B64" s="32" t="n"/>
      <c r="C64" s="32" t="n"/>
      <c r="D64" s="14" t="n"/>
      <c r="E64" s="15" t="n"/>
      <c r="F64" s="16" t="n"/>
      <c r="G64" s="16" t="n"/>
    </row>
    <row r="65">
      <c r="A65" s="13" t="inlineStr">
        <is>
          <t>Clearing Corporation of India Ltd.</t>
        </is>
      </c>
      <c r="B65" s="32" t="n"/>
      <c r="C65" s="32" t="n"/>
      <c r="D65" s="14" t="n"/>
      <c r="E65" s="15" t="n">
        <v>309.86</v>
      </c>
      <c r="F65" s="16" t="n">
        <v>0.0023</v>
      </c>
      <c r="G65" s="16" t="n">
        <v>0.053935</v>
      </c>
    </row>
    <row r="66">
      <c r="A66" s="17" t="inlineStr">
        <is>
          <t>Sub Total</t>
        </is>
      </c>
      <c r="B66" s="33" t="n"/>
      <c r="C66" s="33" t="n"/>
      <c r="D66" s="18" t="n"/>
      <c r="E66" s="38" t="n">
        <v>309.86</v>
      </c>
      <c r="F66" s="39" t="n">
        <v>0.0023</v>
      </c>
      <c r="G66" s="21" t="n"/>
    </row>
    <row r="67">
      <c r="A67" s="13" t="n"/>
      <c r="B67" s="32" t="n"/>
      <c r="C67" s="32" t="n"/>
      <c r="D67" s="14" t="n"/>
      <c r="E67" s="15" t="n"/>
      <c r="F67" s="16" t="n"/>
      <c r="G67" s="16" t="n"/>
    </row>
    <row r="68">
      <c r="A68" s="25" t="inlineStr">
        <is>
          <t>TOTAL</t>
        </is>
      </c>
      <c r="B68" s="34" t="n"/>
      <c r="C68" s="34" t="n"/>
      <c r="D68" s="26" t="n"/>
      <c r="E68" s="19" t="n">
        <v>309.86</v>
      </c>
      <c r="F68" s="20" t="n">
        <v>0.0023</v>
      </c>
      <c r="G68" s="21" t="n"/>
    </row>
    <row r="69">
      <c r="A69" s="13" t="inlineStr">
        <is>
          <t>Accrued Interest</t>
        </is>
      </c>
      <c r="B69" s="32" t="n"/>
      <c r="C69" s="32" t="n"/>
      <c r="D69" s="14" t="n"/>
      <c r="E69" s="15" t="n">
        <v>0.1373625</v>
      </c>
      <c r="F69" s="16" t="n">
        <v>1e-06</v>
      </c>
      <c r="G69" s="16" t="n"/>
    </row>
    <row r="70">
      <c r="A70" s="13" t="inlineStr">
        <is>
          <t>Net Receivables/(Payables)</t>
        </is>
      </c>
      <c r="B70" s="32" t="n"/>
      <c r="C70" s="32" t="n"/>
      <c r="D70" s="14" t="n"/>
      <c r="E70" s="36" t="n">
        <v>-409.2573625</v>
      </c>
      <c r="F70" s="37" t="n">
        <v>-0.002501</v>
      </c>
      <c r="G70" s="16" t="n">
        <v>0.053934</v>
      </c>
    </row>
    <row r="71">
      <c r="A71" s="27" t="inlineStr">
        <is>
          <t>GRAND TOTAL</t>
        </is>
      </c>
      <c r="B71" s="35" t="n"/>
      <c r="C71" s="35" t="n"/>
      <c r="D71" s="28" t="n"/>
      <c r="E71" s="29" t="n">
        <v>136511.47</v>
      </c>
      <c r="F71" s="30" t="n">
        <v>1</v>
      </c>
      <c r="G71" s="30" t="n"/>
    </row>
    <row r="76">
      <c r="A76" s="83" t="inlineStr">
        <is>
          <t>Notes:</t>
        </is>
      </c>
    </row>
    <row r="77">
      <c r="A77" s="57" t="inlineStr">
        <is>
          <t>1. Security in default beyond its maturiy date</t>
        </is>
      </c>
      <c r="B77" s="3" t="inlineStr">
        <is>
          <t>NIL</t>
        </is>
      </c>
    </row>
    <row r="78">
      <c r="A78" t="inlineStr">
        <is>
          <t>2. NAV at the beginning of the period (Rs. per unit)</t>
        </is>
      </c>
    </row>
    <row r="79">
      <c r="A79" t="inlineStr">
        <is>
          <t>Plan /option (Face Value 10)</t>
        </is>
      </c>
      <c r="B79" t="inlineStr">
        <is>
          <t>As on</t>
        </is>
      </c>
      <c r="C79" t="inlineStr">
        <is>
          <t>As on</t>
        </is>
      </c>
    </row>
    <row r="80">
      <c r="B80" s="58" t="n">
        <v>45961</v>
      </c>
      <c r="C80" s="58" t="n">
        <v>45989</v>
      </c>
    </row>
    <row r="81">
      <c r="A81" t="inlineStr">
        <is>
          <t>Direct Plan  Growth Option</t>
        </is>
      </c>
      <c r="B81" t="n">
        <v>18.2798</v>
      </c>
      <c r="C81" t="n">
        <v>18.7765</v>
      </c>
    </row>
    <row r="82">
      <c r="A82" t="inlineStr">
        <is>
          <t>Direct Plan IDCW Option</t>
        </is>
      </c>
      <c r="B82" t="n">
        <v>18.2828</v>
      </c>
      <c r="C82" t="n">
        <v>18.7795</v>
      </c>
    </row>
    <row r="83">
      <c r="A83" t="inlineStr">
        <is>
          <t>Regular Plan  Growth Option</t>
        </is>
      </c>
      <c r="B83" t="n">
        <v>17.9027</v>
      </c>
      <c r="C83" t="n">
        <v>18.3795</v>
      </c>
    </row>
    <row r="84">
      <c r="A84" t="inlineStr">
        <is>
          <t>Regular Plan IDCW Option</t>
        </is>
      </c>
      <c r="B84" t="n">
        <v>17.9028</v>
      </c>
      <c r="C84" t="n">
        <v>18.3796</v>
      </c>
    </row>
    <row r="86">
      <c r="A86" t="inlineStr">
        <is>
          <t xml:space="preserve">3. Total Dividend (Net) declared during the month </t>
        </is>
      </c>
      <c r="B86" s="3" t="inlineStr">
        <is>
          <t>NIL</t>
        </is>
      </c>
    </row>
    <row r="87">
      <c r="A87" t="inlineStr">
        <is>
          <t>4. Bonus was declared during the month</t>
        </is>
      </c>
      <c r="B87" s="3" t="inlineStr">
        <is>
          <t>NIL</t>
        </is>
      </c>
    </row>
    <row r="88" ht="29" customHeight="1">
      <c r="A88" s="57" t="inlineStr">
        <is>
          <t>5. Investment in Repo of Corporate Debt Securities during the month ended November 30, 2025</t>
        </is>
      </c>
      <c r="B88" s="3" t="inlineStr">
        <is>
          <t>NIL</t>
        </is>
      </c>
    </row>
    <row r="89" ht="29" customHeight="1">
      <c r="A89" s="57" t="inlineStr">
        <is>
          <t>6. Investment in foreign securities/ADRs/GDRs at the end of the month</t>
        </is>
      </c>
      <c r="B89" s="3" t="inlineStr">
        <is>
          <t>NIL</t>
        </is>
      </c>
    </row>
    <row r="90">
      <c r="A90" t="inlineStr">
        <is>
          <t>7. Portfolio Turnover Ratio</t>
        </is>
      </c>
      <c r="B90" s="60" t="n">
        <v>0.9493</v>
      </c>
    </row>
    <row r="91" ht="43.5" customHeight="1">
      <c r="A91" s="57" t="inlineStr">
        <is>
          <t>8. Total gross exposure to derivative instruments (excluding reversed positions) at the end of the month (Rs. in Lakhs)</t>
        </is>
      </c>
      <c r="B91" s="3" t="inlineStr">
        <is>
          <t>NIL</t>
        </is>
      </c>
    </row>
    <row r="92">
      <c r="B92" s="3" t="n"/>
    </row>
    <row r="93" ht="29" customHeight="1">
      <c r="A93" s="57" t="inlineStr">
        <is>
          <t>9. Margin Deposits includes Margin money placed on derivatives other than margin money placed with bank</t>
        </is>
      </c>
      <c r="B93" s="3" t="inlineStr">
        <is>
          <t>NIL</t>
        </is>
      </c>
    </row>
    <row r="94" ht="29" customHeight="1">
      <c r="A94" s="57" t="inlineStr">
        <is>
          <t>10. Value of investment made by other schemes under same management (Rs. In Lakhs)</t>
        </is>
      </c>
      <c r="B94" t="inlineStr">
        <is>
          <t>NIL</t>
        </is>
      </c>
    </row>
    <row r="95" ht="29" customHeight="1">
      <c r="A95" s="57" t="inlineStr">
        <is>
          <t>11. Number of instance of deviation In valuation of securities</t>
        </is>
      </c>
      <c r="B95" s="3" t="inlineStr">
        <is>
          <t>NIL</t>
        </is>
      </c>
    </row>
    <row r="96" ht="29" customHeight="1">
      <c r="A96" s="57" t="inlineStr">
        <is>
          <t>12. Total value and percentage of illiquid equity shares / securities</t>
        </is>
      </c>
      <c r="B96" s="3" t="inlineStr">
        <is>
          <t>NIL</t>
        </is>
      </c>
    </row>
    <row r="98" ht="70" customHeight="1">
      <c r="A98" s="85" t="inlineStr">
        <is>
          <t>Scheme Name</t>
        </is>
      </c>
      <c r="B98" s="85" t="inlineStr">
        <is>
          <t>Risk- O - Meter</t>
        </is>
      </c>
      <c r="C98" s="85" t="inlineStr">
        <is>
          <t>Benchmark of the Scheme</t>
        </is>
      </c>
      <c r="D98" s="85" t="inlineStr">
        <is>
          <t>Benchmark Risk-o-meter</t>
        </is>
      </c>
    </row>
    <row r="99" ht="70" customHeight="1">
      <c r="A99" s="85" t="inlineStr">
        <is>
          <t>Edelweiss NIFTY Midcap 150 Momentum 50 Index Fund</t>
        </is>
      </c>
      <c r="B99" s="85" t="n"/>
      <c r="C99" s="85" t="inlineStr">
        <is>
          <t>NIFTY Midcap 150 Moment 50 TRI</t>
        </is>
      </c>
      <c r="D99" s="85" t="n"/>
      <c r="E9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9.xml><?xml version="1.0" encoding="utf-8"?>
<worksheet xmlns="http://schemas.openxmlformats.org/spreadsheetml/2006/main">
  <sheetPr>
    <outlinePr summaryBelow="1" summaryRight="1"/>
    <pageSetUpPr/>
  </sheetPr>
  <dimension ref="A1:G52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7265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NIFTY BANK ETF AS ON NOVEMBER 30, 2025</t>
        </is>
      </c>
    </row>
    <row r="2" ht="31.5" customHeight="1">
      <c r="A2" s="84" t="inlineStr">
        <is>
          <t>(An open-ended exchange traded scheme replicating/tracking Nifty Bank Total return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HDFC Bank Ltd.</t>
        </is>
      </c>
      <c r="B8" s="32" t="inlineStr">
        <is>
          <t>INE040A01034</t>
        </is>
      </c>
      <c r="C8" s="32" t="inlineStr">
        <is>
          <t>Banks</t>
        </is>
      </c>
      <c r="D8" s="14" t="n">
        <v>13873</v>
      </c>
      <c r="E8" s="15" t="n">
        <v>139.78</v>
      </c>
      <c r="F8" s="16" t="n">
        <v>0.2763</v>
      </c>
      <c r="G8" s="16" t="n"/>
    </row>
    <row r="9">
      <c r="A9" s="13" t="inlineStr">
        <is>
          <t>ICICI Bank Ltd.</t>
        </is>
      </c>
      <c r="B9" s="32" t="inlineStr">
        <is>
          <t>INE090A01021</t>
        </is>
      </c>
      <c r="C9" s="32" t="inlineStr">
        <is>
          <t>Banks</t>
        </is>
      </c>
      <c r="D9" s="14" t="n">
        <v>8375</v>
      </c>
      <c r="E9" s="15" t="n">
        <v>116.31</v>
      </c>
      <c r="F9" s="16" t="n">
        <v>0.2299</v>
      </c>
      <c r="G9" s="16" t="n"/>
    </row>
    <row r="10">
      <c r="A10" s="13" t="inlineStr">
        <is>
          <t>State Bank of India</t>
        </is>
      </c>
      <c r="B10" s="32" t="inlineStr">
        <is>
          <t>INE062A01020</t>
        </is>
      </c>
      <c r="C10" s="32" t="inlineStr">
        <is>
          <t>Banks</t>
        </is>
      </c>
      <c r="D10" s="14" t="n">
        <v>4870</v>
      </c>
      <c r="E10" s="15" t="n">
        <v>47.68</v>
      </c>
      <c r="F10" s="16" t="n">
        <v>0.09429999999999999</v>
      </c>
      <c r="G10" s="16" t="n"/>
    </row>
    <row r="11">
      <c r="A11" s="13" t="inlineStr">
        <is>
          <t>Axis Bank Ltd.</t>
        </is>
      </c>
      <c r="B11" s="32" t="inlineStr">
        <is>
          <t>INE238A01034</t>
        </is>
      </c>
      <c r="C11" s="32" t="inlineStr">
        <is>
          <t>Banks</t>
        </is>
      </c>
      <c r="D11" s="14" t="n">
        <v>3595</v>
      </c>
      <c r="E11" s="15" t="n">
        <v>46.01</v>
      </c>
      <c r="F11" s="16" t="n">
        <v>0.09089999999999999</v>
      </c>
      <c r="G11" s="16" t="n"/>
    </row>
    <row r="12">
      <c r="A12" s="13" t="inlineStr">
        <is>
          <t>Kotak Mahindra Bank Ltd.</t>
        </is>
      </c>
      <c r="B12" s="32" t="inlineStr">
        <is>
          <t>INE237A01028</t>
        </is>
      </c>
      <c r="C12" s="32" t="inlineStr">
        <is>
          <t>Banks</t>
        </is>
      </c>
      <c r="D12" s="14" t="n">
        <v>2083</v>
      </c>
      <c r="E12" s="15" t="n">
        <v>44.25</v>
      </c>
      <c r="F12" s="16" t="n">
        <v>0.08749999999999999</v>
      </c>
      <c r="G12" s="16" t="n"/>
    </row>
    <row r="13">
      <c r="A13" s="13" t="inlineStr">
        <is>
          <t>The Federal Bank Ltd.</t>
        </is>
      </c>
      <c r="B13" s="32" t="inlineStr">
        <is>
          <t>INE171A01029</t>
        </is>
      </c>
      <c r="C13" s="32" t="inlineStr">
        <is>
          <t>Banks</t>
        </is>
      </c>
      <c r="D13" s="14" t="n">
        <v>7384</v>
      </c>
      <c r="E13" s="15" t="n">
        <v>19.04</v>
      </c>
      <c r="F13" s="16" t="n">
        <v>0.0376</v>
      </c>
      <c r="G13" s="16" t="n"/>
    </row>
    <row r="14">
      <c r="A14" s="13" t="inlineStr">
        <is>
          <t>IndusInd Bank Ltd.</t>
        </is>
      </c>
      <c r="B14" s="32" t="inlineStr">
        <is>
          <t>INE095A01012</t>
        </is>
      </c>
      <c r="C14" s="32" t="inlineStr">
        <is>
          <t>Banks</t>
        </is>
      </c>
      <c r="D14" s="14" t="n">
        <v>1979</v>
      </c>
      <c r="E14" s="15" t="n">
        <v>16.99</v>
      </c>
      <c r="F14" s="16" t="n">
        <v>0.0336</v>
      </c>
      <c r="G14" s="16" t="n"/>
    </row>
    <row r="15">
      <c r="A15" s="13" t="inlineStr">
        <is>
          <t>AU Small Finance Bank Ltd.</t>
        </is>
      </c>
      <c r="B15" s="32" t="inlineStr">
        <is>
          <t>INE949L01017</t>
        </is>
      </c>
      <c r="C15" s="32" t="inlineStr">
        <is>
          <t>Banks</t>
        </is>
      </c>
      <c r="D15" s="14" t="n">
        <v>1691</v>
      </c>
      <c r="E15" s="15" t="n">
        <v>16.15</v>
      </c>
      <c r="F15" s="16" t="n">
        <v>0.0319</v>
      </c>
      <c r="G15" s="16" t="n"/>
    </row>
    <row r="16">
      <c r="A16" s="13" t="inlineStr">
        <is>
          <t>Bank of Baroda</t>
        </is>
      </c>
      <c r="B16" s="32" t="inlineStr">
        <is>
          <t>INE028A01039</t>
        </is>
      </c>
      <c r="C16" s="32" t="inlineStr">
        <is>
          <t>Banks</t>
        </is>
      </c>
      <c r="D16" s="14" t="n">
        <v>5546</v>
      </c>
      <c r="E16" s="15" t="n">
        <v>16.07</v>
      </c>
      <c r="F16" s="16" t="n">
        <v>0.0318</v>
      </c>
      <c r="G16" s="16" t="n"/>
    </row>
    <row r="17">
      <c r="A17" s="13" t="inlineStr">
        <is>
          <t>Canara Bank</t>
        </is>
      </c>
      <c r="B17" s="32" t="inlineStr">
        <is>
          <t>INE476A01022</t>
        </is>
      </c>
      <c r="C17" s="32" t="inlineStr">
        <is>
          <t>Banks</t>
        </is>
      </c>
      <c r="D17" s="14" t="n">
        <v>10128</v>
      </c>
      <c r="E17" s="15" t="n">
        <v>15.35</v>
      </c>
      <c r="F17" s="16" t="n">
        <v>0.0303</v>
      </c>
      <c r="G17" s="16" t="n"/>
    </row>
    <row r="18">
      <c r="A18" s="13" t="inlineStr">
        <is>
          <t>IDFC First Bank Ltd.</t>
        </is>
      </c>
      <c r="B18" s="32" t="inlineStr">
        <is>
          <t>INE092T01019</t>
        </is>
      </c>
      <c r="C18" s="32" t="inlineStr">
        <is>
          <t>Banks</t>
        </is>
      </c>
      <c r="D18" s="14" t="n">
        <v>18861</v>
      </c>
      <c r="E18" s="15" t="n">
        <v>15.11</v>
      </c>
      <c r="F18" s="16" t="n">
        <v>0.0299</v>
      </c>
      <c r="G18" s="16" t="n"/>
    </row>
    <row r="19">
      <c r="A19" s="13" t="inlineStr">
        <is>
          <t>Punjab National Bank</t>
        </is>
      </c>
      <c r="B19" s="32" t="inlineStr">
        <is>
          <t>INE160A01022</t>
        </is>
      </c>
      <c r="C19" s="32" t="inlineStr">
        <is>
          <t>Banks</t>
        </is>
      </c>
      <c r="D19" s="14" t="n">
        <v>10358</v>
      </c>
      <c r="E19" s="15" t="n">
        <v>12.9</v>
      </c>
      <c r="F19" s="16" t="n">
        <v>0.0255</v>
      </c>
      <c r="G19" s="16" t="n"/>
    </row>
    <row r="20">
      <c r="A20" s="17" t="inlineStr">
        <is>
          <t>Sub Total</t>
        </is>
      </c>
      <c r="B20" s="33" t="n"/>
      <c r="C20" s="33" t="n"/>
      <c r="D20" s="18" t="n"/>
      <c r="E20" s="38" t="n">
        <v>505.64</v>
      </c>
      <c r="F20" s="39" t="n">
        <v>0.9995000000000001</v>
      </c>
      <c r="G20" s="21" t="n"/>
    </row>
    <row r="21">
      <c r="A21" s="17" t="inlineStr">
        <is>
          <t>(b) Unlisted</t>
        </is>
      </c>
      <c r="B21" s="32" t="n"/>
      <c r="C21" s="32" t="n"/>
      <c r="D21" s="14" t="n"/>
      <c r="E21" s="15" t="n"/>
      <c r="F21" s="16" t="n"/>
      <c r="G21" s="16" t="n"/>
    </row>
    <row r="22">
      <c r="A22" s="17" t="inlineStr">
        <is>
          <t>Sub Total</t>
        </is>
      </c>
      <c r="B22" s="32" t="n"/>
      <c r="C22" s="32" t="n"/>
      <c r="D22" s="14" t="n"/>
      <c r="E22" s="40" t="inlineStr">
        <is>
          <t>NIL</t>
        </is>
      </c>
      <c r="F22" s="41" t="inlineStr">
        <is>
          <t>NIL</t>
        </is>
      </c>
      <c r="G22" s="16" t="n"/>
    </row>
    <row r="23">
      <c r="A23" s="25" t="inlineStr">
        <is>
          <t>TOTAL</t>
        </is>
      </c>
      <c r="B23" s="34" t="n"/>
      <c r="C23" s="34" t="n"/>
      <c r="D23" s="26" t="n"/>
      <c r="E23" s="29" t="n">
        <v>505.64</v>
      </c>
      <c r="F23" s="30" t="n">
        <v>0.9995000000000001</v>
      </c>
      <c r="G23" s="21" t="n"/>
    </row>
    <row r="24">
      <c r="A24" s="13" t="n"/>
      <c r="B24" s="32" t="n"/>
      <c r="C24" s="32" t="n"/>
      <c r="D24" s="14" t="n"/>
      <c r="E24" s="15" t="n"/>
      <c r="F24" s="16" t="n"/>
      <c r="G24" s="16" t="n"/>
    </row>
    <row r="25">
      <c r="A25" s="13" t="inlineStr">
        <is>
          <t>Accrued Interest</t>
        </is>
      </c>
      <c r="B25" s="32" t="n"/>
      <c r="C25" s="32" t="n"/>
      <c r="D25" s="14" t="n"/>
      <c r="E25" s="15" t="n">
        <v>0</v>
      </c>
      <c r="F25" s="16" t="n">
        <v>0</v>
      </c>
      <c r="G25" s="16" t="n"/>
    </row>
    <row r="26">
      <c r="A26" s="13" t="inlineStr">
        <is>
          <t>Net Receivables/(Payables)</t>
        </is>
      </c>
      <c r="B26" s="32" t="n"/>
      <c r="C26" s="32" t="n"/>
      <c r="D26" s="14" t="n"/>
      <c r="E26" s="15" t="n">
        <v>0.21</v>
      </c>
      <c r="F26" s="16" t="n">
        <v>0.0005</v>
      </c>
      <c r="G26" s="16" t="n"/>
    </row>
    <row r="27">
      <c r="A27" s="27" t="inlineStr">
        <is>
          <t>GRAND TOTAL</t>
        </is>
      </c>
      <c r="B27" s="35" t="n"/>
      <c r="C27" s="35" t="n"/>
      <c r="D27" s="28" t="n"/>
      <c r="E27" s="29" t="n">
        <v>505.85</v>
      </c>
      <c r="F27" s="30" t="n">
        <v>1</v>
      </c>
      <c r="G27" s="30" t="n"/>
    </row>
    <row r="32">
      <c r="A32" s="83" t="inlineStr">
        <is>
          <t>Notes:</t>
        </is>
      </c>
    </row>
    <row r="33">
      <c r="A33" s="57" t="inlineStr">
        <is>
          <t>1. Security in default beyond its maturiy date</t>
        </is>
      </c>
      <c r="B33" s="3" t="inlineStr">
        <is>
          <t>NIL</t>
        </is>
      </c>
    </row>
    <row r="34">
      <c r="A34" t="inlineStr">
        <is>
          <t>2. NAV at the beginning of the period (Rs. per unit)</t>
        </is>
      </c>
    </row>
    <row r="35">
      <c r="A35" t="inlineStr">
        <is>
          <t>Plan /option (Face Value 51.2723)</t>
        </is>
      </c>
      <c r="B35" t="inlineStr">
        <is>
          <t>As on</t>
        </is>
      </c>
      <c r="C35" t="inlineStr">
        <is>
          <t>As on</t>
        </is>
      </c>
    </row>
    <row r="36">
      <c r="B36" s="58" t="n">
        <v>45961</v>
      </c>
      <c r="C36" s="58" t="n">
        <v>45989</v>
      </c>
    </row>
    <row r="37">
      <c r="A37" t="inlineStr">
        <is>
          <t>Regular Plan  Growth Option</t>
        </is>
      </c>
      <c r="B37" t="n">
        <v>58.1327</v>
      </c>
      <c r="C37" t="n">
        <v>60.1158</v>
      </c>
    </row>
    <row r="39">
      <c r="A39" t="inlineStr">
        <is>
          <t xml:space="preserve">3. Total Dividend (Net) declared during the month </t>
        </is>
      </c>
      <c r="B39" s="3" t="inlineStr">
        <is>
          <t>NIL</t>
        </is>
      </c>
    </row>
    <row r="40">
      <c r="A40" t="inlineStr">
        <is>
          <t>4. Bonus was declared during the month</t>
        </is>
      </c>
      <c r="B40" s="3" t="inlineStr">
        <is>
          <t>NIL</t>
        </is>
      </c>
    </row>
    <row r="41" ht="29" customHeight="1">
      <c r="A41" s="57" t="inlineStr">
        <is>
          <t>5. Investment in Repo of Corporate Debt Securities during the month ended November 30, 2025</t>
        </is>
      </c>
      <c r="B41" s="3" t="inlineStr">
        <is>
          <t>NIL</t>
        </is>
      </c>
    </row>
    <row r="42" ht="29" customHeight="1">
      <c r="A42" s="57" t="inlineStr">
        <is>
          <t>6. Investment in foreign securities/ADRs/GDRs at the end of the month</t>
        </is>
      </c>
      <c r="B42" s="3" t="inlineStr">
        <is>
          <t>NIL</t>
        </is>
      </c>
    </row>
    <row r="43">
      <c r="A43" t="inlineStr">
        <is>
          <t>7. Portfolio Turnover Ratio</t>
        </is>
      </c>
      <c r="B43" s="60" t="n">
        <v>0.1911</v>
      </c>
    </row>
    <row r="44" ht="43.5" customHeight="1">
      <c r="A44" s="57" t="inlineStr">
        <is>
          <t>8. Total gross exposure to derivative instruments (excluding reversed positions) at the end of the month (Rs. in Lakhs)</t>
        </is>
      </c>
      <c r="B44" s="3" t="inlineStr">
        <is>
          <t>NIL</t>
        </is>
      </c>
    </row>
    <row r="45">
      <c r="B45" s="3" t="n"/>
    </row>
    <row r="46" ht="29" customHeight="1">
      <c r="A46" s="57" t="inlineStr">
        <is>
          <t>9. Margin Deposits includes Margin money placed on derivatives other than margin money placed with bank</t>
        </is>
      </c>
      <c r="B46" s="3" t="inlineStr">
        <is>
          <t>NIL</t>
        </is>
      </c>
    </row>
    <row r="47" ht="29" customHeight="1">
      <c r="A47" s="57" t="inlineStr">
        <is>
          <t>10. Value of investment made by other schemes under same management (Rs. In Lakhs)</t>
        </is>
      </c>
      <c r="B47" t="inlineStr">
        <is>
          <t>NIL</t>
        </is>
      </c>
    </row>
    <row r="48" ht="29" customHeight="1">
      <c r="A48" s="57" t="inlineStr">
        <is>
          <t>11. Number of instance of deviation In valuation of securities</t>
        </is>
      </c>
      <c r="B48" s="3" t="inlineStr">
        <is>
          <t>NIL</t>
        </is>
      </c>
    </row>
    <row r="49" ht="29" customHeight="1">
      <c r="A49" s="57" t="inlineStr">
        <is>
          <t>12. Total value and percentage of illiquid equity shares / securities</t>
        </is>
      </c>
      <c r="B49" s="3" t="inlineStr">
        <is>
          <t>NIL</t>
        </is>
      </c>
    </row>
    <row r="51" ht="70" customHeight="1">
      <c r="A51" s="85" t="inlineStr">
        <is>
          <t>Scheme Name</t>
        </is>
      </c>
      <c r="B51" s="85" t="inlineStr">
        <is>
          <t>Risk- O - Meter</t>
        </is>
      </c>
      <c r="C51" s="85" t="inlineStr">
        <is>
          <t>Benchmark of the Scheme</t>
        </is>
      </c>
      <c r="D51" s="85" t="inlineStr">
        <is>
          <t>Benchmark Risk-o-meter</t>
        </is>
      </c>
    </row>
    <row r="52" ht="70" customHeight="1">
      <c r="A52" s="85" t="inlineStr">
        <is>
          <t>Edelweiss Nifty Bank ETF</t>
        </is>
      </c>
      <c r="B52" s="85" t="n"/>
      <c r="C52" s="85" t="inlineStr">
        <is>
          <t>NIFTY Bank TRI</t>
        </is>
      </c>
      <c r="D52" s="85" t="n"/>
      <c r="E52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22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RECENTLY LISTED IPO FUND AS ON NOVEMBER 30, 2025</t>
        </is>
      </c>
    </row>
    <row r="2" ht="31.5" customHeight="1">
      <c r="A2" s="84" t="inlineStr">
        <is>
          <t>(An open ended equity scheme following investment theme of investing in recently listed 100 companies or upcoming Initial Public Offer (IPOs).)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LG Electronics India Ltd.</t>
        </is>
      </c>
      <c r="B8" s="32" t="inlineStr">
        <is>
          <t>INE324D01010</t>
        </is>
      </c>
      <c r="C8" s="32" t="inlineStr">
        <is>
          <t>Consumer Durables</t>
        </is>
      </c>
      <c r="D8" s="14" t="n">
        <v>360000</v>
      </c>
      <c r="E8" s="15" t="n">
        <v>5973.48</v>
      </c>
      <c r="F8" s="16" t="n">
        <v>0.0626</v>
      </c>
      <c r="G8" s="16" t="n"/>
    </row>
    <row r="9">
      <c r="A9" s="13" t="inlineStr">
        <is>
          <t>Ather Energy Ltd.</t>
        </is>
      </c>
      <c r="B9" s="32" t="inlineStr">
        <is>
          <t>INE0LEZ01016</t>
        </is>
      </c>
      <c r="C9" s="32" t="inlineStr">
        <is>
          <t>Automobiles</t>
        </is>
      </c>
      <c r="D9" s="14" t="n">
        <v>775000</v>
      </c>
      <c r="E9" s="15" t="n">
        <v>5564.11</v>
      </c>
      <c r="F9" s="16" t="n">
        <v>0.0583</v>
      </c>
      <c r="G9" s="16" t="n"/>
    </row>
    <row r="10">
      <c r="A10" s="13" t="inlineStr">
        <is>
          <t>Dr Agarwal's Health Care Ltd.</t>
        </is>
      </c>
      <c r="B10" s="32" t="inlineStr">
        <is>
          <t>INE943P01029</t>
        </is>
      </c>
      <c r="C10" s="32" t="inlineStr">
        <is>
          <t>Healthcare Services</t>
        </is>
      </c>
      <c r="D10" s="14" t="n">
        <v>770000</v>
      </c>
      <c r="E10" s="15" t="n">
        <v>4109.88</v>
      </c>
      <c r="F10" s="16" t="n">
        <v>0.0431</v>
      </c>
      <c r="G10" s="16" t="n"/>
    </row>
    <row r="11">
      <c r="A11" s="13" t="inlineStr">
        <is>
          <t>Sai Life Sciences Ltd</t>
        </is>
      </c>
      <c r="B11" s="32" t="inlineStr">
        <is>
          <t>INE570L01029</t>
        </is>
      </c>
      <c r="C11" s="32" t="inlineStr">
        <is>
          <t>Pharmaceuticals &amp; Biotechnology</t>
        </is>
      </c>
      <c r="D11" s="14" t="n">
        <v>435000</v>
      </c>
      <c r="E11" s="15" t="n">
        <v>3847.14</v>
      </c>
      <c r="F11" s="16" t="n">
        <v>0.0403</v>
      </c>
      <c r="G11" s="16" t="n"/>
    </row>
    <row r="12">
      <c r="A12" s="13" t="inlineStr">
        <is>
          <t>Canara Robeco Asset Mgmt Co Ltd.</t>
        </is>
      </c>
      <c r="B12" s="32" t="inlineStr">
        <is>
          <t>INE218I01013</t>
        </is>
      </c>
      <c r="C12" s="32" t="inlineStr">
        <is>
          <t>Capital Markets</t>
        </is>
      </c>
      <c r="D12" s="14" t="n">
        <v>1150000</v>
      </c>
      <c r="E12" s="15" t="n">
        <v>3489.68</v>
      </c>
      <c r="F12" s="16" t="n">
        <v>0.0366</v>
      </c>
      <c r="G12" s="16" t="n"/>
    </row>
    <row r="13">
      <c r="A13" s="13" t="inlineStr">
        <is>
          <t>Vishal Mega Mart Ltd</t>
        </is>
      </c>
      <c r="B13" s="32" t="inlineStr">
        <is>
          <t>INE01EA01019</t>
        </is>
      </c>
      <c r="C13" s="32" t="inlineStr">
        <is>
          <t>Retailing</t>
        </is>
      </c>
      <c r="D13" s="14" t="n">
        <v>2400000</v>
      </c>
      <c r="E13" s="15" t="n">
        <v>3259.2</v>
      </c>
      <c r="F13" s="16" t="n">
        <v>0.0342</v>
      </c>
      <c r="G13" s="16" t="n"/>
    </row>
    <row r="14">
      <c r="A14" s="13" t="inlineStr">
        <is>
          <t>Hexaware Technologies Ltd.</t>
        </is>
      </c>
      <c r="B14" s="32" t="inlineStr">
        <is>
          <t>INE093A01041</t>
        </is>
      </c>
      <c r="C14" s="32" t="inlineStr">
        <is>
          <t>IT - Software</t>
        </is>
      </c>
      <c r="D14" s="14" t="n">
        <v>420000</v>
      </c>
      <c r="E14" s="15" t="n">
        <v>3178.35</v>
      </c>
      <c r="F14" s="16" t="n">
        <v>0.0333</v>
      </c>
      <c r="G14" s="16" t="n"/>
    </row>
    <row r="15">
      <c r="A15" s="13" t="inlineStr">
        <is>
          <t>HDB Financial Services Ltd.</t>
        </is>
      </c>
      <c r="B15" s="32" t="inlineStr">
        <is>
          <t>INE756I01012</t>
        </is>
      </c>
      <c r="C15" s="32" t="inlineStr">
        <is>
          <t>Finance</t>
        </is>
      </c>
      <c r="D15" s="14" t="n">
        <v>400001</v>
      </c>
      <c r="E15" s="15" t="n">
        <v>3068.81</v>
      </c>
      <c r="F15" s="16" t="n">
        <v>0.0322</v>
      </c>
      <c r="G15" s="16" t="n"/>
    </row>
    <row r="16">
      <c r="A16" s="13" t="inlineStr">
        <is>
          <t>Tata Capital Ltd.</t>
        </is>
      </c>
      <c r="B16" s="32" t="inlineStr">
        <is>
          <t>INE976I01016</t>
        </is>
      </c>
      <c r="C16" s="32" t="inlineStr">
        <is>
          <t>Finance</t>
        </is>
      </c>
      <c r="D16" s="14" t="n">
        <v>921288</v>
      </c>
      <c r="E16" s="15" t="n">
        <v>3020.9</v>
      </c>
      <c r="F16" s="16" t="n">
        <v>0.0317</v>
      </c>
      <c r="G16" s="16" t="n"/>
    </row>
    <row r="17">
      <c r="A17" s="13" t="inlineStr">
        <is>
          <t>Emmvee Photovoltaic Power Ltd.</t>
        </is>
      </c>
      <c r="B17" s="32" t="inlineStr">
        <is>
          <t>INE1C6T01020</t>
        </is>
      </c>
      <c r="C17" s="32" t="inlineStr">
        <is>
          <t>Electrical Equipment</t>
        </is>
      </c>
      <c r="D17" s="14" t="n">
        <v>1152024</v>
      </c>
      <c r="E17" s="15" t="n">
        <v>2502.89</v>
      </c>
      <c r="F17" s="16" t="n">
        <v>0.0262</v>
      </c>
      <c r="G17" s="16" t="n"/>
    </row>
    <row r="18">
      <c r="A18" s="13" t="inlineStr">
        <is>
          <t>Aditya Infotech Ltd.</t>
        </is>
      </c>
      <c r="B18" s="32" t="inlineStr">
        <is>
          <t>INE819V01029</t>
        </is>
      </c>
      <c r="C18" s="32" t="inlineStr">
        <is>
          <t>Industrial Manufacturing</t>
        </is>
      </c>
      <c r="D18" s="14" t="n">
        <v>160000</v>
      </c>
      <c r="E18" s="15" t="n">
        <v>2454.4</v>
      </c>
      <c r="F18" s="16" t="n">
        <v>0.0257</v>
      </c>
      <c r="G18" s="16" t="n"/>
    </row>
    <row r="19">
      <c r="A19" s="13" t="inlineStr">
        <is>
          <t>Atlanta Electricals Ltd.</t>
        </is>
      </c>
      <c r="B19" s="32" t="inlineStr">
        <is>
          <t>INE0Z4F01028</t>
        </is>
      </c>
      <c r="C19" s="32" t="inlineStr">
        <is>
          <t>Electrical Equipment</t>
        </is>
      </c>
      <c r="D19" s="14" t="n">
        <v>250000</v>
      </c>
      <c r="E19" s="15" t="n">
        <v>2361.5</v>
      </c>
      <c r="F19" s="16" t="n">
        <v>0.0248</v>
      </c>
      <c r="G19" s="16" t="n"/>
    </row>
    <row r="20">
      <c r="A20" s="13" t="inlineStr">
        <is>
          <t>Belrise Industries Ltd.</t>
        </is>
      </c>
      <c r="B20" s="32" t="inlineStr">
        <is>
          <t>INE894V01022</t>
        </is>
      </c>
      <c r="C20" s="32" t="inlineStr">
        <is>
          <t>Auto Components</t>
        </is>
      </c>
      <c r="D20" s="14" t="n">
        <v>1325000</v>
      </c>
      <c r="E20" s="15" t="n">
        <v>2220.57</v>
      </c>
      <c r="F20" s="16" t="n">
        <v>0.0233</v>
      </c>
      <c r="G20" s="16" t="n"/>
    </row>
    <row r="21">
      <c r="A21" s="13" t="inlineStr">
        <is>
          <t>Anthem Biosciences Ltd.</t>
        </is>
      </c>
      <c r="B21" s="32" t="inlineStr">
        <is>
          <t>INE0CZ201020</t>
        </is>
      </c>
      <c r="C21" s="32" t="inlineStr">
        <is>
          <t>Pharmaceuticals &amp; Biotechnology</t>
        </is>
      </c>
      <c r="D21" s="14" t="n">
        <v>340000</v>
      </c>
      <c r="E21" s="15" t="n">
        <v>2157.98</v>
      </c>
      <c r="F21" s="16" t="n">
        <v>0.0226</v>
      </c>
      <c r="G21" s="16" t="n"/>
    </row>
    <row r="22">
      <c r="A22" s="13" t="inlineStr">
        <is>
          <t>Inventurus Knowledge Solutions Ltd.</t>
        </is>
      </c>
      <c r="B22" s="32" t="inlineStr">
        <is>
          <t>INE115Q01022</t>
        </is>
      </c>
      <c r="C22" s="32" t="inlineStr">
        <is>
          <t>IT - Services</t>
        </is>
      </c>
      <c r="D22" s="14" t="n">
        <v>123350</v>
      </c>
      <c r="E22" s="15" t="n">
        <v>2073.02</v>
      </c>
      <c r="F22" s="16" t="n">
        <v>0.0217</v>
      </c>
      <c r="G22" s="16" t="n"/>
    </row>
    <row r="23">
      <c r="A23" s="13" t="inlineStr">
        <is>
          <t>Physicswallah Ltd.</t>
        </is>
      </c>
      <c r="B23" s="32" t="inlineStr">
        <is>
          <t>INE0LP301011</t>
        </is>
      </c>
      <c r="C23" s="32" t="inlineStr">
        <is>
          <t>Other Consumer Services</t>
        </is>
      </c>
      <c r="D23" s="14" t="n">
        <v>1540478</v>
      </c>
      <c r="E23" s="15" t="n">
        <v>1923.9</v>
      </c>
      <c r="F23" s="16" t="n">
        <v>0.0202</v>
      </c>
      <c r="G23" s="16" t="n"/>
    </row>
    <row r="24">
      <c r="A24" s="13" t="inlineStr">
        <is>
          <t>JSW Cement Ltd.</t>
        </is>
      </c>
      <c r="B24" s="32" t="inlineStr">
        <is>
          <t>INE718I01012</t>
        </is>
      </c>
      <c r="C24" s="32" t="inlineStr">
        <is>
          <t>Cement &amp; Cement Products</t>
        </is>
      </c>
      <c r="D24" s="14" t="n">
        <v>1600000</v>
      </c>
      <c r="E24" s="15" t="n">
        <v>1835.84</v>
      </c>
      <c r="F24" s="16" t="n">
        <v>0.0192</v>
      </c>
      <c r="G24" s="16" t="n"/>
    </row>
    <row r="25">
      <c r="A25" s="13" t="inlineStr">
        <is>
          <t>Tenneco Clean Air India Ltd.</t>
        </is>
      </c>
      <c r="B25" s="32" t="inlineStr">
        <is>
          <t>INE19RI01016</t>
        </is>
      </c>
      <c r="C25" s="32" t="inlineStr">
        <is>
          <t>Auto Components</t>
        </is>
      </c>
      <c r="D25" s="14" t="n">
        <v>378659</v>
      </c>
      <c r="E25" s="15" t="n">
        <v>1832.52</v>
      </c>
      <c r="F25" s="16" t="n">
        <v>0.0192</v>
      </c>
      <c r="G25" s="16" t="n"/>
    </row>
    <row r="26">
      <c r="A26" s="13" t="inlineStr">
        <is>
          <t>Pine Labs Ltd.</t>
        </is>
      </c>
      <c r="B26" s="32" t="inlineStr">
        <is>
          <t>INE15B701018</t>
        </is>
      </c>
      <c r="C26" s="32" t="inlineStr">
        <is>
          <t>Financial Technology (Fintech)</t>
        </is>
      </c>
      <c r="D26" s="14" t="n">
        <v>715681</v>
      </c>
      <c r="E26" s="15" t="n">
        <v>1787.48</v>
      </c>
      <c r="F26" s="16" t="n">
        <v>0.0187</v>
      </c>
      <c r="G26" s="16" t="n"/>
    </row>
    <row r="27">
      <c r="A27" s="13" t="inlineStr">
        <is>
          <t>Swiggy Ltd.</t>
        </is>
      </c>
      <c r="B27" s="32" t="inlineStr">
        <is>
          <t>INE00H001014</t>
        </is>
      </c>
      <c r="C27" s="32" t="inlineStr">
        <is>
          <t>Retailing</t>
        </is>
      </c>
      <c r="D27" s="14" t="n">
        <v>465000</v>
      </c>
      <c r="E27" s="15" t="n">
        <v>1759.1</v>
      </c>
      <c r="F27" s="16" t="n">
        <v>0.0184</v>
      </c>
      <c r="G27" s="16" t="n"/>
    </row>
    <row r="28">
      <c r="A28" s="13" t="inlineStr">
        <is>
          <t>Billionbrains Garage Ventures Ltd.</t>
        </is>
      </c>
      <c r="B28" s="32" t="inlineStr">
        <is>
          <t>INE0HOQ01053</t>
        </is>
      </c>
      <c r="C28" s="32" t="inlineStr">
        <is>
          <t>Capital Markets</t>
        </is>
      </c>
      <c r="D28" s="14" t="n">
        <v>1026681</v>
      </c>
      <c r="E28" s="15" t="n">
        <v>1631.19</v>
      </c>
      <c r="F28" s="16" t="n">
        <v>0.0171</v>
      </c>
      <c r="G28" s="16" t="n"/>
    </row>
    <row r="29">
      <c r="A29" s="13" t="inlineStr">
        <is>
          <t>Urban Company Ltd.</t>
        </is>
      </c>
      <c r="B29" s="32" t="inlineStr">
        <is>
          <t>INE0CAZ01013</t>
        </is>
      </c>
      <c r="C29" s="32" t="inlineStr">
        <is>
          <t>Retailing</t>
        </is>
      </c>
      <c r="D29" s="14" t="n">
        <v>1200000</v>
      </c>
      <c r="E29" s="15" t="n">
        <v>1620.36</v>
      </c>
      <c r="F29" s="16" t="n">
        <v>0.017</v>
      </c>
      <c r="G29" s="16" t="n"/>
    </row>
    <row r="30">
      <c r="A30" s="13" t="inlineStr">
        <is>
          <t>Studds Accessories Ltd.</t>
        </is>
      </c>
      <c r="B30" s="32" t="inlineStr">
        <is>
          <t>INE00Q601028</t>
        </is>
      </c>
      <c r="C30" s="32" t="inlineStr">
        <is>
          <t>Auto Components</t>
        </is>
      </c>
      <c r="D30" s="14" t="n">
        <v>276600</v>
      </c>
      <c r="E30" s="15" t="n">
        <v>1514.94</v>
      </c>
      <c r="F30" s="16" t="n">
        <v>0.0159</v>
      </c>
      <c r="G30" s="16" t="n"/>
    </row>
    <row r="31">
      <c r="A31" s="13" t="inlineStr">
        <is>
          <t>Oswal Pumps Ltd.</t>
        </is>
      </c>
      <c r="B31" s="32" t="inlineStr">
        <is>
          <t>INE0BYP01024</t>
        </is>
      </c>
      <c r="C31" s="32" t="inlineStr">
        <is>
          <t>Industrial Products</t>
        </is>
      </c>
      <c r="D31" s="14" t="n">
        <v>270000</v>
      </c>
      <c r="E31" s="15" t="n">
        <v>1488.38</v>
      </c>
      <c r="F31" s="16" t="n">
        <v>0.0156</v>
      </c>
      <c r="G31" s="16" t="n"/>
    </row>
    <row r="32">
      <c r="A32" s="13" t="inlineStr">
        <is>
          <t>Unimech Aerospace And Manufacturing Ltd.</t>
        </is>
      </c>
      <c r="B32" s="32" t="inlineStr">
        <is>
          <t>INE0U3I01011</t>
        </is>
      </c>
      <c r="C32" s="32" t="inlineStr">
        <is>
          <t>Aerospace &amp; Defense</t>
        </is>
      </c>
      <c r="D32" s="14" t="n">
        <v>150000</v>
      </c>
      <c r="E32" s="15" t="n">
        <v>1467.15</v>
      </c>
      <c r="F32" s="16" t="n">
        <v>0.0154</v>
      </c>
      <c r="G32" s="16" t="n"/>
    </row>
    <row r="33">
      <c r="A33" s="13" t="inlineStr">
        <is>
          <t>Indiqube Spaces Ltd.</t>
        </is>
      </c>
      <c r="B33" s="32" t="inlineStr">
        <is>
          <t>INE06ST01018</t>
        </is>
      </c>
      <c r="C33" s="32" t="inlineStr">
        <is>
          <t>Commercial Services &amp; Supplies</t>
        </is>
      </c>
      <c r="D33" s="14" t="n">
        <v>650000</v>
      </c>
      <c r="E33" s="15" t="n">
        <v>1466.47</v>
      </c>
      <c r="F33" s="16" t="n">
        <v>0.0154</v>
      </c>
      <c r="G33" s="16" t="n"/>
    </row>
    <row r="34">
      <c r="A34" s="13" t="inlineStr">
        <is>
          <t>Bharti Hexacom Ltd.</t>
        </is>
      </c>
      <c r="B34" s="32" t="inlineStr">
        <is>
          <t>INE343G01021</t>
        </is>
      </c>
      <c r="C34" s="32" t="inlineStr">
        <is>
          <t>Telecom - Services</t>
        </is>
      </c>
      <c r="D34" s="14" t="n">
        <v>80000</v>
      </c>
      <c r="E34" s="15" t="n">
        <v>1414.64</v>
      </c>
      <c r="F34" s="16" t="n">
        <v>0.0148</v>
      </c>
      <c r="G34" s="16" t="n"/>
    </row>
    <row r="35">
      <c r="A35" s="13" t="inlineStr">
        <is>
          <t>Lenskart Solutions Private Ltd.</t>
        </is>
      </c>
      <c r="B35" s="32" t="inlineStr">
        <is>
          <t>INE956O01016</t>
        </is>
      </c>
      <c r="C35" s="32" t="inlineStr">
        <is>
          <t>Retailing</t>
        </is>
      </c>
      <c r="D35" s="14" t="n">
        <v>344426</v>
      </c>
      <c r="E35" s="15" t="n">
        <v>1413.7</v>
      </c>
      <c r="F35" s="16" t="n">
        <v>0.0148</v>
      </c>
      <c r="G35" s="16" t="n"/>
    </row>
    <row r="36">
      <c r="A36" s="13" t="inlineStr">
        <is>
          <t>Midwest Ltd.</t>
        </is>
      </c>
      <c r="B36" s="32" t="inlineStr">
        <is>
          <t>INE0XAD01024</t>
        </is>
      </c>
      <c r="C36" s="32" t="inlineStr">
        <is>
          <t>Consumer Durables</t>
        </is>
      </c>
      <c r="D36" s="14" t="n">
        <v>95589</v>
      </c>
      <c r="E36" s="15" t="n">
        <v>1345.8</v>
      </c>
      <c r="F36" s="16" t="n">
        <v>0.0141</v>
      </c>
      <c r="G36" s="16" t="n"/>
    </row>
    <row r="37">
      <c r="A37" s="13" t="inlineStr">
        <is>
          <t>DAM Capital Advisors Ltd.</t>
        </is>
      </c>
      <c r="B37" s="32" t="inlineStr">
        <is>
          <t>INE284H01025</t>
        </is>
      </c>
      <c r="C37" s="32" t="inlineStr">
        <is>
          <t>Capital Markets</t>
        </is>
      </c>
      <c r="D37" s="14" t="n">
        <v>600000</v>
      </c>
      <c r="E37" s="15" t="n">
        <v>1341.78</v>
      </c>
      <c r="F37" s="16" t="n">
        <v>0.0141</v>
      </c>
      <c r="G37" s="16" t="n"/>
    </row>
    <row r="38">
      <c r="A38" s="13" t="inlineStr">
        <is>
          <t>Rubicon Research Ltd.</t>
        </is>
      </c>
      <c r="B38" s="32" t="inlineStr">
        <is>
          <t>INE506V01022</t>
        </is>
      </c>
      <c r="C38" s="32" t="inlineStr">
        <is>
          <t>Pharmaceuticals &amp; Biotechnology</t>
        </is>
      </c>
      <c r="D38" s="14" t="n">
        <v>187442</v>
      </c>
      <c r="E38" s="15" t="n">
        <v>1229.34</v>
      </c>
      <c r="F38" s="16" t="n">
        <v>0.0129</v>
      </c>
      <c r="G38" s="16" t="n"/>
    </row>
    <row r="39">
      <c r="A39" s="13" t="inlineStr">
        <is>
          <t>Sudeep Pharma Ltd.</t>
        </is>
      </c>
      <c r="B39" s="32" t="inlineStr">
        <is>
          <t>INE0QPI01025</t>
        </is>
      </c>
      <c r="C39" s="32" t="inlineStr">
        <is>
          <t>Pharmaceuticals &amp; Biotechnology</t>
        </is>
      </c>
      <c r="D39" s="14" t="n">
        <v>156127</v>
      </c>
      <c r="E39" s="15" t="n">
        <v>1208.66</v>
      </c>
      <c r="F39" s="16" t="n">
        <v>0.0127</v>
      </c>
      <c r="G39" s="16" t="n"/>
    </row>
    <row r="40">
      <c r="A40" s="13" t="inlineStr">
        <is>
          <t>Capillary Technologies India Ltd.</t>
        </is>
      </c>
      <c r="B40" s="32" t="inlineStr">
        <is>
          <t>INE0ILV01024</t>
        </is>
      </c>
      <c r="C40" s="32" t="inlineStr">
        <is>
          <t>IT - Software</t>
        </is>
      </c>
      <c r="D40" s="14" t="n">
        <v>185697</v>
      </c>
      <c r="E40" s="15" t="n">
        <v>1195.89</v>
      </c>
      <c r="F40" s="16" t="n">
        <v>0.0125</v>
      </c>
      <c r="G40" s="16" t="n"/>
    </row>
    <row r="41">
      <c r="A41" s="13" t="inlineStr">
        <is>
          <t>Wework India Management Ltd.</t>
        </is>
      </c>
      <c r="B41" s="32" t="inlineStr">
        <is>
          <t>INE085001019</t>
        </is>
      </c>
      <c r="C41" s="32" t="inlineStr">
        <is>
          <t>Commercial Services &amp; Supplies</t>
        </is>
      </c>
      <c r="D41" s="14" t="n">
        <v>185196</v>
      </c>
      <c r="E41" s="15" t="n">
        <v>1108.12</v>
      </c>
      <c r="F41" s="16" t="n">
        <v>0.0116</v>
      </c>
      <c r="G41" s="16" t="n"/>
    </row>
    <row r="42">
      <c r="A42" s="13" t="inlineStr">
        <is>
          <t>Kaynes Technology India Ltd.</t>
        </is>
      </c>
      <c r="B42" s="32" t="inlineStr">
        <is>
          <t>INE918Z01012</t>
        </is>
      </c>
      <c r="C42" s="32" t="inlineStr">
        <is>
          <t>Industrial Manufacturing</t>
        </is>
      </c>
      <c r="D42" s="14" t="n">
        <v>18792</v>
      </c>
      <c r="E42" s="15" t="n">
        <v>1031.68</v>
      </c>
      <c r="F42" s="16" t="n">
        <v>0.0108</v>
      </c>
      <c r="G42" s="16" t="n"/>
    </row>
    <row r="43">
      <c r="A43" s="13" t="inlineStr">
        <is>
          <t>Ajax Engineering Ltd.</t>
        </is>
      </c>
      <c r="B43" s="32" t="inlineStr">
        <is>
          <t>INE274Y01021</t>
        </is>
      </c>
      <c r="C43" s="32" t="inlineStr">
        <is>
          <t>Agricultural, Commercial &amp; Construction Vehicles</t>
        </is>
      </c>
      <c r="D43" s="14" t="n">
        <v>165382</v>
      </c>
      <c r="E43" s="15" t="n">
        <v>1026.69</v>
      </c>
      <c r="F43" s="16" t="n">
        <v>0.0108</v>
      </c>
      <c r="G43" s="16" t="n"/>
    </row>
    <row r="44">
      <c r="A44" s="13" t="inlineStr">
        <is>
          <t>Smartworks Coworking Spaces Ltd.</t>
        </is>
      </c>
      <c r="B44" s="32" t="inlineStr">
        <is>
          <t>INE0NAZ01010</t>
        </is>
      </c>
      <c r="C44" s="32" t="inlineStr">
        <is>
          <t>Commercial Services &amp; Supplies</t>
        </is>
      </c>
      <c r="D44" s="14" t="n">
        <v>209335</v>
      </c>
      <c r="E44" s="15" t="n">
        <v>1006.17</v>
      </c>
      <c r="F44" s="16" t="n">
        <v>0.0105</v>
      </c>
      <c r="G44" s="16" t="n"/>
    </row>
    <row r="45">
      <c r="A45" s="13" t="inlineStr">
        <is>
          <t>Carraro India Ltd.</t>
        </is>
      </c>
      <c r="B45" s="32" t="inlineStr">
        <is>
          <t>INE0V7W01012</t>
        </is>
      </c>
      <c r="C45" s="32" t="inlineStr">
        <is>
          <t>Auto Components</t>
        </is>
      </c>
      <c r="D45" s="14" t="n">
        <v>180000</v>
      </c>
      <c r="E45" s="15" t="n">
        <v>999.27</v>
      </c>
      <c r="F45" s="16" t="n">
        <v>0.0105</v>
      </c>
      <c r="G45" s="16" t="n"/>
    </row>
    <row r="46">
      <c r="A46" s="13" t="inlineStr">
        <is>
          <t>Ellenbarrie Industrial Gases Ltd.</t>
        </is>
      </c>
      <c r="B46" s="32" t="inlineStr">
        <is>
          <t>INE236E01022</t>
        </is>
      </c>
      <c r="C46" s="32" t="inlineStr">
        <is>
          <t>Chemicals &amp; Petrochemicals</t>
        </is>
      </c>
      <c r="D46" s="14" t="n">
        <v>250000</v>
      </c>
      <c r="E46" s="15" t="n">
        <v>982.25</v>
      </c>
      <c r="F46" s="16" t="n">
        <v>0.0103</v>
      </c>
      <c r="G46" s="16" t="n"/>
    </row>
    <row r="47">
      <c r="A47" s="13" t="inlineStr">
        <is>
          <t>Orkla India Ltd.</t>
        </is>
      </c>
      <c r="B47" s="32" t="inlineStr">
        <is>
          <t>INE16NZ01023</t>
        </is>
      </c>
      <c r="C47" s="32" t="inlineStr">
        <is>
          <t>Food Products</t>
        </is>
      </c>
      <c r="D47" s="14" t="n">
        <v>146319</v>
      </c>
      <c r="E47" s="15" t="n">
        <v>948.66</v>
      </c>
      <c r="F47" s="16" t="n">
        <v>0.009900000000000001</v>
      </c>
      <c r="G47" s="16" t="n"/>
    </row>
    <row r="48">
      <c r="A48" s="13" t="inlineStr">
        <is>
          <t>Sanathan Textiles Ltd.</t>
        </is>
      </c>
      <c r="B48" s="32" t="inlineStr">
        <is>
          <t>INE0JPD01013</t>
        </is>
      </c>
      <c r="C48" s="32" t="inlineStr">
        <is>
          <t>Textiles &amp; Apparels</t>
        </is>
      </c>
      <c r="D48" s="14" t="n">
        <v>200000</v>
      </c>
      <c r="E48" s="15" t="n">
        <v>933.8</v>
      </c>
      <c r="F48" s="16" t="n">
        <v>0.0098</v>
      </c>
      <c r="G48" s="16" t="n"/>
    </row>
    <row r="49">
      <c r="A49" s="13" t="inlineStr">
        <is>
          <t>GNG Electronics Ltd.</t>
        </is>
      </c>
      <c r="B49" s="32" t="inlineStr">
        <is>
          <t>INE18JU01028</t>
        </is>
      </c>
      <c r="C49" s="32" t="inlineStr">
        <is>
          <t>IT - Hardware</t>
        </is>
      </c>
      <c r="D49" s="14" t="n">
        <v>275000</v>
      </c>
      <c r="E49" s="15" t="n">
        <v>912.45</v>
      </c>
      <c r="F49" s="16" t="n">
        <v>0.009599999999999999</v>
      </c>
      <c r="G49" s="16" t="n"/>
    </row>
    <row r="50">
      <c r="A50" s="13" t="inlineStr">
        <is>
          <t>All Time Plastics Ltd.</t>
        </is>
      </c>
      <c r="B50" s="32" t="inlineStr">
        <is>
          <t>INE0GV601021</t>
        </is>
      </c>
      <c r="C50" s="32" t="inlineStr">
        <is>
          <t>Consumer Durables</t>
        </is>
      </c>
      <c r="D50" s="14" t="n">
        <v>327240</v>
      </c>
      <c r="E50" s="15" t="n">
        <v>899.91</v>
      </c>
      <c r="F50" s="16" t="n">
        <v>0.0094</v>
      </c>
      <c r="G50" s="16" t="n"/>
    </row>
    <row r="51">
      <c r="A51" s="13" t="inlineStr">
        <is>
          <t>Trualt Bioenergy Ltd.</t>
        </is>
      </c>
      <c r="B51" s="32" t="inlineStr">
        <is>
          <t>INE0MWH01014</t>
        </is>
      </c>
      <c r="C51" s="32" t="inlineStr">
        <is>
          <t>Agricultural Food &amp; other Products</t>
        </is>
      </c>
      <c r="D51" s="14" t="n">
        <v>200000</v>
      </c>
      <c r="E51" s="15" t="n">
        <v>891.6</v>
      </c>
      <c r="F51" s="16" t="n">
        <v>0.009299999999999999</v>
      </c>
      <c r="G51" s="16" t="n"/>
    </row>
    <row r="52">
      <c r="A52" s="13" t="inlineStr">
        <is>
          <t>International Gemmological Inst Ind Ltd.</t>
        </is>
      </c>
      <c r="B52" s="32" t="inlineStr">
        <is>
          <t>INE0Q9301021</t>
        </is>
      </c>
      <c r="C52" s="32" t="inlineStr">
        <is>
          <t>Commercial Services &amp; Supplies</t>
        </is>
      </c>
      <c r="D52" s="14" t="n">
        <v>200000</v>
      </c>
      <c r="E52" s="15" t="n">
        <v>656</v>
      </c>
      <c r="F52" s="16" t="n">
        <v>0.0069</v>
      </c>
      <c r="G52" s="16" t="n"/>
    </row>
    <row r="53">
      <c r="A53" s="13" t="inlineStr">
        <is>
          <t>Brigade Hotel Ventures Ltd.</t>
        </is>
      </c>
      <c r="B53" s="32" t="inlineStr">
        <is>
          <t>INE03NU01014</t>
        </is>
      </c>
      <c r="C53" s="32" t="inlineStr">
        <is>
          <t>Leisure Services</t>
        </is>
      </c>
      <c r="D53" s="14" t="n">
        <v>799443</v>
      </c>
      <c r="E53" s="15" t="n">
        <v>625.48</v>
      </c>
      <c r="F53" s="16" t="n">
        <v>0.0066</v>
      </c>
      <c r="G53" s="16" t="n"/>
    </row>
    <row r="54">
      <c r="A54" s="13" t="inlineStr">
        <is>
          <t>NTPC Green Energy Ltd.</t>
        </is>
      </c>
      <c r="B54" s="32" t="inlineStr">
        <is>
          <t>INE0ONG01011</t>
        </is>
      </c>
      <c r="C54" s="32" t="inlineStr">
        <is>
          <t>Power</t>
        </is>
      </c>
      <c r="D54" s="14" t="n">
        <v>650000</v>
      </c>
      <c r="E54" s="15" t="n">
        <v>617.1799999999999</v>
      </c>
      <c r="F54" s="16" t="n">
        <v>0.0065</v>
      </c>
      <c r="G54" s="16" t="n"/>
    </row>
    <row r="55">
      <c r="A55" s="13" t="inlineStr">
        <is>
          <t>Vikram Solar Ltd.</t>
        </is>
      </c>
      <c r="B55" s="32" t="inlineStr">
        <is>
          <t>INE078V01014</t>
        </is>
      </c>
      <c r="C55" s="32" t="inlineStr">
        <is>
          <t>Electrical Equipment</t>
        </is>
      </c>
      <c r="D55" s="14" t="n">
        <v>190990</v>
      </c>
      <c r="E55" s="15" t="n">
        <v>499.44</v>
      </c>
      <c r="F55" s="16" t="n">
        <v>0.0052</v>
      </c>
      <c r="G55" s="16" t="n"/>
    </row>
    <row r="56">
      <c r="A56" s="13" t="inlineStr">
        <is>
          <t>Premier Energies Ltd.</t>
        </is>
      </c>
      <c r="B56" s="32" t="inlineStr">
        <is>
          <t>INE0BS701011</t>
        </is>
      </c>
      <c r="C56" s="32" t="inlineStr">
        <is>
          <t>Electrical Equipment</t>
        </is>
      </c>
      <c r="D56" s="14" t="n">
        <v>50000</v>
      </c>
      <c r="E56" s="15" t="n">
        <v>487.85</v>
      </c>
      <c r="F56" s="16" t="n">
        <v>0.0051</v>
      </c>
      <c r="G56" s="16" t="n"/>
    </row>
    <row r="57">
      <c r="A57" s="13" t="inlineStr">
        <is>
          <t>TBO Tek Ltd.</t>
        </is>
      </c>
      <c r="B57" s="32" t="inlineStr">
        <is>
          <t>INE673O01025</t>
        </is>
      </c>
      <c r="C57" s="32" t="inlineStr">
        <is>
          <t>Leisure Services</t>
        </is>
      </c>
      <c r="D57" s="14" t="n">
        <v>25000</v>
      </c>
      <c r="E57" s="15" t="n">
        <v>413.08</v>
      </c>
      <c r="F57" s="16" t="n">
        <v>0.0043</v>
      </c>
      <c r="G57" s="16" t="n"/>
    </row>
    <row r="58">
      <c r="A58" s="13" t="inlineStr">
        <is>
          <t>GK Energy Ltd</t>
        </is>
      </c>
      <c r="B58" s="32" t="inlineStr">
        <is>
          <t>INE1AG301022</t>
        </is>
      </c>
      <c r="C58" s="32" t="inlineStr">
        <is>
          <t>Construction</t>
        </is>
      </c>
      <c r="D58" s="14" t="n">
        <v>251589</v>
      </c>
      <c r="E58" s="15" t="n">
        <v>412.43</v>
      </c>
      <c r="F58" s="16" t="n">
        <v>0.0043</v>
      </c>
      <c r="G58" s="16" t="n"/>
    </row>
    <row r="59">
      <c r="A59" s="13" t="inlineStr">
        <is>
          <t>Leela Palaces Hotels &amp; Resorts Ltd.</t>
        </is>
      </c>
      <c r="B59" s="32" t="inlineStr">
        <is>
          <t>INE0AQ201015</t>
        </is>
      </c>
      <c r="C59" s="32" t="inlineStr">
        <is>
          <t>Leisure Services</t>
        </is>
      </c>
      <c r="D59" s="14" t="n">
        <v>96525</v>
      </c>
      <c r="E59" s="15" t="n">
        <v>397.44</v>
      </c>
      <c r="F59" s="16" t="n">
        <v>0.0042</v>
      </c>
      <c r="G59" s="16" t="n"/>
    </row>
    <row r="60">
      <c r="A60" s="13" t="inlineStr">
        <is>
          <t>Acme Solar Holdings Ltd.</t>
        </is>
      </c>
      <c r="B60" s="32" t="inlineStr">
        <is>
          <t>INE622W01025</t>
        </is>
      </c>
      <c r="C60" s="32" t="inlineStr">
        <is>
          <t>Power</t>
        </is>
      </c>
      <c r="D60" s="14" t="n">
        <v>150000</v>
      </c>
      <c r="E60" s="15" t="n">
        <v>345.23</v>
      </c>
      <c r="F60" s="16" t="n">
        <v>0.0036</v>
      </c>
      <c r="G60" s="16" t="n"/>
    </row>
    <row r="61">
      <c r="A61" s="13" t="inlineStr">
        <is>
          <t>Seshaasai Technologies Ltd.</t>
        </is>
      </c>
      <c r="B61" s="32" t="inlineStr">
        <is>
          <t>INE04VU01023</t>
        </is>
      </c>
      <c r="C61" s="32" t="inlineStr">
        <is>
          <t>Financial Technology (Fintech)</t>
        </is>
      </c>
      <c r="D61" s="14" t="n">
        <v>84315</v>
      </c>
      <c r="E61" s="15" t="n">
        <v>251.93</v>
      </c>
      <c r="F61" s="16" t="n">
        <v>0.0026</v>
      </c>
      <c r="G61" s="16" t="n"/>
    </row>
    <row r="62">
      <c r="A62" s="13" t="inlineStr">
        <is>
          <t>Jain Resource Recycling Ltd.</t>
        </is>
      </c>
      <c r="B62" s="32" t="inlineStr">
        <is>
          <t>INE0YD401026</t>
        </is>
      </c>
      <c r="C62" s="32" t="inlineStr">
        <is>
          <t>Diversified Metals</t>
        </is>
      </c>
      <c r="D62" s="14" t="n">
        <v>46313</v>
      </c>
      <c r="E62" s="15" t="n">
        <v>184.51</v>
      </c>
      <c r="F62" s="16" t="n">
        <v>0.0019</v>
      </c>
      <c r="G62" s="16" t="n"/>
    </row>
    <row r="63">
      <c r="A63" s="17" t="inlineStr">
        <is>
          <t>Sub Total</t>
        </is>
      </c>
      <c r="B63" s="33" t="n"/>
      <c r="C63" s="33" t="n"/>
      <c r="D63" s="18" t="n"/>
      <c r="E63" s="38" t="n">
        <v>92390.22</v>
      </c>
      <c r="F63" s="39" t="n">
        <v>0.9683</v>
      </c>
      <c r="G63" s="21" t="n"/>
    </row>
    <row r="64">
      <c r="A64" s="17" t="inlineStr">
        <is>
          <t>(b) Unlisted</t>
        </is>
      </c>
      <c r="B64" s="32" t="n"/>
      <c r="C64" s="32" t="n"/>
      <c r="D64" s="14" t="n"/>
      <c r="E64" s="15" t="n"/>
      <c r="F64" s="16" t="n"/>
      <c r="G64" s="16" t="n"/>
    </row>
    <row r="65">
      <c r="A65" s="17" t="inlineStr">
        <is>
          <t>Sub Total</t>
        </is>
      </c>
      <c r="B65" s="32" t="n"/>
      <c r="C65" s="32" t="n"/>
      <c r="D65" s="14" t="n"/>
      <c r="E65" s="40" t="inlineStr">
        <is>
          <t>NIL</t>
        </is>
      </c>
      <c r="F65" s="41" t="inlineStr">
        <is>
          <t>NIL</t>
        </is>
      </c>
      <c r="G65" s="16" t="n"/>
    </row>
    <row r="66">
      <c r="A66" s="25" t="inlineStr">
        <is>
          <t>TOTAL</t>
        </is>
      </c>
      <c r="B66" s="34" t="n"/>
      <c r="C66" s="34" t="n"/>
      <c r="D66" s="26" t="n"/>
      <c r="E66" s="29" t="n">
        <v>92390.22</v>
      </c>
      <c r="F66" s="30" t="n">
        <v>0.9683</v>
      </c>
      <c r="G66" s="21" t="n"/>
    </row>
    <row r="67">
      <c r="A67" s="13" t="n"/>
      <c r="B67" s="32" t="n"/>
      <c r="C67" s="32" t="n"/>
      <c r="D67" s="14" t="n"/>
      <c r="E67" s="15" t="n"/>
      <c r="F67" s="16" t="n"/>
      <c r="G67" s="16" t="n"/>
    </row>
    <row r="68">
      <c r="A68" s="17" t="inlineStr">
        <is>
          <t>Derivatives</t>
        </is>
      </c>
      <c r="B68" s="32" t="n"/>
      <c r="C68" s="32" t="n"/>
      <c r="D68" s="14" t="n"/>
      <c r="E68" s="15" t="n"/>
      <c r="F68" s="16" t="n"/>
      <c r="G68" s="16" t="n"/>
    </row>
    <row r="69">
      <c r="A69" s="17" t="inlineStr">
        <is>
          <t>(a) Index/Stock Future</t>
        </is>
      </c>
      <c r="B69" s="32" t="n"/>
      <c r="C69" s="32" t="n"/>
      <c r="D69" s="14" t="n"/>
      <c r="E69" s="15" t="n"/>
      <c r="F69" s="16" t="n"/>
      <c r="G69" s="16" t="n"/>
    </row>
    <row r="70">
      <c r="A70" s="13" t="inlineStr">
        <is>
          <t>NIFTY 30-Dec-2025</t>
        </is>
      </c>
      <c r="B70" s="32" t="n"/>
      <c r="C70" s="32" t="inlineStr">
        <is>
          <t>INDEX FUTURES</t>
        </is>
      </c>
      <c r="D70" s="14" t="n">
        <v>7950</v>
      </c>
      <c r="E70" s="15" t="n">
        <v>2097.8</v>
      </c>
      <c r="F70" s="16" t="n">
        <v>0.021986</v>
      </c>
      <c r="G70" s="16" t="n"/>
    </row>
    <row r="71">
      <c r="A71" s="17" t="inlineStr">
        <is>
          <t>Sub Total</t>
        </is>
      </c>
      <c r="B71" s="33" t="n"/>
      <c r="C71" s="33" t="n"/>
      <c r="D71" s="18" t="n"/>
      <c r="E71" s="38" t="n">
        <v>2097.8</v>
      </c>
      <c r="F71" s="39" t="n">
        <v>0.021986</v>
      </c>
      <c r="G71" s="21" t="n"/>
    </row>
    <row r="72">
      <c r="A72" s="13" t="n"/>
      <c r="B72" s="32" t="n"/>
      <c r="C72" s="32" t="n"/>
      <c r="D72" s="14" t="n"/>
      <c r="E72" s="15" t="n"/>
      <c r="F72" s="16" t="n"/>
      <c r="G72" s="16" t="n"/>
    </row>
    <row r="73">
      <c r="A73" s="13" t="n"/>
      <c r="B73" s="32" t="n"/>
      <c r="C73" s="32" t="n"/>
      <c r="D73" s="14" t="n"/>
      <c r="E73" s="15" t="n"/>
      <c r="F73" s="16" t="n"/>
      <c r="G73" s="16" t="n"/>
    </row>
    <row r="74">
      <c r="A74" s="13" t="n"/>
      <c r="B74" s="32" t="n"/>
      <c r="C74" s="32" t="n"/>
      <c r="D74" s="14" t="n"/>
      <c r="E74" s="15" t="n"/>
      <c r="F74" s="16" t="n"/>
      <c r="G74" s="16" t="n"/>
    </row>
    <row r="75">
      <c r="A75" s="25" t="inlineStr">
        <is>
          <t>TOTAL</t>
        </is>
      </c>
      <c r="B75" s="34" t="n"/>
      <c r="C75" s="34" t="n"/>
      <c r="D75" s="26" t="n"/>
      <c r="E75" s="19" t="n">
        <v>2097.8</v>
      </c>
      <c r="F75" s="20" t="n">
        <v>0.021986</v>
      </c>
      <c r="G75" s="21" t="n"/>
    </row>
    <row r="76">
      <c r="A76" s="13" t="n"/>
      <c r="B76" s="32" t="n"/>
      <c r="C76" s="32" t="n"/>
      <c r="D76" s="14" t="n"/>
      <c r="E76" s="15" t="n"/>
      <c r="F76" s="16" t="n"/>
      <c r="G76" s="16" t="n"/>
    </row>
    <row r="77">
      <c r="A77" s="17" t="inlineStr">
        <is>
          <t>Money Market Instruments</t>
        </is>
      </c>
      <c r="B77" s="32" t="n"/>
      <c r="C77" s="32" t="n"/>
      <c r="D77" s="14" t="n"/>
      <c r="E77" s="15" t="n"/>
      <c r="F77" s="16" t="n"/>
      <c r="G77" s="16" t="n"/>
    </row>
    <row r="78">
      <c r="A78" s="13" t="n"/>
      <c r="B78" s="32" t="n"/>
      <c r="C78" s="32" t="n"/>
      <c r="D78" s="14" t="n"/>
      <c r="E78" s="15" t="n"/>
      <c r="F78" s="16" t="n"/>
      <c r="G78" s="16" t="n"/>
    </row>
    <row r="79">
      <c r="A79" s="17" t="inlineStr">
        <is>
          <t>Treasury bills</t>
        </is>
      </c>
      <c r="B79" s="32" t="n"/>
      <c r="C79" s="32" t="n"/>
      <c r="D79" s="14" t="n"/>
      <c r="E79" s="15" t="n"/>
      <c r="F79" s="16" t="n"/>
      <c r="G79" s="16" t="n"/>
    </row>
    <row r="80">
      <c r="A80" s="13" t="inlineStr">
        <is>
          <t>91 DAYS TBILL RED 08-01-2026</t>
        </is>
      </c>
      <c r="B80" s="32" t="inlineStr">
        <is>
          <t>IN002025X281</t>
        </is>
      </c>
      <c r="C80" s="32" t="inlineStr">
        <is>
          <t>SOVEREIGN</t>
        </is>
      </c>
      <c r="D80" s="14" t="n">
        <v>150000</v>
      </c>
      <c r="E80" s="15" t="n">
        <v>149.16</v>
      </c>
      <c r="F80" s="16" t="n">
        <v>0.0016</v>
      </c>
      <c r="G80" s="16" t="n">
        <v>0.053825</v>
      </c>
    </row>
    <row r="81">
      <c r="A81" s="13" t="inlineStr">
        <is>
          <t>364 DAYS TBILL RED 05-02-2026</t>
        </is>
      </c>
      <c r="B81" s="32" t="inlineStr">
        <is>
          <t>IN002024Z438</t>
        </is>
      </c>
      <c r="C81" s="32" t="inlineStr">
        <is>
          <t>SOVEREIGN</t>
        </is>
      </c>
      <c r="D81" s="14" t="n">
        <v>150000</v>
      </c>
      <c r="E81" s="15" t="n">
        <v>148.58</v>
      </c>
      <c r="F81" s="16" t="n">
        <v>0.0016</v>
      </c>
      <c r="G81" s="16" t="n">
        <v>0.053042</v>
      </c>
    </row>
    <row r="82">
      <c r="A82" s="17" t="inlineStr">
        <is>
          <t>Sub Total</t>
        </is>
      </c>
      <c r="B82" s="33" t="n"/>
      <c r="C82" s="33" t="n"/>
      <c r="D82" s="18" t="n"/>
      <c r="E82" s="38" t="n">
        <v>297.74</v>
      </c>
      <c r="F82" s="39" t="n">
        <v>0.0032</v>
      </c>
      <c r="G82" s="21" t="n"/>
    </row>
    <row r="83">
      <c r="A83" s="13" t="n"/>
      <c r="B83" s="32" t="n"/>
      <c r="C83" s="32" t="n"/>
      <c r="D83" s="14" t="n"/>
      <c r="E83" s="15" t="n"/>
      <c r="F83" s="16" t="n"/>
      <c r="G83" s="16" t="n"/>
    </row>
    <row r="84">
      <c r="A84" s="25" t="inlineStr">
        <is>
          <t>TOTAL</t>
        </is>
      </c>
      <c r="B84" s="34" t="n"/>
      <c r="C84" s="34" t="n"/>
      <c r="D84" s="26" t="n"/>
      <c r="E84" s="19" t="n">
        <v>297.74</v>
      </c>
      <c r="F84" s="20" t="n">
        <v>0.0032</v>
      </c>
      <c r="G84" s="21" t="n"/>
    </row>
    <row r="85">
      <c r="A85" s="13" t="n"/>
      <c r="B85" s="32" t="n"/>
      <c r="C85" s="32" t="n"/>
      <c r="D85" s="14" t="n"/>
      <c r="E85" s="15" t="n"/>
      <c r="F85" s="16" t="n"/>
      <c r="G85" s="16" t="n"/>
    </row>
    <row r="86">
      <c r="A86" s="13" t="n"/>
      <c r="B86" s="32" t="n"/>
      <c r="C86" s="32" t="n"/>
      <c r="D86" s="14" t="n"/>
      <c r="E86" s="15" t="n"/>
      <c r="F86" s="16" t="n"/>
      <c r="G86" s="16" t="n"/>
    </row>
    <row r="87">
      <c r="A87" s="17" t="inlineStr">
        <is>
          <t>TREPS / Reverse Repo</t>
        </is>
      </c>
      <c r="B87" s="32" t="n"/>
      <c r="C87" s="32" t="n"/>
      <c r="D87" s="14" t="n"/>
      <c r="E87" s="15" t="n"/>
      <c r="F87" s="16" t="n"/>
      <c r="G87" s="16" t="n"/>
    </row>
    <row r="88">
      <c r="A88" s="13" t="inlineStr">
        <is>
          <t>Clearing Corporation of India Ltd.</t>
        </is>
      </c>
      <c r="B88" s="32" t="n"/>
      <c r="C88" s="32" t="n"/>
      <c r="D88" s="14" t="n"/>
      <c r="E88" s="15" t="n">
        <v>3841.3</v>
      </c>
      <c r="F88" s="16" t="n">
        <v>0.0403</v>
      </c>
      <c r="G88" s="16" t="n">
        <v>0.053935</v>
      </c>
    </row>
    <row r="89">
      <c r="A89" s="17" t="inlineStr">
        <is>
          <t>Sub Total</t>
        </is>
      </c>
      <c r="B89" s="33" t="n"/>
      <c r="C89" s="33" t="n"/>
      <c r="D89" s="18" t="n"/>
      <c r="E89" s="38" t="n">
        <v>3841.3</v>
      </c>
      <c r="F89" s="39" t="n">
        <v>0.0403</v>
      </c>
      <c r="G89" s="21" t="n"/>
    </row>
    <row r="90">
      <c r="A90" s="13" t="n"/>
      <c r="B90" s="32" t="n"/>
      <c r="C90" s="32" t="n"/>
      <c r="D90" s="14" t="n"/>
      <c r="E90" s="15" t="n"/>
      <c r="F90" s="16" t="n"/>
      <c r="G90" s="16" t="n"/>
    </row>
    <row r="91">
      <c r="A91" s="25" t="inlineStr">
        <is>
          <t>TOTAL</t>
        </is>
      </c>
      <c r="B91" s="34" t="n"/>
      <c r="C91" s="34" t="n"/>
      <c r="D91" s="26" t="n"/>
      <c r="E91" s="19" t="n">
        <v>3841.3</v>
      </c>
      <c r="F91" s="20" t="n">
        <v>0.0403</v>
      </c>
      <c r="G91" s="21" t="n"/>
    </row>
    <row r="92">
      <c r="A92" s="13" t="inlineStr">
        <is>
          <t>Accrued Interest</t>
        </is>
      </c>
      <c r="B92" s="32" t="n"/>
      <c r="C92" s="32" t="n"/>
      <c r="D92" s="14" t="n"/>
      <c r="E92" s="15" t="n">
        <v>1.7028523</v>
      </c>
      <c r="F92" s="16" t="n">
        <v>1.7e-05</v>
      </c>
      <c r="G92" s="16" t="n"/>
    </row>
    <row r="93">
      <c r="A93" s="13" t="inlineStr">
        <is>
          <t>Net Receivables/(Payables)</t>
        </is>
      </c>
      <c r="B93" s="32" t="n"/>
      <c r="C93" s="32" t="n"/>
      <c r="D93" s="14" t="n"/>
      <c r="E93" s="36" t="n">
        <v>-1119.1828523</v>
      </c>
      <c r="F93" s="37" t="n">
        <v>-0.011817</v>
      </c>
      <c r="G93" s="16" t="n">
        <v>0.053935</v>
      </c>
    </row>
    <row r="94">
      <c r="A94" s="27" t="inlineStr">
        <is>
          <t>GRAND TOTAL</t>
        </is>
      </c>
      <c r="B94" s="35" t="n"/>
      <c r="C94" s="35" t="n"/>
      <c r="D94" s="28" t="n"/>
      <c r="E94" s="29" t="n">
        <v>95411.78</v>
      </c>
      <c r="F94" s="30" t="n">
        <v>1</v>
      </c>
      <c r="G94" s="30" t="n"/>
    </row>
    <row r="96">
      <c r="A96" s="83" t="inlineStr">
        <is>
          <t>Net Receivables/(Payables) include Net Current Assets as well as the Mark to Market on derivative trades.</t>
        </is>
      </c>
    </row>
    <row r="99">
      <c r="A99" s="83" t="inlineStr">
        <is>
          <t>Notes:</t>
        </is>
      </c>
    </row>
    <row r="100">
      <c r="A100" s="57" t="inlineStr">
        <is>
          <t>1. Security in default beyond its maturiy date</t>
        </is>
      </c>
      <c r="B100" s="3" t="inlineStr">
        <is>
          <t>NIL</t>
        </is>
      </c>
    </row>
    <row r="101">
      <c r="A101" t="inlineStr">
        <is>
          <t>2. NAV at the beginning of the period (Rs. per unit)</t>
        </is>
      </c>
    </row>
    <row r="102">
      <c r="A102" t="inlineStr">
        <is>
          <t>Plan /option (Face Value 10)</t>
        </is>
      </c>
      <c r="B102" t="inlineStr">
        <is>
          <t>As on</t>
        </is>
      </c>
      <c r="C102" t="inlineStr">
        <is>
          <t>As on</t>
        </is>
      </c>
    </row>
    <row r="103">
      <c r="B103" s="58" t="n">
        <v>45961</v>
      </c>
      <c r="C103" s="58" t="n">
        <v>45989</v>
      </c>
    </row>
    <row r="104">
      <c r="A104" t="inlineStr">
        <is>
          <t>Direct Plan Growth Option</t>
        </is>
      </c>
      <c r="B104" t="n">
        <v>29.5592</v>
      </c>
      <c r="C104" t="n">
        <v>29.1689</v>
      </c>
    </row>
    <row r="105">
      <c r="A105" t="inlineStr">
        <is>
          <t>Direct Plan IDCW Option</t>
        </is>
      </c>
      <c r="B105" t="n">
        <v>29.5593</v>
      </c>
      <c r="C105" t="n">
        <v>29.169</v>
      </c>
    </row>
    <row r="106">
      <c r="A106" t="inlineStr">
        <is>
          <t>Regular Plan Growth Option</t>
        </is>
      </c>
      <c r="B106" t="n">
        <v>27.5076</v>
      </c>
      <c r="C106" t="n">
        <v>27.1177</v>
      </c>
    </row>
    <row r="107">
      <c r="A107" t="inlineStr">
        <is>
          <t>Regular Plan IDCW Option</t>
        </is>
      </c>
      <c r="B107" t="n">
        <v>27.5062</v>
      </c>
      <c r="C107" t="n">
        <v>27.1163</v>
      </c>
    </row>
    <row r="109">
      <c r="A109" t="inlineStr">
        <is>
          <t xml:space="preserve">3. Total Dividend (Net) declared during the month </t>
        </is>
      </c>
      <c r="B109" s="3" t="inlineStr">
        <is>
          <t>NIL</t>
        </is>
      </c>
    </row>
    <row r="110">
      <c r="A110" t="inlineStr">
        <is>
          <t>4. Bonus was declared during the month</t>
        </is>
      </c>
      <c r="B110" s="3" t="inlineStr">
        <is>
          <t>NIL</t>
        </is>
      </c>
    </row>
    <row r="111" ht="29" customHeight="1">
      <c r="A111" s="57" t="inlineStr">
        <is>
          <t>5. Investment in Repo of Corporate Debt Securities during the month ended November 30, 2025</t>
        </is>
      </c>
      <c r="B111" s="3" t="inlineStr">
        <is>
          <t>NIL</t>
        </is>
      </c>
    </row>
    <row r="112" ht="29" customHeight="1">
      <c r="A112" s="57" t="inlineStr">
        <is>
          <t>6. Investment in foreign securities/ADRs/GDRs at the end of the month</t>
        </is>
      </c>
      <c r="B112" s="3" t="inlineStr">
        <is>
          <t>NIL</t>
        </is>
      </c>
    </row>
    <row r="113">
      <c r="A113" t="inlineStr">
        <is>
          <t>7. Portfolio Turnover Ratio</t>
        </is>
      </c>
      <c r="B113" s="60" t="n">
        <v>1.4267</v>
      </c>
    </row>
    <row r="114" ht="43.5" customHeight="1">
      <c r="A114" s="57" t="inlineStr">
        <is>
          <t>8. Total gross exposure to derivative instruments (excluding reversed positions) at the end of the month (Rs. in Lakhs)</t>
        </is>
      </c>
      <c r="B114" s="3" t="n">
        <v>2097.7983</v>
      </c>
    </row>
    <row r="115">
      <c r="B115" s="3" t="n"/>
    </row>
    <row r="116" ht="29" customHeight="1">
      <c r="A116" s="57" t="inlineStr">
        <is>
          <t>9. Margin Deposits includes Margin money placed on derivatives other than margin money placed with bank</t>
        </is>
      </c>
      <c r="B116" s="3" t="inlineStr">
        <is>
          <t>NIL</t>
        </is>
      </c>
    </row>
    <row r="117" ht="29" customHeight="1">
      <c r="A117" s="57" t="inlineStr">
        <is>
          <t>10. Value of investment made by other schemes under same management (Rs. In Lakhs)</t>
        </is>
      </c>
      <c r="B117" t="n">
        <v>1527.7</v>
      </c>
    </row>
    <row r="118" ht="29" customHeight="1">
      <c r="A118" s="57" t="inlineStr">
        <is>
          <t>11. Number of instance of deviation In valuation of securities</t>
        </is>
      </c>
      <c r="B118" s="3" t="inlineStr">
        <is>
          <t>NIL</t>
        </is>
      </c>
    </row>
    <row r="119" ht="29" customHeight="1">
      <c r="A119" s="57" t="inlineStr">
        <is>
          <t>12. Total value and percentage of illiquid equity shares / securities</t>
        </is>
      </c>
      <c r="B119" s="3" t="inlineStr">
        <is>
          <t>NIL</t>
        </is>
      </c>
    </row>
    <row r="121" ht="70" customHeight="1">
      <c r="A121" s="85" t="inlineStr">
        <is>
          <t>Scheme Name</t>
        </is>
      </c>
      <c r="B121" s="85" t="inlineStr">
        <is>
          <t>Risk- O - Meter</t>
        </is>
      </c>
      <c r="C121" s="85" t="inlineStr">
        <is>
          <t>Benchmark of the Scheme</t>
        </is>
      </c>
      <c r="D121" s="85" t="inlineStr">
        <is>
          <t>Benchmark Risk-o-meter</t>
        </is>
      </c>
    </row>
    <row r="122" ht="70" customHeight="1">
      <c r="A122" s="85" t="inlineStr">
        <is>
          <t>Edelweiss Recently Listed IPO Fund</t>
        </is>
      </c>
      <c r="B122" s="85" t="n"/>
      <c r="C122" s="85" t="inlineStr">
        <is>
          <t>Nifty IPO Index</t>
        </is>
      </c>
      <c r="D122" s="85" t="n"/>
      <c r="E122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47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 GREATER CHINA EQUITY OFF-SHORE FUND AS ON NOVEMBER 30, 2025</t>
        </is>
      </c>
    </row>
    <row r="2" ht="31.5" customHeight="1">
      <c r="A2" s="84" t="inlineStr">
        <is>
          <t>(An open ended fund of fund scheme investing in JPMorgan Funds – Greater China Fund)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3" t="n"/>
      <c r="B6" s="32" t="n"/>
      <c r="C6" s="32" t="n"/>
      <c r="D6" s="14" t="n"/>
      <c r="E6" s="15" t="n"/>
      <c r="F6" s="16" t="n"/>
      <c r="G6" s="16" t="n"/>
    </row>
    <row r="7">
      <c r="A7" s="17" t="inlineStr">
        <is>
          <t>Foreign Securities and/or Overseas ETFs</t>
        </is>
      </c>
      <c r="B7" s="32" t="n"/>
      <c r="C7" s="32" t="n"/>
      <c r="D7" s="14" t="n"/>
      <c r="E7" s="15" t="n"/>
      <c r="F7" s="16" t="n"/>
      <c r="G7" s="16" t="n"/>
    </row>
    <row r="8">
      <c r="A8" s="17" t="inlineStr">
        <is>
          <t>International  Mutual Fund Units</t>
        </is>
      </c>
      <c r="B8" s="33" t="n"/>
      <c r="C8" s="33" t="n"/>
      <c r="D8" s="18" t="n"/>
      <c r="E8" s="42" t="n"/>
      <c r="F8" s="21" t="n"/>
      <c r="G8" s="21" t="n"/>
    </row>
    <row r="9">
      <c r="A9" s="13" t="inlineStr">
        <is>
          <t>JPM GREATER CHINA-I-I2 USD</t>
        </is>
      </c>
      <c r="B9" s="32" t="inlineStr">
        <is>
          <t>LU1727356906</t>
        </is>
      </c>
      <c r="C9" s="32" t="n"/>
      <c r="D9" s="14" t="n">
        <v>759410.846</v>
      </c>
      <c r="E9" s="15" t="n">
        <v>132918.94</v>
      </c>
      <c r="F9" s="16" t="n">
        <v>0.5319</v>
      </c>
      <c r="G9" s="16" t="n"/>
    </row>
    <row r="10">
      <c r="A10" s="13" t="inlineStr">
        <is>
          <t>JPM GREATER CHINA-I AC</t>
        </is>
      </c>
      <c r="B10" s="32" t="inlineStr">
        <is>
          <t>LU0248053877</t>
        </is>
      </c>
      <c r="C10" s="32" t="n"/>
      <c r="D10" s="14" t="n">
        <v>413168.961</v>
      </c>
      <c r="E10" s="15" t="n">
        <v>107465.82</v>
      </c>
      <c r="F10" s="16" t="n">
        <v>0.4301</v>
      </c>
      <c r="G10" s="16" t="n"/>
    </row>
    <row r="11">
      <c r="A11" s="17" t="inlineStr">
        <is>
          <t>Sub Total</t>
        </is>
      </c>
      <c r="B11" s="33" t="n"/>
      <c r="C11" s="33" t="n"/>
      <c r="D11" s="18" t="n"/>
      <c r="E11" s="19" t="n">
        <v>240384.76</v>
      </c>
      <c r="F11" s="20" t="n">
        <v>0.962</v>
      </c>
      <c r="G11" s="21" t="n"/>
    </row>
    <row r="12">
      <c r="A12" s="13" t="n"/>
      <c r="B12" s="32" t="n"/>
      <c r="C12" s="32" t="n"/>
      <c r="D12" s="14" t="n"/>
      <c r="E12" s="15" t="n"/>
      <c r="F12" s="16" t="n"/>
      <c r="G12" s="16" t="n"/>
    </row>
    <row r="13">
      <c r="A13" s="25" t="inlineStr">
        <is>
          <t>TOTAL</t>
        </is>
      </c>
      <c r="B13" s="34" t="n"/>
      <c r="C13" s="34" t="n"/>
      <c r="D13" s="26" t="n"/>
      <c r="E13" s="19" t="n">
        <v>240384.76</v>
      </c>
      <c r="F13" s="20" t="n">
        <v>0.962</v>
      </c>
      <c r="G13" s="21" t="n"/>
    </row>
    <row r="14">
      <c r="A14" s="13" t="n"/>
      <c r="B14" s="32" t="n"/>
      <c r="C14" s="32" t="n"/>
      <c r="D14" s="14" t="n"/>
      <c r="E14" s="15" t="n"/>
      <c r="F14" s="16" t="n"/>
      <c r="G14" s="16" t="n"/>
    </row>
    <row r="15">
      <c r="A15" s="17" t="inlineStr">
        <is>
          <t>TREPS / Reverse Repo</t>
        </is>
      </c>
      <c r="B15" s="32" t="n"/>
      <c r="C15" s="32" t="n"/>
      <c r="D15" s="14" t="n"/>
      <c r="E15" s="15" t="n"/>
      <c r="F15" s="16" t="n"/>
      <c r="G15" s="16" t="n"/>
    </row>
    <row r="16">
      <c r="A16" s="13" t="inlineStr">
        <is>
          <t>Clearing Corporation of India Ltd.</t>
        </is>
      </c>
      <c r="B16" s="32" t="n"/>
      <c r="C16" s="32" t="n"/>
      <c r="D16" s="14" t="n"/>
      <c r="E16" s="15" t="n">
        <v>10198.48</v>
      </c>
      <c r="F16" s="16" t="n">
        <v>0.0408</v>
      </c>
      <c r="G16" s="16" t="n">
        <v>0.053935</v>
      </c>
    </row>
    <row r="17">
      <c r="A17" s="17" t="inlineStr">
        <is>
          <t>Sub Total</t>
        </is>
      </c>
      <c r="B17" s="33" t="n"/>
      <c r="C17" s="33" t="n"/>
      <c r="D17" s="18" t="n"/>
      <c r="E17" s="19" t="n">
        <v>10198.48</v>
      </c>
      <c r="F17" s="20" t="n">
        <v>0.0408</v>
      </c>
      <c r="G17" s="21" t="n"/>
    </row>
    <row r="18">
      <c r="A18" s="13" t="n"/>
      <c r="B18" s="32" t="n"/>
      <c r="C18" s="32" t="n"/>
      <c r="D18" s="14" t="n"/>
      <c r="E18" s="15" t="n"/>
      <c r="F18" s="16" t="n"/>
      <c r="G18" s="16" t="n"/>
    </row>
    <row r="19">
      <c r="A19" s="25" t="inlineStr">
        <is>
          <t>TOTAL</t>
        </is>
      </c>
      <c r="B19" s="34" t="n"/>
      <c r="C19" s="34" t="n"/>
      <c r="D19" s="26" t="n"/>
      <c r="E19" s="19" t="n">
        <v>10198.48</v>
      </c>
      <c r="F19" s="20" t="n">
        <v>0.0408</v>
      </c>
      <c r="G19" s="21" t="n"/>
    </row>
    <row r="20">
      <c r="A20" s="13" t="inlineStr">
        <is>
          <t>Accrued Interest</t>
        </is>
      </c>
      <c r="B20" s="32" t="n"/>
      <c r="C20" s="32" t="n"/>
      <c r="D20" s="14" t="n"/>
      <c r="E20" s="15" t="n">
        <v>4.5209997</v>
      </c>
      <c r="F20" s="16" t="n">
        <v>1.8e-05</v>
      </c>
      <c r="G20" s="16" t="n"/>
    </row>
    <row r="21">
      <c r="A21" s="13" t="inlineStr">
        <is>
          <t>Net Receivables/(Payables)</t>
        </is>
      </c>
      <c r="B21" s="32" t="n"/>
      <c r="C21" s="32" t="n"/>
      <c r="D21" s="14" t="n"/>
      <c r="E21" s="36" t="n">
        <v>-696.4109997</v>
      </c>
      <c r="F21" s="37" t="n">
        <v>-0.002818</v>
      </c>
      <c r="G21" s="16" t="n">
        <v>0.053935</v>
      </c>
    </row>
    <row r="22">
      <c r="A22" s="27" t="inlineStr">
        <is>
          <t>GRAND TOTAL</t>
        </is>
      </c>
      <c r="B22" s="35" t="n"/>
      <c r="C22" s="35" t="n"/>
      <c r="D22" s="28" t="n"/>
      <c r="E22" s="29" t="n">
        <v>249891.35</v>
      </c>
      <c r="F22" s="30" t="n">
        <v>1</v>
      </c>
      <c r="G22" s="30" t="n"/>
    </row>
    <row r="27">
      <c r="A27" s="83" t="inlineStr">
        <is>
          <t>Notes:</t>
        </is>
      </c>
    </row>
    <row r="28">
      <c r="A28" s="57" t="inlineStr">
        <is>
          <t>1. Security in default beyond its maturiy date</t>
        </is>
      </c>
      <c r="B28" s="3" t="inlineStr">
        <is>
          <t>NIL</t>
        </is>
      </c>
    </row>
    <row r="29">
      <c r="A29" t="inlineStr">
        <is>
          <t>2. NAV at the beginning of the period (Rs. per unit)</t>
        </is>
      </c>
    </row>
    <row r="30">
      <c r="A30" t="inlineStr">
        <is>
          <t>Plan /option (Face Value 10)</t>
        </is>
      </c>
      <c r="B30" t="inlineStr">
        <is>
          <t>As on</t>
        </is>
      </c>
      <c r="C30" t="inlineStr">
        <is>
          <t>As on</t>
        </is>
      </c>
    </row>
    <row r="31">
      <c r="B31" s="58" t="n">
        <v>45961</v>
      </c>
      <c r="C31" s="58" t="n">
        <v>45989</v>
      </c>
    </row>
    <row r="32">
      <c r="A32" t="inlineStr">
        <is>
          <t>Direct Plan Growth Option</t>
        </is>
      </c>
      <c r="B32" t="n">
        <v>58.808</v>
      </c>
      <c r="C32" t="n">
        <v>57.817</v>
      </c>
    </row>
    <row r="33">
      <c r="A33" t="inlineStr">
        <is>
          <t>Regular Plan Growth Option</t>
        </is>
      </c>
      <c r="B33" t="n">
        <v>52.193</v>
      </c>
      <c r="C33" t="n">
        <v>51.28</v>
      </c>
    </row>
    <row r="35">
      <c r="A35" t="inlineStr">
        <is>
          <t xml:space="preserve">3. Total Dividend (Net) declared during the month </t>
        </is>
      </c>
      <c r="B35" s="3" t="inlineStr">
        <is>
          <t>NIL</t>
        </is>
      </c>
    </row>
    <row r="36">
      <c r="A36" t="inlineStr">
        <is>
          <t>4. Bonus was declared during the month</t>
        </is>
      </c>
      <c r="B36" s="3" t="inlineStr">
        <is>
          <t>NIL</t>
        </is>
      </c>
    </row>
    <row r="37" ht="29" customHeight="1">
      <c r="A37" s="57" t="inlineStr">
        <is>
          <t>5. Investment in Repo of Corporate Debt Securities during the month ended November 30, 2025</t>
        </is>
      </c>
      <c r="B37" s="3" t="inlineStr">
        <is>
          <t>NIL</t>
        </is>
      </c>
    </row>
    <row r="38" ht="29" customHeight="1">
      <c r="A38" s="57" t="inlineStr">
        <is>
          <t>6. Investment in foreign securities/ADRs/GDRs at the end of the month</t>
        </is>
      </c>
      <c r="B38" s="60" t="n">
        <v>240384.7605763</v>
      </c>
    </row>
    <row r="39" ht="43.5" customHeight="1">
      <c r="A39" s="57" t="inlineStr">
        <is>
          <t>7. Total gross exposure to derivative instruments (excluding reversed positions) at the end of the month (Rs. in Lakhs)</t>
        </is>
      </c>
      <c r="B39" s="3" t="inlineStr">
        <is>
          <t>NIL</t>
        </is>
      </c>
    </row>
    <row r="40">
      <c r="B40" s="3" t="n"/>
    </row>
    <row r="41" ht="29" customHeight="1">
      <c r="A41" s="57" t="inlineStr">
        <is>
          <t>8. Margin Deposits includes Margin money placed on derivatives other than margin money placed with bank</t>
        </is>
      </c>
      <c r="B41" s="3" t="inlineStr">
        <is>
          <t>NIL</t>
        </is>
      </c>
    </row>
    <row r="42" ht="29" customHeight="1">
      <c r="A42" s="57" t="inlineStr">
        <is>
          <t>9. Value of investment made by other schemes under same management (Rs. In Lakhs)</t>
        </is>
      </c>
      <c r="B42" t="inlineStr">
        <is>
          <t>NIL</t>
        </is>
      </c>
    </row>
    <row r="43" ht="29" customHeight="1">
      <c r="A43" s="57" t="inlineStr">
        <is>
          <t>10. Number of instance of deviation In valuation of securities</t>
        </is>
      </c>
      <c r="B43" s="3" t="inlineStr">
        <is>
          <t>NIL</t>
        </is>
      </c>
    </row>
    <row r="44" ht="29" customHeight="1">
      <c r="A44" s="57" t="inlineStr">
        <is>
          <t>11. Total value and percentage of illiquid equity shares / securities</t>
        </is>
      </c>
      <c r="B44" s="3" t="inlineStr">
        <is>
          <t>NIL</t>
        </is>
      </c>
    </row>
    <row r="46" ht="70" customHeight="1">
      <c r="A46" s="85" t="inlineStr">
        <is>
          <t>Scheme Name</t>
        </is>
      </c>
      <c r="B46" s="85" t="inlineStr">
        <is>
          <t>Risk- O - Meter</t>
        </is>
      </c>
      <c r="C46" s="85" t="inlineStr">
        <is>
          <t>Benchmark of the Scheme</t>
        </is>
      </c>
      <c r="D46" s="85" t="inlineStr">
        <is>
          <t>Benchmark Risk-o-meter</t>
        </is>
      </c>
    </row>
    <row r="47" ht="70" customHeight="1">
      <c r="A47" s="85" t="inlineStr">
        <is>
          <t>Edelweiss Greater China Equity Off-Shore Fund</t>
        </is>
      </c>
      <c r="B47" s="85" t="n"/>
      <c r="C47" s="85" t="inlineStr">
        <is>
          <t>MSCI Golden Dragon Index (Total Return Net)</t>
        </is>
      </c>
      <c r="D47" s="85" t="n"/>
      <c r="E47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97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453125" customWidth="1" min="1" max="1"/>
    <col width="22" customWidth="1" min="2" max="2"/>
    <col width="26.54296875" customWidth="1" min="3" max="3"/>
    <col width="22" customWidth="1" min="4" max="4"/>
    <col width="16.453125" customWidth="1" min="5" max="5"/>
    <col width="22" customWidth="1" min="6" max="6"/>
    <col width="5.81640625" bestFit="1" customWidth="1" style="2" min="7" max="7"/>
    <col width="65.7265625" bestFit="1" customWidth="1" min="11" max="11"/>
    <col width="10" bestFit="1" customWidth="1" min="12" max="12"/>
    <col width="9.81640625" bestFit="1" customWidth="1" min="13" max="13"/>
    <col width="14.7265625" bestFit="1" customWidth="1" min="14" max="14"/>
    <col width="11.54296875" bestFit="1" customWidth="1" min="15" max="15"/>
  </cols>
  <sheetData>
    <row r="1" ht="36.75" customHeight="1">
      <c r="A1" s="84" t="inlineStr">
        <is>
          <t>PORTFOLIO STATEMENT OF EDELWEISS MSCI INDIA DOMESTIC &amp; WORLD HEALTHCARE 45 INDEX AS ON NOVEMBER 30, 2025</t>
        </is>
      </c>
    </row>
    <row r="2" ht="31.5" customHeight="1">
      <c r="A2" s="84" t="inlineStr">
        <is>
          <t>(An Open-ended Equity Scheme replicating MSCI India Domestic &amp; World Healthcare 45 Index)</t>
        </is>
      </c>
    </row>
    <row r="4" ht="48" customHeight="1">
      <c r="A4" s="4" t="inlineStr">
        <is>
          <t>Name of the Instrument</t>
        </is>
      </c>
      <c r="B4" s="4" t="inlineStr">
        <is>
          <t>ISIN</t>
        </is>
      </c>
      <c r="C4" s="4" t="inlineStr">
        <is>
          <t>Rating/Industry</t>
        </is>
      </c>
      <c r="D4" s="5" t="inlineStr">
        <is>
          <t>Quantity</t>
        </is>
      </c>
      <c r="E4" s="6" t="inlineStr">
        <is>
          <t>Market/Fair Value(Rs. In Lacs)</t>
        </is>
      </c>
      <c r="F4" s="6" t="inlineStr">
        <is>
          <t>% to Net Assets</t>
        </is>
      </c>
      <c r="G4" s="7" t="inlineStr">
        <is>
          <t>YIELD</t>
        </is>
      </c>
    </row>
    <row r="5">
      <c r="A5" s="8" t="n"/>
      <c r="B5" s="31" t="n"/>
      <c r="C5" s="31" t="n"/>
      <c r="D5" s="9" t="n"/>
      <c r="E5" s="10" t="n"/>
      <c r="F5" s="11" t="n"/>
      <c r="G5" s="12" t="n"/>
    </row>
    <row r="6">
      <c r="A6" s="17" t="inlineStr">
        <is>
          <t>Equity &amp; Equity related</t>
        </is>
      </c>
      <c r="B6" s="32" t="n"/>
      <c r="C6" s="32" t="n"/>
      <c r="D6" s="14" t="n"/>
      <c r="E6" s="15" t="n"/>
      <c r="F6" s="16" t="n"/>
      <c r="G6" s="16" t="n"/>
    </row>
    <row r="7">
      <c r="A7" s="17" t="inlineStr">
        <is>
          <t>(a)Listed / Awaiting listing on Stock Exchanges</t>
        </is>
      </c>
      <c r="B7" s="32" t="n"/>
      <c r="C7" s="32" t="n"/>
      <c r="D7" s="14" t="n"/>
      <c r="E7" s="15" t="n"/>
      <c r="F7" s="16" t="n"/>
      <c r="G7" s="16" t="n"/>
    </row>
    <row r="8">
      <c r="A8" s="13" t="inlineStr">
        <is>
          <t>Sun Pharmaceutical Industries Ltd.</t>
        </is>
      </c>
      <c r="B8" s="32" t="inlineStr">
        <is>
          <t>INE044A01036</t>
        </is>
      </c>
      <c r="C8" s="32" t="inlineStr">
        <is>
          <t>Pharmaceuticals &amp; Biotechnology</t>
        </is>
      </c>
      <c r="D8" s="14" t="n">
        <v>110227</v>
      </c>
      <c r="E8" s="15" t="n">
        <v>2018.92</v>
      </c>
      <c r="F8" s="16" t="n">
        <v>0.115</v>
      </c>
      <c r="G8" s="16" t="n"/>
    </row>
    <row r="9">
      <c r="A9" s="13" t="inlineStr">
        <is>
          <t>Max Healthcare Institute Ltd.</t>
        </is>
      </c>
      <c r="B9" s="32" t="inlineStr">
        <is>
          <t>INE027H01010</t>
        </is>
      </c>
      <c r="C9" s="32" t="inlineStr">
        <is>
          <t>Healthcare Services</t>
        </is>
      </c>
      <c r="D9" s="14" t="n">
        <v>89332</v>
      </c>
      <c r="E9" s="15" t="n">
        <v>1038.75</v>
      </c>
      <c r="F9" s="16" t="n">
        <v>0.0592</v>
      </c>
      <c r="G9" s="16" t="n"/>
    </row>
    <row r="10">
      <c r="A10" s="13" t="inlineStr">
        <is>
          <t>Cipla Ltd.</t>
        </is>
      </c>
      <c r="B10" s="32" t="inlineStr">
        <is>
          <t>INE059A01026</t>
        </is>
      </c>
      <c r="C10" s="32" t="inlineStr">
        <is>
          <t>Pharmaceuticals &amp; Biotechnology</t>
        </is>
      </c>
      <c r="D10" s="14" t="n">
        <v>64943</v>
      </c>
      <c r="E10" s="15" t="n">
        <v>994.47</v>
      </c>
      <c r="F10" s="16" t="n">
        <v>0.0566</v>
      </c>
      <c r="G10" s="16" t="n"/>
    </row>
    <row r="11">
      <c r="A11" s="13" t="inlineStr">
        <is>
          <t>Apollo Hospitals Enterprise Ltd.</t>
        </is>
      </c>
      <c r="B11" s="32" t="inlineStr">
        <is>
          <t>INE437A01024</t>
        </is>
      </c>
      <c r="C11" s="32" t="inlineStr">
        <is>
          <t>Healthcare Services</t>
        </is>
      </c>
      <c r="D11" s="14" t="n">
        <v>12386</v>
      </c>
      <c r="E11" s="15" t="n">
        <v>908.58</v>
      </c>
      <c r="F11" s="16" t="n">
        <v>0.0518</v>
      </c>
      <c r="G11" s="16" t="n"/>
    </row>
    <row r="12">
      <c r="A12" s="13" t="inlineStr">
        <is>
          <t>Divi's Laboratories Ltd.</t>
        </is>
      </c>
      <c r="B12" s="32" t="inlineStr">
        <is>
          <t>INE361B01024</t>
        </is>
      </c>
      <c r="C12" s="32" t="inlineStr">
        <is>
          <t>Pharmaceuticals &amp; Biotechnology</t>
        </is>
      </c>
      <c r="D12" s="14" t="n">
        <v>13721</v>
      </c>
      <c r="E12" s="15" t="n">
        <v>888.71</v>
      </c>
      <c r="F12" s="16" t="n">
        <v>0.0506</v>
      </c>
      <c r="G12" s="16" t="n"/>
    </row>
    <row r="13">
      <c r="A13" s="13" t="inlineStr">
        <is>
          <t>Dr. Reddy's Laboratories Ltd.</t>
        </is>
      </c>
      <c r="B13" s="32" t="inlineStr">
        <is>
          <t>INE089A01031</t>
        </is>
      </c>
      <c r="C13" s="32" t="inlineStr">
        <is>
          <t>Pharmaceuticals &amp; Biotechnology</t>
        </is>
      </c>
      <c r="D13" s="14" t="n">
        <v>62305</v>
      </c>
      <c r="E13" s="15" t="n">
        <v>784.3</v>
      </c>
      <c r="F13" s="16" t="n">
        <v>0.0447</v>
      </c>
      <c r="G13" s="16" t="n"/>
    </row>
    <row r="14">
      <c r="A14" s="13" t="inlineStr">
        <is>
          <t>Lupin Ltd.</t>
        </is>
      </c>
      <c r="B14" s="32" t="inlineStr">
        <is>
          <t>INE326A01037</t>
        </is>
      </c>
      <c r="C14" s="32" t="inlineStr">
        <is>
          <t>Pharmaceuticals &amp; Biotechnology</t>
        </is>
      </c>
      <c r="D14" s="14" t="n">
        <v>28853</v>
      </c>
      <c r="E14" s="15" t="n">
        <v>600.78</v>
      </c>
      <c r="F14" s="16" t="n">
        <v>0.0342</v>
      </c>
      <c r="G14" s="16" t="n"/>
    </row>
    <row r="15">
      <c r="A15" s="13" t="inlineStr">
        <is>
          <t>Fortis Healthcare Ltd.</t>
        </is>
      </c>
      <c r="B15" s="32" t="inlineStr">
        <is>
          <t>INE061F01013</t>
        </is>
      </c>
      <c r="C15" s="32" t="inlineStr">
        <is>
          <t>Healthcare Services</t>
        </is>
      </c>
      <c r="D15" s="14" t="n">
        <v>56361</v>
      </c>
      <c r="E15" s="15" t="n">
        <v>518.01</v>
      </c>
      <c r="F15" s="16" t="n">
        <v>0.0295</v>
      </c>
      <c r="G15" s="16" t="n"/>
    </row>
    <row r="16">
      <c r="A16" s="13" t="inlineStr">
        <is>
          <t>Torrent Pharmaceuticals Ltd.</t>
        </is>
      </c>
      <c r="B16" s="32" t="inlineStr">
        <is>
          <t>INE685A01028</t>
        </is>
      </c>
      <c r="C16" s="32" t="inlineStr">
        <is>
          <t>Pharmaceuticals &amp; Biotechnology</t>
        </is>
      </c>
      <c r="D16" s="14" t="n">
        <v>13605</v>
      </c>
      <c r="E16" s="15" t="n">
        <v>506.19</v>
      </c>
      <c r="F16" s="16" t="n">
        <v>0.0288</v>
      </c>
      <c r="G16" s="16" t="n"/>
    </row>
    <row r="17">
      <c r="A17" s="13" t="inlineStr">
        <is>
          <t>Laurus Labs Ltd.</t>
        </is>
      </c>
      <c r="B17" s="32" t="inlineStr">
        <is>
          <t>INE947Q01028</t>
        </is>
      </c>
      <c r="C17" s="32" t="inlineStr">
        <is>
          <t>Pharmaceuticals &amp; Biotechnology</t>
        </is>
      </c>
      <c r="D17" s="14" t="n">
        <v>40301</v>
      </c>
      <c r="E17" s="15" t="n">
        <v>415.64</v>
      </c>
      <c r="F17" s="16" t="n">
        <v>0.0237</v>
      </c>
      <c r="G17" s="16" t="n"/>
    </row>
    <row r="18">
      <c r="A18" s="13" t="inlineStr">
        <is>
          <t>Aurobindo Pharma Ltd.</t>
        </is>
      </c>
      <c r="B18" s="32" t="inlineStr">
        <is>
          <t>INE406A01037</t>
        </is>
      </c>
      <c r="C18" s="32" t="inlineStr">
        <is>
          <t>Pharmaceuticals &amp; Biotechnology</t>
        </is>
      </c>
      <c r="D18" s="14" t="n">
        <v>30018</v>
      </c>
      <c r="E18" s="15" t="n">
        <v>368.23</v>
      </c>
      <c r="F18" s="16" t="n">
        <v>0.021</v>
      </c>
      <c r="G18" s="16" t="n"/>
    </row>
    <row r="19">
      <c r="A19" s="13" t="inlineStr">
        <is>
          <t>Glenmark Pharmaceuticals Ltd.</t>
        </is>
      </c>
      <c r="B19" s="32" t="inlineStr">
        <is>
          <t>INE935A01035</t>
        </is>
      </c>
      <c r="C19" s="32" t="inlineStr">
        <is>
          <t>Pharmaceuticals &amp; Biotechnology</t>
        </is>
      </c>
      <c r="D19" s="14" t="n">
        <v>17827</v>
      </c>
      <c r="E19" s="15" t="n">
        <v>346.95</v>
      </c>
      <c r="F19" s="16" t="n">
        <v>0.0198</v>
      </c>
      <c r="G19" s="16" t="n"/>
    </row>
    <row r="20">
      <c r="A20" s="13" t="inlineStr">
        <is>
          <t>Mankind Pharma Ltd.</t>
        </is>
      </c>
      <c r="B20" s="32" t="inlineStr">
        <is>
          <t>INE634S01028</t>
        </is>
      </c>
      <c r="C20" s="32" t="inlineStr">
        <is>
          <t>Pharmaceuticals &amp; Biotechnology</t>
        </is>
      </c>
      <c r="D20" s="14" t="n">
        <v>14222</v>
      </c>
      <c r="E20" s="15" t="n">
        <v>320.14</v>
      </c>
      <c r="F20" s="16" t="n">
        <v>0.0182</v>
      </c>
      <c r="G20" s="16" t="n"/>
    </row>
    <row r="21">
      <c r="A21" s="13" t="inlineStr">
        <is>
          <t>Alkem Laboratories Ltd.</t>
        </is>
      </c>
      <c r="B21" s="32" t="inlineStr">
        <is>
          <t>INE540L01014</t>
        </is>
      </c>
      <c r="C21" s="32" t="inlineStr">
        <is>
          <t>Pharmaceuticals &amp; Biotechnology</t>
        </is>
      </c>
      <c r="D21" s="14" t="n">
        <v>5493</v>
      </c>
      <c r="E21" s="15" t="n">
        <v>312.28</v>
      </c>
      <c r="F21" s="16" t="n">
        <v>0.0178</v>
      </c>
      <c r="G21" s="16" t="n"/>
    </row>
    <row r="22">
      <c r="A22" s="13" t="inlineStr">
        <is>
          <t>Biocon Ltd.</t>
        </is>
      </c>
      <c r="B22" s="32" t="inlineStr">
        <is>
          <t>INE376G01013</t>
        </is>
      </c>
      <c r="C22" s="32" t="inlineStr">
        <is>
          <t>Pharmaceuticals &amp; Biotechnology</t>
        </is>
      </c>
      <c r="D22" s="14" t="n">
        <v>61422</v>
      </c>
      <c r="E22" s="15" t="n">
        <v>244.67</v>
      </c>
      <c r="F22" s="16" t="n">
        <v>0.0139</v>
      </c>
      <c r="G22" s="16" t="n"/>
    </row>
    <row r="23">
      <c r="A23" s="13" t="inlineStr">
        <is>
          <t>IPCA Laboratories Ltd.</t>
        </is>
      </c>
      <c r="B23" s="32" t="inlineStr">
        <is>
          <t>INE571A01038</t>
        </is>
      </c>
      <c r="C23" s="32" t="inlineStr">
        <is>
          <t>Pharmaceuticals &amp; Biotechnology</t>
        </is>
      </c>
      <c r="D23" s="14" t="n">
        <v>16024</v>
      </c>
      <c r="E23" s="15" t="n">
        <v>232.84</v>
      </c>
      <c r="F23" s="16" t="n">
        <v>0.0133</v>
      </c>
      <c r="G23" s="16" t="n"/>
    </row>
    <row r="24">
      <c r="A24" s="13" t="inlineStr">
        <is>
          <t>Zydus Lifesciences Ltd.</t>
        </is>
      </c>
      <c r="B24" s="32" t="inlineStr">
        <is>
          <t>INE010B01027</t>
        </is>
      </c>
      <c r="C24" s="32" t="inlineStr">
        <is>
          <t>Pharmaceuticals &amp; Biotechnology</t>
        </is>
      </c>
      <c r="D24" s="14" t="n">
        <v>23114</v>
      </c>
      <c r="E24" s="15" t="n">
        <v>217.85</v>
      </c>
      <c r="F24" s="16" t="n">
        <v>0.0124</v>
      </c>
      <c r="G24" s="16" t="n"/>
    </row>
    <row r="25">
      <c r="A25" s="13" t="inlineStr">
        <is>
          <t>Narayana Hrudayalaya ltd.</t>
        </is>
      </c>
      <c r="B25" s="32" t="inlineStr">
        <is>
          <t>INE410P01011</t>
        </is>
      </c>
      <c r="C25" s="32" t="inlineStr">
        <is>
          <t>Healthcare Services</t>
        </is>
      </c>
      <c r="D25" s="14" t="n">
        <v>8215</v>
      </c>
      <c r="E25" s="15" t="n">
        <v>159.82</v>
      </c>
      <c r="F25" s="16" t="n">
        <v>0.0091</v>
      </c>
      <c r="G25" s="16" t="n"/>
    </row>
    <row r="26">
      <c r="A26" s="13" t="inlineStr">
        <is>
          <t>Gland Pharma Ltd.</t>
        </is>
      </c>
      <c r="B26" s="32" t="inlineStr">
        <is>
          <t>INE068V01023</t>
        </is>
      </c>
      <c r="C26" s="32" t="inlineStr">
        <is>
          <t>Pharmaceuticals &amp; Biotechnology</t>
        </is>
      </c>
      <c r="D26" s="14" t="n">
        <v>8515</v>
      </c>
      <c r="E26" s="15" t="n">
        <v>149.83</v>
      </c>
      <c r="F26" s="16" t="n">
        <v>0.008500000000000001</v>
      </c>
      <c r="G26" s="16" t="n"/>
    </row>
    <row r="27">
      <c r="A27" s="13" t="inlineStr">
        <is>
          <t>Syngene International Ltd.</t>
        </is>
      </c>
      <c r="B27" s="32" t="inlineStr">
        <is>
          <t>INE398R01022</t>
        </is>
      </c>
      <c r="C27" s="32" t="inlineStr">
        <is>
          <t>Healthcare Services</t>
        </is>
      </c>
      <c r="D27" s="14" t="n">
        <v>20826</v>
      </c>
      <c r="E27" s="15" t="n">
        <v>135.01</v>
      </c>
      <c r="F27" s="16" t="n">
        <v>0.0077</v>
      </c>
      <c r="G27" s="16" t="n"/>
    </row>
    <row r="28">
      <c r="A28" s="13" t="inlineStr">
        <is>
          <t>Piramal Pharma Ltd.</t>
        </is>
      </c>
      <c r="B28" s="32" t="inlineStr">
        <is>
          <t>INE0DK501011</t>
        </is>
      </c>
      <c r="C28" s="32" t="inlineStr">
        <is>
          <t>Pharmaceuticals &amp; Biotechnology</t>
        </is>
      </c>
      <c r="D28" s="14" t="n">
        <v>68701</v>
      </c>
      <c r="E28" s="15" t="n">
        <v>128.62</v>
      </c>
      <c r="F28" s="16" t="n">
        <v>0.0073</v>
      </c>
      <c r="G28" s="16" t="n"/>
    </row>
    <row r="29">
      <c r="A29" s="13" t="inlineStr">
        <is>
          <t>Ajanta Pharma Ltd.</t>
        </is>
      </c>
      <c r="B29" s="32" t="inlineStr">
        <is>
          <t>INE031B01049</t>
        </is>
      </c>
      <c r="C29" s="32" t="inlineStr">
        <is>
          <t>Pharmaceuticals &amp; Biotechnology</t>
        </is>
      </c>
      <c r="D29" s="14" t="n">
        <v>5022</v>
      </c>
      <c r="E29" s="15" t="n">
        <v>128.6</v>
      </c>
      <c r="F29" s="16" t="n">
        <v>0.0073</v>
      </c>
      <c r="G29" s="16" t="n"/>
    </row>
    <row r="30">
      <c r="A30" s="13" t="inlineStr">
        <is>
          <t>GlaxoSmithKline Pharmaceuticals Ltd.</t>
        </is>
      </c>
      <c r="B30" s="32" t="inlineStr">
        <is>
          <t>INE159A01016</t>
        </is>
      </c>
      <c r="C30" s="32" t="inlineStr">
        <is>
          <t>Pharmaceuticals &amp; Biotechnology</t>
        </is>
      </c>
      <c r="D30" s="14" t="n">
        <v>4864</v>
      </c>
      <c r="E30" s="15" t="n">
        <v>124.98</v>
      </c>
      <c r="F30" s="16" t="n">
        <v>0.0071</v>
      </c>
      <c r="G30" s="16" t="n"/>
    </row>
    <row r="31">
      <c r="A31" s="13" t="inlineStr">
        <is>
          <t>Global Health Ltd.</t>
        </is>
      </c>
      <c r="B31" s="32" t="inlineStr">
        <is>
          <t>INE474Q01031</t>
        </is>
      </c>
      <c r="C31" s="32" t="inlineStr">
        <is>
          <t>Healthcare Services</t>
        </is>
      </c>
      <c r="D31" s="14" t="n">
        <v>9261</v>
      </c>
      <c r="E31" s="15" t="n">
        <v>115.39</v>
      </c>
      <c r="F31" s="16" t="n">
        <v>0.0066</v>
      </c>
      <c r="G31" s="16" t="n"/>
    </row>
    <row r="32">
      <c r="A32" s="13" t="inlineStr">
        <is>
          <t>Cohance Lifesciences Ltd.</t>
        </is>
      </c>
      <c r="B32" s="32" t="inlineStr">
        <is>
          <t>INE03QK01018</t>
        </is>
      </c>
      <c r="C32" s="32" t="inlineStr">
        <is>
          <t>Pharmaceuticals &amp; Biotechnology</t>
        </is>
      </c>
      <c r="D32" s="14" t="n">
        <v>13182</v>
      </c>
      <c r="E32" s="15" t="n">
        <v>74.40000000000001</v>
      </c>
      <c r="F32" s="16" t="n">
        <v>0.0042</v>
      </c>
      <c r="G32" s="16" t="n"/>
    </row>
    <row r="33">
      <c r="A33" s="17" t="inlineStr">
        <is>
          <t>Sub Total</t>
        </is>
      </c>
      <c r="B33" s="33" t="n"/>
      <c r="C33" s="33" t="n"/>
      <c r="D33" s="18" t="n"/>
      <c r="E33" s="19" t="n">
        <v>11733.96</v>
      </c>
      <c r="F33" s="20" t="n">
        <v>0.6683</v>
      </c>
      <c r="G33" s="21" t="n"/>
    </row>
    <row r="34">
      <c r="A34" s="17" t="inlineStr">
        <is>
          <t>(b) Unlisted</t>
        </is>
      </c>
      <c r="B34" s="32" t="n"/>
      <c r="C34" s="32" t="n"/>
      <c r="D34" s="14" t="n"/>
      <c r="E34" s="15" t="n"/>
      <c r="F34" s="16" t="n"/>
      <c r="G34" s="16" t="n"/>
    </row>
    <row r="35">
      <c r="A35" s="17" t="inlineStr">
        <is>
          <t>Sub Total</t>
        </is>
      </c>
      <c r="B35" s="32" t="n"/>
      <c r="C35" s="32" t="n"/>
      <c r="D35" s="14" t="n"/>
      <c r="E35" s="22" t="inlineStr">
        <is>
          <t>NIL</t>
        </is>
      </c>
      <c r="F35" s="23" t="inlineStr">
        <is>
          <t>NIL</t>
        </is>
      </c>
      <c r="G35" s="16" t="n"/>
    </row>
    <row r="36">
      <c r="A36" s="13" t="n"/>
      <c r="B36" s="32" t="n"/>
      <c r="C36" s="32" t="n"/>
      <c r="D36" s="14" t="n"/>
      <c r="E36" s="15" t="n"/>
      <c r="F36" s="16" t="n"/>
      <c r="G36" s="16" t="n"/>
    </row>
    <row r="37">
      <c r="A37" s="17" t="inlineStr">
        <is>
          <t>(c) Listed / Awaiting listing on International Stock Exchanges</t>
        </is>
      </c>
      <c r="B37" s="32" t="n"/>
      <c r="C37" s="32" t="n"/>
      <c r="D37" s="14" t="n"/>
      <c r="E37" s="15" t="n"/>
      <c r="F37" s="16" t="n"/>
      <c r="G37" s="16" t="n"/>
    </row>
    <row r="38">
      <c r="A38" s="13" t="inlineStr">
        <is>
          <t>ELI LILLY &amp; CO</t>
        </is>
      </c>
      <c r="B38" s="32" t="inlineStr">
        <is>
          <t>US5324571083</t>
        </is>
      </c>
      <c r="C38" s="32" t="inlineStr">
        <is>
          <t>Pharmaceuticals</t>
        </is>
      </c>
      <c r="D38" s="14" t="n">
        <v>1246</v>
      </c>
      <c r="E38" s="15" t="n">
        <v>1198.74</v>
      </c>
      <c r="F38" s="16" t="n">
        <v>0.0683</v>
      </c>
      <c r="G38" s="16" t="n"/>
    </row>
    <row r="39">
      <c r="A39" s="13" t="inlineStr">
        <is>
          <t>JOHNSON &amp; JOHNSON</t>
        </is>
      </c>
      <c r="B39" s="32" t="inlineStr">
        <is>
          <t>US4781601046</t>
        </is>
      </c>
      <c r="C39" s="32" t="inlineStr">
        <is>
          <t>Pharmaceuticals</t>
        </is>
      </c>
      <c r="D39" s="14" t="n">
        <v>3728</v>
      </c>
      <c r="E39" s="15" t="n">
        <v>690.0599999999999</v>
      </c>
      <c r="F39" s="16" t="n">
        <v>0.0393</v>
      </c>
      <c r="G39" s="16" t="n"/>
    </row>
    <row r="40">
      <c r="A40" s="13" t="inlineStr">
        <is>
          <t>ABBVIE INC</t>
        </is>
      </c>
      <c r="B40" s="32" t="inlineStr">
        <is>
          <t>US00287Y1091</t>
        </is>
      </c>
      <c r="C40" s="32" t="inlineStr">
        <is>
          <t>Biotechnology</t>
        </is>
      </c>
      <c r="D40" s="14" t="n">
        <v>2735</v>
      </c>
      <c r="E40" s="15" t="n">
        <v>557.09</v>
      </c>
      <c r="F40" s="16" t="n">
        <v>0.0317</v>
      </c>
      <c r="G40" s="16" t="n"/>
    </row>
    <row r="41">
      <c r="A41" s="13" t="inlineStr">
        <is>
          <t>MERCK &amp; CO.INC</t>
        </is>
      </c>
      <c r="B41" s="32" t="inlineStr">
        <is>
          <t>US58933Y1055</t>
        </is>
      </c>
      <c r="C41" s="32" t="inlineStr">
        <is>
          <t>Pharmaceuticals</t>
        </is>
      </c>
      <c r="D41" s="14" t="n">
        <v>3868</v>
      </c>
      <c r="E41" s="15" t="n">
        <v>362.73</v>
      </c>
      <c r="F41" s="16" t="n">
        <v>0.0207</v>
      </c>
      <c r="G41" s="16" t="n"/>
    </row>
    <row r="42">
      <c r="A42" s="13" t="inlineStr">
        <is>
          <t>NOVARTIS AG</t>
        </is>
      </c>
      <c r="B42" s="32" t="inlineStr">
        <is>
          <t>US66987V1098</t>
        </is>
      </c>
      <c r="C42" s="32" t="inlineStr">
        <is>
          <t>Pharmaceuticals</t>
        </is>
      </c>
      <c r="D42" s="14" t="n">
        <v>2943</v>
      </c>
      <c r="E42" s="15" t="n">
        <v>343.3</v>
      </c>
      <c r="F42" s="16" t="n">
        <v>0.0196</v>
      </c>
      <c r="G42" s="16" t="n"/>
    </row>
    <row r="43">
      <c r="A43" s="13" t="inlineStr">
        <is>
          <t>ABBOTT LABORATORIES</t>
        </is>
      </c>
      <c r="B43" s="32" t="inlineStr">
        <is>
          <t>US0028241000</t>
        </is>
      </c>
      <c r="C43" s="32" t="inlineStr">
        <is>
          <t>Health Care Equipment &amp; Supplies</t>
        </is>
      </c>
      <c r="D43" s="14" t="n">
        <v>2694</v>
      </c>
      <c r="E43" s="15" t="n">
        <v>310.64</v>
      </c>
      <c r="F43" s="16" t="n">
        <v>0.0177</v>
      </c>
      <c r="G43" s="16" t="n"/>
    </row>
    <row r="44">
      <c r="A44" s="13" t="inlineStr">
        <is>
          <t>THERMO FISHER SCIENTIFIC INC</t>
        </is>
      </c>
      <c r="B44" s="32" t="inlineStr">
        <is>
          <t>US8835561023</t>
        </is>
      </c>
      <c r="C44" s="32" t="inlineStr">
        <is>
          <t>Life Sciences Tools &amp; Services</t>
        </is>
      </c>
      <c r="D44" s="14" t="n">
        <v>585</v>
      </c>
      <c r="E44" s="15" t="n">
        <v>309.19</v>
      </c>
      <c r="F44" s="16" t="n">
        <v>0.0176</v>
      </c>
      <c r="G44" s="16" t="n"/>
    </row>
    <row r="45">
      <c r="A45" s="13" t="inlineStr">
        <is>
          <t>INTUITIVE SURGICAL INC</t>
        </is>
      </c>
      <c r="B45" s="32" t="inlineStr">
        <is>
          <t>US46120E6023</t>
        </is>
      </c>
      <c r="C45" s="32" t="inlineStr">
        <is>
          <t>Health Care Equipment &amp; Supplies</t>
        </is>
      </c>
      <c r="D45" s="14" t="n">
        <v>556</v>
      </c>
      <c r="E45" s="15" t="n">
        <v>285.23</v>
      </c>
      <c r="F45" s="16" t="n">
        <v>0.0162</v>
      </c>
      <c r="G45" s="16" t="n"/>
    </row>
    <row r="46">
      <c r="A46" s="13" t="inlineStr">
        <is>
          <t>AMGEN INC</t>
        </is>
      </c>
      <c r="B46" s="32" t="inlineStr">
        <is>
          <t>US0311621009</t>
        </is>
      </c>
      <c r="C46" s="32" t="inlineStr">
        <is>
          <t>Biotechnology</t>
        </is>
      </c>
      <c r="D46" s="14" t="n">
        <v>834</v>
      </c>
      <c r="E46" s="15" t="n">
        <v>257.73</v>
      </c>
      <c r="F46" s="16" t="n">
        <v>0.0147</v>
      </c>
      <c r="G46" s="16" t="n"/>
    </row>
    <row r="47">
      <c r="A47" s="13" t="inlineStr">
        <is>
          <t>Novo Nordisk A/S</t>
        </is>
      </c>
      <c r="B47" s="32" t="inlineStr">
        <is>
          <t>US6701002056</t>
        </is>
      </c>
      <c r="C47" s="32" t="inlineStr">
        <is>
          <t>Pharmaceuticals &amp; Biotechnology</t>
        </is>
      </c>
      <c r="D47" s="14" t="n">
        <v>4984</v>
      </c>
      <c r="E47" s="15" t="n">
        <v>220.03</v>
      </c>
      <c r="F47" s="16" t="n">
        <v>0.0125</v>
      </c>
      <c r="G47" s="16" t="n"/>
    </row>
    <row r="48">
      <c r="A48" s="13" t="inlineStr">
        <is>
          <t>GILEAD SCIENCES INC</t>
        </is>
      </c>
      <c r="B48" s="32" t="inlineStr">
        <is>
          <t>US3755581036</t>
        </is>
      </c>
      <c r="C48" s="32" t="inlineStr">
        <is>
          <t>Biotechnology</t>
        </is>
      </c>
      <c r="D48" s="14" t="n">
        <v>1921</v>
      </c>
      <c r="E48" s="15" t="n">
        <v>216.25</v>
      </c>
      <c r="F48" s="16" t="n">
        <v>0.0123</v>
      </c>
      <c r="G48" s="16" t="n"/>
    </row>
    <row r="49">
      <c r="A49" s="13" t="inlineStr">
        <is>
          <t>DANAHER CORP</t>
        </is>
      </c>
      <c r="B49" s="32" t="inlineStr">
        <is>
          <t>US2358511028</t>
        </is>
      </c>
      <c r="C49" s="32" t="inlineStr">
        <is>
          <t>Health Care Equipment &amp; Supplies</t>
        </is>
      </c>
      <c r="D49" s="14" t="n">
        <v>998</v>
      </c>
      <c r="E49" s="15" t="n">
        <v>202.46</v>
      </c>
      <c r="F49" s="16" t="n">
        <v>0.0115</v>
      </c>
      <c r="G49" s="16" t="n"/>
    </row>
    <row r="50">
      <c r="A50" s="13" t="inlineStr">
        <is>
          <t>MEDTRONIC PLC</t>
        </is>
      </c>
      <c r="B50" s="32" t="inlineStr">
        <is>
          <t>IE00BTN1Y115</t>
        </is>
      </c>
      <c r="C50" s="32" t="inlineStr">
        <is>
          <t>Health Care Equipment &amp; Supplies</t>
        </is>
      </c>
      <c r="D50" s="14" t="n">
        <v>1986</v>
      </c>
      <c r="E50" s="15" t="n">
        <v>187.13</v>
      </c>
      <c r="F50" s="16" t="n">
        <v>0.0107</v>
      </c>
      <c r="G50" s="16" t="n"/>
    </row>
    <row r="51">
      <c r="A51" s="13" t="inlineStr">
        <is>
          <t>STRYKER CORP</t>
        </is>
      </c>
      <c r="B51" s="32" t="inlineStr">
        <is>
          <t>US8636671013</t>
        </is>
      </c>
      <c r="C51" s="32" t="inlineStr">
        <is>
          <t>Health Care Equipment &amp; Supplies</t>
        </is>
      </c>
      <c r="D51" s="14" t="n">
        <v>533</v>
      </c>
      <c r="E51" s="15" t="n">
        <v>176.98</v>
      </c>
      <c r="F51" s="16" t="n">
        <v>0.0101</v>
      </c>
      <c r="G51" s="16" t="n"/>
    </row>
    <row r="52">
      <c r="A52" s="13" t="inlineStr">
        <is>
          <t>VERTEX PHARMACEUTICALS INC</t>
        </is>
      </c>
      <c r="B52" s="32" t="inlineStr">
        <is>
          <t>US92532F1003</t>
        </is>
      </c>
      <c r="C52" s="32" t="inlineStr">
        <is>
          <t>Biotechnology</t>
        </is>
      </c>
      <c r="D52" s="14" t="n">
        <v>398</v>
      </c>
      <c r="E52" s="15" t="n">
        <v>154.38</v>
      </c>
      <c r="F52" s="16" t="n">
        <v>0.008800000000000001</v>
      </c>
      <c r="G52" s="16" t="n"/>
    </row>
    <row r="53">
      <c r="A53" s="13" t="inlineStr">
        <is>
          <t>Regeneron Pharmaceuticals Inc</t>
        </is>
      </c>
      <c r="B53" s="32" t="inlineStr">
        <is>
          <t>US75886F1075</t>
        </is>
      </c>
      <c r="C53" s="32" t="inlineStr">
        <is>
          <t>Pharmaceuticals</t>
        </is>
      </c>
      <c r="D53" s="14" t="n">
        <v>162</v>
      </c>
      <c r="E53" s="15" t="n">
        <v>113.06</v>
      </c>
      <c r="F53" s="16" t="n">
        <v>0.0064</v>
      </c>
      <c r="G53" s="16" t="n"/>
    </row>
    <row r="54">
      <c r="A54" s="13" t="inlineStr">
        <is>
          <t>BECTON DICKINSON AND CO</t>
        </is>
      </c>
      <c r="B54" s="32" t="inlineStr">
        <is>
          <t>US0758871091</t>
        </is>
      </c>
      <c r="C54" s="32" t="inlineStr">
        <is>
          <t>Health Care Equipment &amp; Supplies</t>
        </is>
      </c>
      <c r="D54" s="14" t="n">
        <v>445</v>
      </c>
      <c r="E54" s="15" t="n">
        <v>77.23999999999999</v>
      </c>
      <c r="F54" s="16" t="n">
        <v>0.0044</v>
      </c>
      <c r="G54" s="16" t="n"/>
    </row>
    <row r="55">
      <c r="A55" s="13" t="inlineStr">
        <is>
          <t>AGILENT TECHNOLOGIES INC</t>
        </is>
      </c>
      <c r="B55" s="32" t="inlineStr">
        <is>
          <t>US00846U1016</t>
        </is>
      </c>
      <c r="C55" s="32" t="inlineStr">
        <is>
          <t>Life Sciences Tools &amp; Services</t>
        </is>
      </c>
      <c r="D55" s="14" t="n">
        <v>440</v>
      </c>
      <c r="E55" s="15" t="n">
        <v>60.42</v>
      </c>
      <c r="F55" s="16" t="n">
        <v>0.0034</v>
      </c>
      <c r="G55" s="16" t="n"/>
    </row>
    <row r="56">
      <c r="A56" s="13" t="inlineStr">
        <is>
          <t>IQVIA HOLDINGS INC</t>
        </is>
      </c>
      <c r="B56" s="32" t="inlineStr">
        <is>
          <t>US46266C1053</t>
        </is>
      </c>
      <c r="C56" s="32" t="inlineStr">
        <is>
          <t>Life Sciences Tools &amp; Services</t>
        </is>
      </c>
      <c r="D56" s="14" t="n">
        <v>264</v>
      </c>
      <c r="E56" s="15" t="n">
        <v>54.32</v>
      </c>
      <c r="F56" s="16" t="n">
        <v>0.0031</v>
      </c>
      <c r="G56" s="16" t="n"/>
    </row>
    <row r="57">
      <c r="A57" s="13" t="inlineStr">
        <is>
          <t>ILLUMINA INC</t>
        </is>
      </c>
      <c r="B57" s="32" t="inlineStr">
        <is>
          <t>US4523271090</t>
        </is>
      </c>
      <c r="C57" s="32" t="inlineStr">
        <is>
          <t>Life Sciences Tools &amp; Services</t>
        </is>
      </c>
      <c r="D57" s="14" t="n">
        <v>239</v>
      </c>
      <c r="E57" s="15" t="n">
        <v>28.1</v>
      </c>
      <c r="F57" s="16" t="n">
        <v>0.0016</v>
      </c>
      <c r="G57" s="16" t="n"/>
    </row>
    <row r="58">
      <c r="A58" s="17" t="inlineStr">
        <is>
          <t>Sub Total</t>
        </is>
      </c>
      <c r="B58" s="33" t="n"/>
      <c r="C58" s="33" t="n"/>
      <c r="D58" s="18" t="n"/>
      <c r="E58" s="19" t="n">
        <v>5805.08</v>
      </c>
      <c r="F58" s="20" t="n">
        <v>0.3306</v>
      </c>
      <c r="G58" s="21" t="n"/>
    </row>
    <row r="59">
      <c r="A59" s="13" t="n"/>
      <c r="B59" s="32" t="n"/>
      <c r="C59" s="32" t="n"/>
      <c r="D59" s="14" t="n"/>
      <c r="E59" s="15" t="n"/>
      <c r="F59" s="16" t="n"/>
      <c r="G59" s="16" t="n"/>
    </row>
    <row r="60">
      <c r="A60" s="25" t="inlineStr">
        <is>
          <t>TOTAL</t>
        </is>
      </c>
      <c r="B60" s="34" t="n"/>
      <c r="C60" s="34" t="n"/>
      <c r="D60" s="26" t="n"/>
      <c r="E60" s="19" t="n">
        <v>17539.04</v>
      </c>
      <c r="F60" s="20" t="n">
        <v>0.9989</v>
      </c>
      <c r="G60" s="21" t="n"/>
    </row>
    <row r="61">
      <c r="A61" s="13" t="n"/>
      <c r="B61" s="32" t="n"/>
      <c r="C61" s="32" t="n"/>
      <c r="D61" s="14" t="n"/>
      <c r="E61" s="15" t="n"/>
      <c r="F61" s="16" t="n"/>
      <c r="G61" s="16" t="n"/>
    </row>
    <row r="62">
      <c r="A62" s="13" t="n"/>
      <c r="B62" s="32" t="n"/>
      <c r="C62" s="32" t="n"/>
      <c r="D62" s="14" t="n"/>
      <c r="E62" s="15" t="n"/>
      <c r="F62" s="16" t="n"/>
      <c r="G62" s="16" t="n"/>
    </row>
    <row r="63">
      <c r="A63" s="17" t="inlineStr">
        <is>
          <t>TREPS / Reverse Repo</t>
        </is>
      </c>
      <c r="B63" s="32" t="n"/>
      <c r="C63" s="32" t="n"/>
      <c r="D63" s="14" t="n"/>
      <c r="E63" s="15" t="n"/>
      <c r="F63" s="16" t="n"/>
      <c r="G63" s="16" t="n"/>
    </row>
    <row r="64">
      <c r="A64" s="13" t="inlineStr">
        <is>
          <t>Clearing Corporation of India Ltd.</t>
        </is>
      </c>
      <c r="B64" s="32" t="n"/>
      <c r="C64" s="32" t="n"/>
      <c r="D64" s="14" t="n"/>
      <c r="E64" s="15" t="n">
        <v>85.95999999999999</v>
      </c>
      <c r="F64" s="16" t="n">
        <v>0.0049</v>
      </c>
      <c r="G64" s="16" t="n">
        <v>0.053935</v>
      </c>
    </row>
    <row r="65">
      <c r="A65" s="17" t="inlineStr">
        <is>
          <t>Sub Total</t>
        </is>
      </c>
      <c r="B65" s="33" t="n"/>
      <c r="C65" s="33" t="n"/>
      <c r="D65" s="18" t="n"/>
      <c r="E65" s="19" t="n">
        <v>85.95999999999999</v>
      </c>
      <c r="F65" s="20" t="n">
        <v>0.0049</v>
      </c>
      <c r="G65" s="21" t="n"/>
    </row>
    <row r="66">
      <c r="A66" s="13" t="n"/>
      <c r="B66" s="32" t="n"/>
      <c r="C66" s="32" t="n"/>
      <c r="D66" s="14" t="n"/>
      <c r="E66" s="15" t="n"/>
      <c r="F66" s="16" t="n"/>
      <c r="G66" s="16" t="n"/>
    </row>
    <row r="67">
      <c r="A67" s="25" t="inlineStr">
        <is>
          <t>TOTAL</t>
        </is>
      </c>
      <c r="B67" s="34" t="n"/>
      <c r="C67" s="34" t="n"/>
      <c r="D67" s="26" t="n"/>
      <c r="E67" s="19" t="n">
        <v>85.95999999999999</v>
      </c>
      <c r="F67" s="20" t="n">
        <v>0.0049</v>
      </c>
      <c r="G67" s="21" t="n"/>
    </row>
    <row r="68">
      <c r="A68" s="13" t="inlineStr">
        <is>
          <t>Accrued Interest</t>
        </is>
      </c>
      <c r="B68" s="32" t="n"/>
      <c r="C68" s="32" t="n"/>
      <c r="D68" s="14" t="n"/>
      <c r="E68" s="15" t="n">
        <v>0.038107</v>
      </c>
      <c r="F68" s="16" t="n">
        <v>2e-06</v>
      </c>
      <c r="G68" s="16" t="n"/>
    </row>
    <row r="69">
      <c r="A69" s="13" t="inlineStr">
        <is>
          <t>Net Receivables/(Payables)</t>
        </is>
      </c>
      <c r="B69" s="32" t="n"/>
      <c r="C69" s="32" t="n"/>
      <c r="D69" s="14" t="n"/>
      <c r="E69" s="36" t="n">
        <v>-69.298107</v>
      </c>
      <c r="F69" s="37" t="n">
        <v>-0.003802</v>
      </c>
      <c r="G69" s="16" t="n">
        <v>0.053935</v>
      </c>
    </row>
    <row r="70">
      <c r="A70" s="27" t="inlineStr">
        <is>
          <t>GRAND TOTAL</t>
        </is>
      </c>
      <c r="B70" s="35" t="n"/>
      <c r="C70" s="35" t="n"/>
      <c r="D70" s="28" t="n"/>
      <c r="E70" s="29" t="n">
        <v>17555.74</v>
      </c>
      <c r="F70" s="30" t="n">
        <v>1</v>
      </c>
      <c r="G70" s="30" t="n"/>
    </row>
    <row r="75">
      <c r="A75" s="83" t="inlineStr">
        <is>
          <t>Notes:</t>
        </is>
      </c>
    </row>
    <row r="76">
      <c r="A76" s="57" t="inlineStr">
        <is>
          <t>1. Security in default beyond its maturiy date</t>
        </is>
      </c>
      <c r="B76" s="3" t="inlineStr">
        <is>
          <t>NIL</t>
        </is>
      </c>
    </row>
    <row r="77">
      <c r="A77" t="inlineStr">
        <is>
          <t>2. NAV at the beginning of the period (Rs. per unit)</t>
        </is>
      </c>
    </row>
    <row r="78">
      <c r="A78" t="inlineStr">
        <is>
          <t>Plan /option (Face Value 10)</t>
        </is>
      </c>
      <c r="B78" t="inlineStr">
        <is>
          <t>As on</t>
        </is>
      </c>
      <c r="C78" t="inlineStr">
        <is>
          <t>As on</t>
        </is>
      </c>
    </row>
    <row r="79">
      <c r="B79" s="58" t="n">
        <v>45961</v>
      </c>
      <c r="C79" s="58" t="n">
        <v>45989</v>
      </c>
    </row>
    <row r="80">
      <c r="A80" t="inlineStr">
        <is>
          <t>Direct Plan Growth Option</t>
        </is>
      </c>
      <c r="B80" t="n">
        <v>20.7904</v>
      </c>
      <c r="C80" t="n">
        <v>21.8124</v>
      </c>
    </row>
    <row r="81">
      <c r="A81" t="inlineStr">
        <is>
          <t>Direct Plan IDCW Option</t>
        </is>
      </c>
      <c r="B81" t="n">
        <v>20.7904</v>
      </c>
      <c r="C81" t="n">
        <v>21.8124</v>
      </c>
    </row>
    <row r="82">
      <c r="A82" t="inlineStr">
        <is>
          <t>Regular Plan Growth Option</t>
        </is>
      </c>
      <c r="B82" t="n">
        <v>20.2044</v>
      </c>
      <c r="C82" t="n">
        <v>21.1889</v>
      </c>
    </row>
    <row r="83">
      <c r="A83" t="inlineStr">
        <is>
          <t>Regular Plan IDCW Option</t>
        </is>
      </c>
      <c r="B83" t="n">
        <v>20.2044</v>
      </c>
      <c r="C83" t="n">
        <v>21.1889</v>
      </c>
    </row>
    <row r="85">
      <c r="A85" t="inlineStr">
        <is>
          <t xml:space="preserve">3. Total Dividend (Net) declared during the month </t>
        </is>
      </c>
      <c r="B85" s="3" t="inlineStr">
        <is>
          <t>NIL</t>
        </is>
      </c>
    </row>
    <row r="86">
      <c r="A86" t="inlineStr">
        <is>
          <t>4. Bonus was declared during the month</t>
        </is>
      </c>
      <c r="B86" s="3" t="inlineStr">
        <is>
          <t>NIL</t>
        </is>
      </c>
    </row>
    <row r="87" ht="29" customHeight="1">
      <c r="A87" s="57" t="inlineStr">
        <is>
          <t>5. Investment in Repo of Corporate Debt Securities during the month ended November 30, 2025</t>
        </is>
      </c>
      <c r="B87" s="3" t="inlineStr">
        <is>
          <t>NIL</t>
        </is>
      </c>
    </row>
    <row r="88" ht="29" customHeight="1">
      <c r="A88" s="57" t="inlineStr">
        <is>
          <t>6. Investment in foreign securities/ADRs/GDRs at the end of the month</t>
        </is>
      </c>
      <c r="B88" s="60" t="n">
        <v>5805.083305900001</v>
      </c>
    </row>
    <row r="89">
      <c r="A89" t="inlineStr">
        <is>
          <t>7. Portfolio Turnover Ratio</t>
        </is>
      </c>
      <c r="B89" s="81" t="n">
        <v>0.1324</v>
      </c>
    </row>
    <row r="90" ht="43.5" customHeight="1">
      <c r="A90" s="57" t="inlineStr">
        <is>
          <t>7. Total gross exposure to derivative instruments (excluding reversed positions) at the end of the month (Rs. in Lakhs)</t>
        </is>
      </c>
      <c r="B90" s="3" t="inlineStr">
        <is>
          <t>NIL</t>
        </is>
      </c>
    </row>
    <row r="91" ht="29" customHeight="1">
      <c r="A91" s="57" t="inlineStr">
        <is>
          <t>8. Margin Deposits includes Margin money placed on derivatives other than margin money placed with bank</t>
        </is>
      </c>
      <c r="B91" s="3" t="inlineStr">
        <is>
          <t>NIL</t>
        </is>
      </c>
    </row>
    <row r="92" ht="29" customHeight="1">
      <c r="A92" s="57" t="inlineStr">
        <is>
          <t>9. Value of investment made by other schemes under same management (Rs. In Lakhs)</t>
        </is>
      </c>
      <c r="B92" t="inlineStr">
        <is>
          <t>NIL</t>
        </is>
      </c>
    </row>
    <row r="93" ht="29" customHeight="1">
      <c r="A93" s="57" t="inlineStr">
        <is>
          <t>10. Number of instance of deviation In valuation of securities</t>
        </is>
      </c>
      <c r="B93" s="3" t="inlineStr">
        <is>
          <t>NIL</t>
        </is>
      </c>
    </row>
    <row r="94" ht="29" customHeight="1">
      <c r="A94" s="57" t="inlineStr">
        <is>
          <t>11. Total value and percentage of illiquid equity shares / securities</t>
        </is>
      </c>
      <c r="B94" s="3" t="inlineStr">
        <is>
          <t>NIL</t>
        </is>
      </c>
    </row>
    <row r="96" ht="70" customHeight="1">
      <c r="A96" s="85" t="inlineStr">
        <is>
          <t>Scheme Name</t>
        </is>
      </c>
      <c r="B96" s="85" t="inlineStr">
        <is>
          <t>Risk- O - Meter</t>
        </is>
      </c>
      <c r="C96" s="85" t="inlineStr">
        <is>
          <t>Benchmark of the Scheme</t>
        </is>
      </c>
      <c r="D96" s="85" t="inlineStr">
        <is>
          <t>Benchmark Risk-o-meter</t>
        </is>
      </c>
    </row>
    <row r="97" ht="70" customHeight="1">
      <c r="A97" s="85" t="inlineStr">
        <is>
          <t>Edelweiss MSCI India Domestic &amp; World Healthcare 45 Index Fund</t>
        </is>
      </c>
      <c r="B97" s="85" t="n"/>
      <c r="C97" s="85" t="inlineStr">
        <is>
          <t>MSCI India Domestic &amp; World Healthcare 45 Index</t>
        </is>
      </c>
      <c r="D97" s="85" t="n"/>
      <c r="E97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Harishchandra Lagali, Nagraj</dc:creator>
  <dcterms:created xsi:type="dcterms:W3CDTF">2015-12-17T12:36:10Z</dcterms:created>
  <dcterms:modified xsi:type="dcterms:W3CDTF">2025-12-09T11:26:35Z</dcterms:modified>
  <cp:lastModifiedBy>Rithika Kotian - AMC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MSIP_Label_840e60c6-cef6-4cc0-a98d-364c7249d74b_Enabled" fmtid="{D5CDD505-2E9C-101B-9397-08002B2CF9AE}" pid="2">
    <vt:lpwstr>true</vt:lpwstr>
  </property>
  <property name="MSIP_Label_840e60c6-cef6-4cc0-a98d-364c7249d74b_SetDate" fmtid="{D5CDD505-2E9C-101B-9397-08002B2CF9AE}" pid="3">
    <vt:lpwstr>2022-12-30T16:56:26Z</vt:lpwstr>
  </property>
  <property name="MSIP_Label_840e60c6-cef6-4cc0-a98d-364c7249d74b_Method" fmtid="{D5CDD505-2E9C-101B-9397-08002B2CF9AE}" pid="4">
    <vt:lpwstr>Privileged</vt:lpwstr>
  </property>
  <property name="MSIP_Label_840e60c6-cef6-4cc0-a98d-364c7249d74b_Name" fmtid="{D5CDD505-2E9C-101B-9397-08002B2CF9AE}" pid="5">
    <vt:lpwstr>840e60c6-cef6-4cc0-a98d-364c7249d74b</vt:lpwstr>
  </property>
  <property name="MSIP_Label_840e60c6-cef6-4cc0-a98d-364c7249d74b_SiteId" fmtid="{D5CDD505-2E9C-101B-9397-08002B2CF9AE}" pid="6">
    <vt:lpwstr>b44900f1-2def-4c3b-9ec6-9020d604e19e</vt:lpwstr>
  </property>
  <property name="MSIP_Label_840e60c6-cef6-4cc0-a98d-364c7249d74b_ActionId" fmtid="{D5CDD505-2E9C-101B-9397-08002B2CF9AE}" pid="7">
    <vt:lpwstr>b468514f-ab85-4530-83ef-dc29102cc69a</vt:lpwstr>
  </property>
  <property name="MSIP_Label_840e60c6-cef6-4cc0-a98d-364c7249d74b_ContentBits" fmtid="{D5CDD505-2E9C-101B-9397-08002B2CF9AE}" pid="8">
    <vt:lpwstr>1</vt:lpwstr>
  </property>
</Properties>
</file>